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3250" windowHeight="12450"/>
  </bookViews>
  <sheets>
    <sheet name="TP dati" sheetId="7" r:id="rId1"/>
    <sheet name="6_mēn_1_TP" sheetId="1" r:id="rId2"/>
    <sheet name="6_mēn_2_TP" sheetId="8" r:id="rId3"/>
    <sheet name="6_mēn_3_TP" sheetId="9" r:id="rId4"/>
    <sheet name="6_mēn_4_TP" sheetId="10" r:id="rId5"/>
    <sheet name="6_mēn_5_TP" sheetId="11" r:id="rId6"/>
    <sheet name="RP_noslēguma_RR" sheetId="12" r:id="rId7"/>
    <sheet name=" 1 DL aprēķiniem" sheetId="13" r:id="rId8"/>
    <sheet name="2 DL aprēķiniem" sheetId="14" r:id="rId9"/>
    <sheet name="3 DL aprēķiniem" sheetId="15" r:id="rId10"/>
    <sheet name="4 DL aprēķiniem" sheetId="17" r:id="rId11"/>
    <sheet name="5 DL aprēķiniem" sheetId="18" r:id="rId12"/>
    <sheet name="6 DL aprēķiniem" sheetId="19"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2" l="1"/>
  <c r="D13" i="12"/>
  <c r="D2" i="1"/>
  <c r="D2" i="8"/>
  <c r="H57" i="10"/>
  <c r="I57" i="9"/>
  <c r="E5" i="12" l="1"/>
  <c r="C15" i="10"/>
  <c r="C14" i="10"/>
  <c r="D14" i="10" s="1"/>
  <c r="D15" i="10"/>
  <c r="C15" i="9"/>
  <c r="D15" i="9" s="1"/>
  <c r="C14" i="9"/>
  <c r="D14" i="9" s="1"/>
  <c r="E2" i="1"/>
  <c r="C13" i="9" l="1"/>
  <c r="D13" i="9" s="1"/>
  <c r="C13" i="10"/>
  <c r="D13" i="10" s="1"/>
  <c r="F49" i="10" l="1"/>
  <c r="H49" i="10" s="1"/>
  <c r="F46" i="10"/>
  <c r="H46" i="10" s="1"/>
  <c r="F41" i="10"/>
  <c r="G49" i="9"/>
  <c r="G46" i="9"/>
  <c r="G41" i="9"/>
  <c r="F49" i="9"/>
  <c r="F46" i="9"/>
  <c r="F41" i="9"/>
  <c r="E3" i="10"/>
  <c r="H52" i="10"/>
  <c r="H49" i="8"/>
  <c r="H46" i="8"/>
  <c r="H41" i="8"/>
  <c r="G49" i="8"/>
  <c r="G46" i="8"/>
  <c r="G41" i="8"/>
  <c r="F49" i="8"/>
  <c r="F46" i="8"/>
  <c r="F41" i="8"/>
  <c r="H40" i="8" l="1"/>
  <c r="F40" i="8"/>
  <c r="F40" i="9"/>
  <c r="F40" i="10"/>
  <c r="G40" i="9"/>
  <c r="G40" i="8"/>
  <c r="I60" i="7" l="1"/>
  <c r="I53" i="7"/>
  <c r="G4" i="12" l="1"/>
  <c r="C33" i="8"/>
  <c r="C33" i="11" l="1"/>
  <c r="C33" i="10"/>
  <c r="C33" i="9"/>
  <c r="G12" i="12" l="1"/>
  <c r="G15" i="12" s="1"/>
  <c r="C28" i="8"/>
  <c r="C28" i="1" l="1"/>
  <c r="J24" i="1"/>
  <c r="D6" i="7"/>
  <c r="D5" i="7" s="1"/>
  <c r="C5" i="8" l="1"/>
  <c r="D21" i="1"/>
  <c r="C20" i="1"/>
  <c r="D17" i="1"/>
  <c r="C16" i="1"/>
  <c r="D12" i="1"/>
  <c r="C11" i="1"/>
  <c r="K54" i="1" l="1"/>
  <c r="C19" i="1"/>
  <c r="D19" i="1" s="1"/>
  <c r="C15" i="1"/>
  <c r="D15" i="1" s="1"/>
  <c r="C14" i="1"/>
  <c r="D14" i="1" s="1"/>
  <c r="C10" i="1"/>
  <c r="D10" i="1" s="1"/>
  <c r="C9" i="1"/>
  <c r="D9" i="1" s="1"/>
  <c r="C8" i="1"/>
  <c r="D8" i="1" s="1"/>
  <c r="C18" i="1" l="1"/>
  <c r="C13" i="1"/>
  <c r="D13" i="1" s="1"/>
  <c r="C7" i="1"/>
  <c r="C6" i="1" l="1"/>
  <c r="D7" i="1"/>
  <c r="J55" i="1"/>
  <c r="K55" i="1" s="1"/>
  <c r="C16" i="10" l="1"/>
  <c r="E8" i="7"/>
  <c r="D17" i="11"/>
  <c r="C16" i="11"/>
  <c r="D17" i="10"/>
  <c r="D17" i="9"/>
  <c r="C16" i="9"/>
  <c r="D17" i="8"/>
  <c r="C16" i="8"/>
  <c r="F8" i="7" l="1"/>
  <c r="E6" i="7"/>
  <c r="G51" i="1"/>
  <c r="H51" i="1"/>
  <c r="I51" i="1"/>
  <c r="F51" i="1"/>
  <c r="G48" i="1"/>
  <c r="H48" i="1"/>
  <c r="I48" i="1"/>
  <c r="F48" i="1"/>
  <c r="H41" i="10"/>
  <c r="G43" i="1"/>
  <c r="H43" i="1"/>
  <c r="I43" i="1"/>
  <c r="F43" i="1"/>
  <c r="H22" i="9"/>
  <c r="I22" i="8"/>
  <c r="C11" i="8"/>
  <c r="D33" i="7"/>
  <c r="J49" i="8" l="1"/>
  <c r="F42" i="1"/>
  <c r="I42" i="1"/>
  <c r="H42" i="1"/>
  <c r="G42" i="1"/>
  <c r="G8" i="7"/>
  <c r="F6" i="7"/>
  <c r="I49" i="9"/>
  <c r="K51" i="1"/>
  <c r="H40" i="10"/>
  <c r="E33" i="7"/>
  <c r="F33" i="7"/>
  <c r="G33" i="7"/>
  <c r="H33" i="7"/>
  <c r="I32" i="7"/>
  <c r="H8" i="7" l="1"/>
  <c r="H6" i="7" s="1"/>
  <c r="G6" i="7"/>
  <c r="I33" i="7"/>
  <c r="G10" i="7"/>
  <c r="E11" i="12" l="1"/>
  <c r="E10" i="12"/>
  <c r="E9" i="12"/>
  <c r="E8" i="12"/>
  <c r="E7" i="12"/>
  <c r="E3" i="11"/>
  <c r="D3" i="11"/>
  <c r="D3" i="10"/>
  <c r="E3" i="9"/>
  <c r="D3" i="9"/>
  <c r="E3" i="8"/>
  <c r="D3" i="8"/>
  <c r="E3" i="1"/>
  <c r="D3" i="1"/>
  <c r="K24" i="1"/>
  <c r="I38" i="7"/>
  <c r="I37" i="7"/>
  <c r="G22" i="10"/>
  <c r="J22" i="1"/>
  <c r="G24" i="10" l="1"/>
  <c r="H24" i="10" s="1"/>
  <c r="G23" i="10"/>
  <c r="H24" i="9"/>
  <c r="I24" i="9" s="1"/>
  <c r="H23" i="9"/>
  <c r="I24" i="8"/>
  <c r="J24" i="8" s="1"/>
  <c r="H29" i="7"/>
  <c r="G29" i="7"/>
  <c r="F29" i="7"/>
  <c r="E29" i="7"/>
  <c r="D29" i="7"/>
  <c r="H26" i="7"/>
  <c r="G26" i="7"/>
  <c r="F26" i="7"/>
  <c r="E26" i="7"/>
  <c r="D26" i="7"/>
  <c r="J23" i="7" l="1"/>
  <c r="J23" i="1" l="1"/>
  <c r="I23" i="8" l="1"/>
  <c r="D12" i="8" l="1"/>
  <c r="J38" i="7" l="1"/>
  <c r="J37" i="7" l="1"/>
  <c r="C15" i="12" s="1"/>
  <c r="J24" i="7" l="1"/>
  <c r="C9" i="10" l="1"/>
  <c r="C11" i="11"/>
  <c r="D12" i="11"/>
  <c r="C5" i="10"/>
  <c r="C5" i="9"/>
  <c r="C23" i="1"/>
  <c r="C19" i="9"/>
  <c r="C18" i="9" s="1"/>
  <c r="C27" i="11"/>
  <c r="C27" i="10"/>
  <c r="C27" i="9"/>
  <c r="C27" i="8"/>
  <c r="C28" i="9"/>
  <c r="E50" i="7"/>
  <c r="D21" i="11"/>
  <c r="D13" i="7"/>
  <c r="C5" i="1"/>
  <c r="D68" i="7"/>
  <c r="E61" i="7"/>
  <c r="E59" i="7"/>
  <c r="E57" i="7"/>
  <c r="K18" i="1" s="1"/>
  <c r="E54" i="7"/>
  <c r="E52" i="7"/>
  <c r="C38" i="8" s="1"/>
  <c r="J32" i="7"/>
  <c r="C39" i="8" l="1"/>
  <c r="K6" i="1"/>
  <c r="C8" i="12"/>
  <c r="F50" i="7"/>
  <c r="C74" i="7"/>
  <c r="C73" i="7"/>
  <c r="E72" i="7"/>
  <c r="F72" i="7"/>
  <c r="G72" i="7"/>
  <c r="H72" i="7"/>
  <c r="D72" i="7"/>
  <c r="G50" i="7" l="1"/>
  <c r="C4" i="1"/>
  <c r="C3" i="1" s="1"/>
  <c r="I74" i="7"/>
  <c r="L6" i="7" s="1"/>
  <c r="E42" i="7"/>
  <c r="F42" i="7"/>
  <c r="G42" i="7"/>
  <c r="H42" i="7"/>
  <c r="D42" i="7"/>
  <c r="C10" i="8"/>
  <c r="D10" i="8" s="1"/>
  <c r="C9" i="8"/>
  <c r="C8" i="8"/>
  <c r="J15" i="7"/>
  <c r="J16" i="7"/>
  <c r="C35" i="1"/>
  <c r="C25" i="1" s="1"/>
  <c r="F61" i="7"/>
  <c r="G61" i="7" s="1"/>
  <c r="H61" i="7" s="1"/>
  <c r="I61" i="7" s="1"/>
  <c r="F59" i="7"/>
  <c r="G59" i="7" s="1"/>
  <c r="H59" i="7" s="1"/>
  <c r="I59" i="7" s="1"/>
  <c r="F57" i="7"/>
  <c r="F52" i="7"/>
  <c r="H50" i="7" l="1"/>
  <c r="G52" i="7"/>
  <c r="H52" i="7" s="1"/>
  <c r="I52" i="7" s="1"/>
  <c r="H48" i="7"/>
  <c r="G48" i="7"/>
  <c r="F48" i="7"/>
  <c r="E48" i="7"/>
  <c r="G57" i="7"/>
  <c r="H57" i="7" s="1"/>
  <c r="I57" i="7" s="1"/>
  <c r="I48" i="7"/>
  <c r="K16" i="7" l="1"/>
  <c r="C7" i="8"/>
  <c r="C6" i="8" l="1"/>
  <c r="D7" i="8"/>
  <c r="I50" i="7"/>
  <c r="J19" i="7"/>
  <c r="J20" i="7"/>
  <c r="J18" i="7"/>
  <c r="D65" i="7"/>
  <c r="E65" i="7"/>
  <c r="F65" i="7"/>
  <c r="G65" i="7"/>
  <c r="H65" i="7"/>
  <c r="C4" i="8"/>
  <c r="I73" i="7" l="1"/>
  <c r="L9" i="7" s="1"/>
  <c r="K18" i="7"/>
  <c r="J9" i="7"/>
  <c r="K9" i="7" s="1"/>
  <c r="C8" i="10"/>
  <c r="C13" i="12" l="1"/>
  <c r="C28" i="11"/>
  <c r="E13" i="12" l="1"/>
  <c r="F13" i="12" s="1"/>
  <c r="D25" i="7"/>
  <c r="C22" i="1" l="1"/>
  <c r="D17" i="7"/>
  <c r="J14" i="7"/>
  <c r="K14" i="7" s="1"/>
  <c r="J22" i="7"/>
  <c r="K22" i="7" l="1"/>
  <c r="C20" i="11" l="1"/>
  <c r="C19" i="11"/>
  <c r="C18" i="11" s="1"/>
  <c r="C15" i="11"/>
  <c r="C14" i="11"/>
  <c r="C10" i="11"/>
  <c r="C9" i="11"/>
  <c r="D9" i="11" s="1"/>
  <c r="C8" i="11"/>
  <c r="C19" i="10"/>
  <c r="C18" i="10" s="1"/>
  <c r="E2" i="11"/>
  <c r="D2" i="11"/>
  <c r="E2" i="10"/>
  <c r="D2" i="10"/>
  <c r="E2" i="9"/>
  <c r="D2" i="9"/>
  <c r="E2" i="8"/>
  <c r="H68" i="7"/>
  <c r="D21" i="10"/>
  <c r="C20" i="10"/>
  <c r="C23" i="10"/>
  <c r="D12" i="10"/>
  <c r="C11" i="10"/>
  <c r="C10" i="10"/>
  <c r="D10" i="10" s="1"/>
  <c r="C23" i="9"/>
  <c r="D21" i="9"/>
  <c r="C20" i="9"/>
  <c r="C8" i="9"/>
  <c r="C9" i="9"/>
  <c r="C10" i="9"/>
  <c r="D10" i="9"/>
  <c r="D12" i="9"/>
  <c r="C11" i="9"/>
  <c r="C19" i="8"/>
  <c r="D19" i="8" s="1"/>
  <c r="C39" i="9" s="1"/>
  <c r="C23" i="8"/>
  <c r="D21" i="8"/>
  <c r="C20" i="8"/>
  <c r="C15" i="8"/>
  <c r="B17" i="8"/>
  <c r="C14" i="8"/>
  <c r="B10" i="8"/>
  <c r="B9" i="8"/>
  <c r="B9" i="9" s="1"/>
  <c r="B8" i="8"/>
  <c r="C23" i="11"/>
  <c r="J18" i="8" l="1"/>
  <c r="K23" i="1"/>
  <c r="H23" i="10"/>
  <c r="I23" i="9"/>
  <c r="J23" i="8"/>
  <c r="I65" i="7"/>
  <c r="J2" i="1"/>
  <c r="F2" i="11"/>
  <c r="B9" i="11"/>
  <c r="B9" i="10"/>
  <c r="C13" i="11"/>
  <c r="C7" i="11"/>
  <c r="H64" i="7"/>
  <c r="C18" i="8"/>
  <c r="C7" i="10"/>
  <c r="C7" i="9"/>
  <c r="C6" i="9" s="1"/>
  <c r="C13" i="8"/>
  <c r="E21" i="7"/>
  <c r="F21" i="7"/>
  <c r="G21" i="7"/>
  <c r="H21" i="7"/>
  <c r="D21" i="7"/>
  <c r="E13" i="7"/>
  <c r="F13" i="7"/>
  <c r="G13" i="7"/>
  <c r="H13" i="7"/>
  <c r="E17" i="7"/>
  <c r="F17" i="7"/>
  <c r="G17" i="7"/>
  <c r="H17" i="7"/>
  <c r="I17" i="7" l="1"/>
  <c r="D12" i="7"/>
  <c r="I21" i="7"/>
  <c r="I13" i="7"/>
  <c r="G68" i="7"/>
  <c r="G64" i="7" s="1"/>
  <c r="F68" i="7"/>
  <c r="F64" i="7" s="1"/>
  <c r="E68" i="7"/>
  <c r="E64" i="7" s="1"/>
  <c r="D64" i="7"/>
  <c r="C6" i="10"/>
  <c r="J17" i="7"/>
  <c r="J13" i="7"/>
  <c r="G25" i="7"/>
  <c r="C22" i="10" s="1"/>
  <c r="H22" i="10" s="1"/>
  <c r="H58" i="10" s="1"/>
  <c r="H25" i="7"/>
  <c r="C22" i="11" s="1"/>
  <c r="F25" i="7"/>
  <c r="C22" i="9" s="1"/>
  <c r="I22" i="9" s="1"/>
  <c r="I58" i="9" s="1"/>
  <c r="E25" i="7"/>
  <c r="C9" i="12" l="1"/>
  <c r="C10" i="12"/>
  <c r="I25" i="7"/>
  <c r="I68" i="7"/>
  <c r="I64" i="7"/>
  <c r="K22" i="1"/>
  <c r="J25" i="7"/>
  <c r="C6" i="12" s="1"/>
  <c r="C22" i="8"/>
  <c r="D14" i="11"/>
  <c r="D15" i="11"/>
  <c r="D14" i="8"/>
  <c r="D15" i="8"/>
  <c r="J21" i="7"/>
  <c r="L25" i="7" l="1"/>
  <c r="E6" i="12" s="1"/>
  <c r="K25" i="7"/>
  <c r="D6" i="12" s="1"/>
  <c r="C11" i="12"/>
  <c r="K60" i="1"/>
  <c r="J22" i="8"/>
  <c r="J58" i="8" s="1"/>
  <c r="D13" i="8"/>
  <c r="L12" i="7" l="1"/>
  <c r="E4" i="12"/>
  <c r="F6" i="12"/>
  <c r="D19" i="11"/>
  <c r="G18" i="11" s="1"/>
  <c r="C4" i="11"/>
  <c r="C5" i="11"/>
  <c r="F24" i="11"/>
  <c r="G24" i="11" s="1"/>
  <c r="F23" i="11"/>
  <c r="F22" i="11"/>
  <c r="D10" i="11"/>
  <c r="D8" i="11"/>
  <c r="C4" i="10"/>
  <c r="C3" i="10" s="1"/>
  <c r="C28" i="10"/>
  <c r="D9" i="10"/>
  <c r="D8" i="10"/>
  <c r="D19" i="9"/>
  <c r="C39" i="10" s="1"/>
  <c r="C4" i="9"/>
  <c r="C3" i="9" s="1"/>
  <c r="D9" i="9"/>
  <c r="D8" i="9"/>
  <c r="I3" i="8"/>
  <c r="D9" i="8"/>
  <c r="D8" i="8"/>
  <c r="E43" i="7"/>
  <c r="C26" i="9" s="1"/>
  <c r="F43" i="7"/>
  <c r="C26" i="10" s="1"/>
  <c r="G43" i="7"/>
  <c r="C26" i="11" s="1"/>
  <c r="H43" i="7"/>
  <c r="D43" i="7"/>
  <c r="C26" i="8" s="1"/>
  <c r="C25" i="8" s="1"/>
  <c r="E10" i="7"/>
  <c r="F10" i="7"/>
  <c r="H10" i="7"/>
  <c r="F12" i="7"/>
  <c r="G12" i="7"/>
  <c r="H12" i="7"/>
  <c r="D10" i="7"/>
  <c r="I10" i="7" l="1"/>
  <c r="C3" i="11"/>
  <c r="C3" i="8"/>
  <c r="I18" i="9"/>
  <c r="G22" i="11"/>
  <c r="G23" i="11"/>
  <c r="K32" i="7"/>
  <c r="J10" i="7"/>
  <c r="C5" i="12" s="1"/>
  <c r="J33" i="7"/>
  <c r="J12" i="7" s="1"/>
  <c r="E12" i="7"/>
  <c r="I12" i="7" s="1"/>
  <c r="I46" i="9"/>
  <c r="I2" i="8"/>
  <c r="G2" i="10"/>
  <c r="J41" i="8"/>
  <c r="H2" i="9"/>
  <c r="F3" i="11"/>
  <c r="G3" i="10"/>
  <c r="D19" i="10"/>
  <c r="C39" i="11" s="1"/>
  <c r="H3" i="9"/>
  <c r="I41" i="9"/>
  <c r="J25" i="8"/>
  <c r="J46" i="8"/>
  <c r="J6" i="8"/>
  <c r="J65" i="8" l="1"/>
  <c r="K68" i="1"/>
  <c r="C7" i="12"/>
  <c r="C4" i="12" s="1"/>
  <c r="D8" i="12"/>
  <c r="K10" i="7"/>
  <c r="D5" i="12" s="1"/>
  <c r="K25" i="1"/>
  <c r="H18" i="10"/>
  <c r="I3" i="9"/>
  <c r="J3" i="8"/>
  <c r="J57" i="8" s="1"/>
  <c r="G3" i="11"/>
  <c r="H3" i="10"/>
  <c r="J3" i="1"/>
  <c r="F8" i="12" l="1"/>
  <c r="K33" i="7"/>
  <c r="D13" i="11"/>
  <c r="C6" i="11"/>
  <c r="F5" i="12" l="1"/>
  <c r="D7" i="12"/>
  <c r="I65" i="9"/>
  <c r="D7" i="9"/>
  <c r="I6" i="9" s="1"/>
  <c r="J52" i="8"/>
  <c r="J40" i="8"/>
  <c r="H65" i="10" l="1"/>
  <c r="F7" i="12"/>
  <c r="I52" i="9"/>
  <c r="I40" i="9"/>
  <c r="D7" i="10"/>
  <c r="H6" i="10" s="1"/>
  <c r="K3" i="1"/>
  <c r="K59" i="1" l="1"/>
  <c r="D7" i="11"/>
  <c r="G6" i="11" s="1"/>
  <c r="K42" i="1"/>
  <c r="K43" i="1"/>
  <c r="K48" i="1"/>
  <c r="E5" i="7" l="1"/>
  <c r="D39" i="7" s="1"/>
  <c r="F5" i="7"/>
  <c r="F39" i="7" s="1"/>
  <c r="G5" i="7"/>
  <c r="G39" i="7" s="1"/>
  <c r="H5" i="7"/>
  <c r="H39" i="7" s="1"/>
  <c r="J6" i="7"/>
  <c r="K6" i="7" s="1"/>
  <c r="D12" i="12" s="1"/>
  <c r="C14" i="12" l="1"/>
  <c r="C12" i="12" s="1"/>
  <c r="J5" i="7"/>
  <c r="J39" i="7" s="1"/>
  <c r="C2" i="1" s="1"/>
  <c r="K2" i="1" s="1"/>
  <c r="K56" i="1" s="1"/>
  <c r="K58" i="1" s="1"/>
  <c r="E39" i="7"/>
  <c r="I39" i="7" s="1"/>
  <c r="C2" i="11" s="1"/>
  <c r="I5" i="7"/>
  <c r="K61" i="1" l="1"/>
  <c r="K64" i="1"/>
  <c r="J54" i="8" s="1"/>
  <c r="C2" i="9"/>
  <c r="I2" i="9" s="1"/>
  <c r="C2" i="10"/>
  <c r="H2" i="10" s="1"/>
  <c r="C2" i="8"/>
  <c r="J2" i="8" s="1"/>
  <c r="J53" i="8" s="1"/>
  <c r="G2" i="11"/>
  <c r="J55" i="8" l="1"/>
  <c r="K5" i="7"/>
  <c r="J61" i="8" l="1"/>
  <c r="I54" i="9" s="1"/>
  <c r="J56" i="8"/>
  <c r="J59" i="8" s="1"/>
  <c r="E14" i="12"/>
  <c r="L5" i="7"/>
  <c r="L39" i="7" s="1"/>
  <c r="E12" i="12" l="1"/>
  <c r="F14" i="12"/>
  <c r="H12" i="12" s="1"/>
  <c r="F54" i="7"/>
  <c r="F12" i="12" l="1"/>
  <c r="C38" i="9"/>
  <c r="C25" i="9" s="1"/>
  <c r="G54" i="7"/>
  <c r="I25" i="9" l="1"/>
  <c r="I53" i="9" s="1"/>
  <c r="I55" i="9" s="1"/>
  <c r="I56" i="9" s="1"/>
  <c r="C38" i="10"/>
  <c r="C25" i="10" s="1"/>
  <c r="H54" i="7"/>
  <c r="K23" i="7" s="1"/>
  <c r="I61" i="9" l="1"/>
  <c r="H54" i="10" s="1"/>
  <c r="I59" i="9"/>
  <c r="H25" i="10"/>
  <c r="H53" i="10" s="1"/>
  <c r="K19" i="7"/>
  <c r="C38" i="11"/>
  <c r="C25" i="11" s="1"/>
  <c r="I54" i="7"/>
  <c r="K24" i="7" s="1"/>
  <c r="K21" i="7" s="1"/>
  <c r="H55" i="10" l="1"/>
  <c r="H56" i="10" s="1"/>
  <c r="G25" i="11"/>
  <c r="G40" i="11" s="1"/>
  <c r="K20" i="7"/>
  <c r="K17" i="7" s="1"/>
  <c r="K15" i="7"/>
  <c r="K13" i="7" s="1"/>
  <c r="H61" i="10" l="1"/>
  <c r="G41" i="11" s="1"/>
  <c r="G42" i="11" s="1"/>
  <c r="H59" i="10"/>
  <c r="D11" i="12"/>
  <c r="D9" i="12"/>
  <c r="D10" i="12"/>
  <c r="F10" i="12" s="1"/>
  <c r="K12" i="7"/>
  <c r="K39" i="7" s="1"/>
  <c r="D4" i="12" l="1"/>
  <c r="F9" i="12"/>
  <c r="F11" i="12"/>
  <c r="H4" i="12" l="1"/>
  <c r="H16" i="12" s="1"/>
  <c r="F4" i="12"/>
</calcChain>
</file>

<file path=xl/sharedStrings.xml><?xml version="1.0" encoding="utf-8"?>
<sst xmlns="http://schemas.openxmlformats.org/spreadsheetml/2006/main" count="1624" uniqueCount="201">
  <si>
    <t>Pielikums 
Sabiedrisko pakalpojumu regulēšanas komisijas 2022.gada 28.novembra lēmumam Nr.1/41</t>
  </si>
  <si>
    <t>Mērvienība</t>
  </si>
  <si>
    <t>1_TP</t>
  </si>
  <si>
    <t>2_TP</t>
  </si>
  <si>
    <t>3_TP</t>
  </si>
  <si>
    <t>4_TP</t>
  </si>
  <si>
    <t>5_TP</t>
  </si>
  <si>
    <t>Vidējās gada izmaksas</t>
  </si>
  <si>
    <t>Kopējie atļautie ieņēmumi RP</t>
  </si>
  <si>
    <t>Kopējie atļautie ieņēmumi ar korekciju RP</t>
  </si>
  <si>
    <t>Piezīmes</t>
  </si>
  <si>
    <t>Tarifu perioda ilgums (mēn.)</t>
  </si>
  <si>
    <t>1.Kapitāla izmaksas kopā</t>
  </si>
  <si>
    <t>tūkst. EUR</t>
  </si>
  <si>
    <t>Kapitāla atdeve</t>
  </si>
  <si>
    <t>Regulēto aktīvu bāze</t>
  </si>
  <si>
    <t>Kapitāla atdeves likme (WACC)</t>
  </si>
  <si>
    <t>%</t>
  </si>
  <si>
    <t>Pamatlīdzekļu un nemateriālo ieguldījumu nolietojums</t>
  </si>
  <si>
    <t>2.Nodokļi kopā</t>
  </si>
  <si>
    <t>Nodokļi</t>
  </si>
  <si>
    <t>3.Ekspluatācijas izmaksas kopā</t>
  </si>
  <si>
    <t>Personāla un sociālās izmaksas</t>
  </si>
  <si>
    <t xml:space="preserve"> Personāla izmaksas, kam nav piemērots inflācijas rādītājs</t>
  </si>
  <si>
    <t>Personāla izmaksas, kurām izmantots inflācijas radītājs</t>
  </si>
  <si>
    <t>Personāla izmaksas, kurām izmantots nominālais bruto izmaiņu radītājs</t>
  </si>
  <si>
    <t>Īpašuma uzturēšanai nepieciešamo un citu komersantu veikto kārtējo ekspluatācijas remontu izmaksas</t>
  </si>
  <si>
    <t>izmaksas, kam nav piemērots inflācijas rādītājs</t>
  </si>
  <si>
    <t>inflētās izmaksas ar iepriekšējā gada inflāciju</t>
  </si>
  <si>
    <t>inflētās izmaksas ar kārtējā gada inflāciju</t>
  </si>
  <si>
    <t>Pārējās saimnieciskās darbības izmaksas</t>
  </si>
  <si>
    <t>Pārvades sistēmas pakalpojumu izmaksas</t>
  </si>
  <si>
    <t>Par elektroenerģijas pārvadīšanu</t>
  </si>
  <si>
    <t>Elektroenerģijas apjoms</t>
  </si>
  <si>
    <t>MWh</t>
  </si>
  <si>
    <t>Pārvades tarifs</t>
  </si>
  <si>
    <t>EUR/MWh</t>
  </si>
  <si>
    <t>Par jaudas uzturēšanu</t>
  </si>
  <si>
    <t xml:space="preserve">Maksa par pārvades jaudas uzturēšanu </t>
  </si>
  <si>
    <t>EUR/KW/gadā</t>
  </si>
  <si>
    <t>Uzstādītā pārvades jauda</t>
  </si>
  <si>
    <t>kW</t>
  </si>
  <si>
    <t>Sadales sistēmas operatora citas sadales sistēmas pakalpojumu izmaksas</t>
  </si>
  <si>
    <t>Uz Latvijas lietotāju elektroapgādes vajadzībām attiecinātās elektroenerģijas sadales sistēmas zudumu un tehnoloģiskā procesa nodrošināšanas izmaksas</t>
  </si>
  <si>
    <t>elektroenerģijas  cena</t>
  </si>
  <si>
    <t xml:space="preserve"> EUR/MWh</t>
  </si>
  <si>
    <t xml:space="preserve"> zudumu un tehnoloģiskā procesa apjoms</t>
  </si>
  <si>
    <t xml:space="preserve"> MWh</t>
  </si>
  <si>
    <t>citas zudumu un tehnoloģiskā procesa nodrošināšanas izmaksas</t>
  </si>
  <si>
    <t>4. Izmaksu efektivitātes apmērs (izmaksu samazinājums RP)</t>
  </si>
  <si>
    <t>5. Ieņēmumu korekcija, kas saistīta ar iepriekšējā regulatīvā perioda izmaksu un ieņēmumu prognožu novirzēm (RR)</t>
  </si>
  <si>
    <t>Izmaksas kopā</t>
  </si>
  <si>
    <t>6 men</t>
  </si>
  <si>
    <t>6 men prognoze</t>
  </si>
  <si>
    <t xml:space="preserve"> Faktiskie ieņēmumi</t>
  </si>
  <si>
    <t xml:space="preserve"> Iepriekšejā RP pēdējais TP</t>
  </si>
  <si>
    <t>Tarifu aprēķinā izmantotā plānotā  patēriņa cenu inflācija attiecīgajam TP</t>
  </si>
  <si>
    <r>
      <t>Plānotais Inflācijas kumulatīvais rādītājs (PCI</t>
    </r>
    <r>
      <rPr>
        <vertAlign val="subscript"/>
        <sz val="11"/>
        <rFont val="Calibri"/>
        <family val="2"/>
        <charset val="186"/>
        <scheme val="minor"/>
      </rPr>
      <t>pl</t>
    </r>
    <r>
      <rPr>
        <sz val="11"/>
        <rFont val="Calibri"/>
        <family val="2"/>
        <charset val="186"/>
        <scheme val="minor"/>
      </rPr>
      <t>)</t>
    </r>
  </si>
  <si>
    <t>Prognozētā patēriņa cenu inflācija attiecīgajam TP</t>
  </si>
  <si>
    <r>
      <t>Prognozētais inflācijas kumulatīvais rādītājs (PCI</t>
    </r>
    <r>
      <rPr>
        <vertAlign val="subscript"/>
        <sz val="11"/>
        <rFont val="Calibri"/>
        <family val="2"/>
        <charset val="186"/>
        <scheme val="minor"/>
      </rPr>
      <t>pr</t>
    </r>
    <r>
      <rPr>
        <sz val="11"/>
        <rFont val="Calibri"/>
        <family val="2"/>
        <charset val="186"/>
        <scheme val="minor"/>
      </rPr>
      <t>)</t>
    </r>
  </si>
  <si>
    <t>Faktiskā patēriņa cenu inflācija attiecīgajam TP*</t>
  </si>
  <si>
    <t>Inflācijas kumulatīvais rādītājs</t>
  </si>
  <si>
    <t>Tarifu aprēķinā izmantotais plānotais nominālās bruto algas izmaiņu rādītājs attiecīgajam TP</t>
  </si>
  <si>
    <r>
      <t>Plānotais bruto algas izmaiņu kumulatīvais rādītājs (BAI</t>
    </r>
    <r>
      <rPr>
        <vertAlign val="subscript"/>
        <sz val="11"/>
        <rFont val="Calibri"/>
        <family val="2"/>
        <charset val="186"/>
        <scheme val="minor"/>
      </rPr>
      <t>pl</t>
    </r>
    <r>
      <rPr>
        <sz val="11"/>
        <rFont val="Calibri"/>
        <family val="2"/>
        <charset val="186"/>
        <scheme val="minor"/>
      </rPr>
      <t>)</t>
    </r>
  </si>
  <si>
    <t>Prognozētais bruto algas izmaiņu rādītājs attiecīgajam TP</t>
  </si>
  <si>
    <r>
      <t>Prognozētais bruto algas kumulatīvais rādītājs (BAI</t>
    </r>
    <r>
      <rPr>
        <vertAlign val="subscript"/>
        <sz val="11"/>
        <rFont val="Calibri"/>
        <family val="2"/>
        <charset val="186"/>
        <scheme val="minor"/>
      </rPr>
      <t>pr</t>
    </r>
    <r>
      <rPr>
        <sz val="11"/>
        <rFont val="Calibri"/>
        <family val="2"/>
        <charset val="186"/>
        <scheme val="minor"/>
      </rPr>
      <t>)</t>
    </r>
  </si>
  <si>
    <t>Faktiskais bruto algas izmaiņu rādītājs attiecīgajam TP*</t>
  </si>
  <si>
    <t>Bruto algas kumulatīvais rādītājs</t>
  </si>
  <si>
    <t>Faktiskās pārvades sistēmas pakalpojumu izmaksas*</t>
  </si>
  <si>
    <t>Elektroenerģijas apjoms TP</t>
  </si>
  <si>
    <t>Pārvades tarifs TP</t>
  </si>
  <si>
    <t>Maksa par pārvades jaudas uzturēšanu TP</t>
  </si>
  <si>
    <t>Kapitāla izmaksu korekcija</t>
  </si>
  <si>
    <t xml:space="preserve">faktiskais (prognozētais) nolietojums* </t>
  </si>
  <si>
    <t>tūkst.EUR</t>
  </si>
  <si>
    <t>3. TP plānoto izmaksu starpība</t>
  </si>
  <si>
    <t>4. TP plānoto izmaksu starpība</t>
  </si>
  <si>
    <t>5. TP plānoto izmaksu starpība</t>
  </si>
  <si>
    <t>1.TP faktiskās izmaksas / ieņēmumi</t>
  </si>
  <si>
    <t>Regultatīvā rēķina atlikums</t>
  </si>
  <si>
    <t>26.1. starpība starp faktiskajiem un plānotajiem ieņēmumiem tarifu periodā</t>
  </si>
  <si>
    <t>-</t>
  </si>
  <si>
    <t>26.2.starpība starp faktiskajām un plānotajām elektroenerģijas zudumu un tehnoloģiskā procesa nodrošināšanas izmaksām</t>
  </si>
  <si>
    <t>26.3. starpība starp plānoto inflācijas radīto izmaksu pieaugumu regulatīvajā periodā un prognozēto inflācijas radīto izmaksu pieaugumu tarifu periodā</t>
  </si>
  <si>
    <t xml:space="preserve">tarifu aprēķinā iekļautās izmaksas, kas aprēķinātas, izmantojot kārtējā gada inflācijas prognozi, un attiecināmas uz konkrēto tarifu periodu </t>
  </si>
  <si>
    <t>tarifu aprēķinā iekļautās īpašuma uzturēšanai nepieciešamo un citu komersantu veikto kārtējo ekspluatācijas remontu izmaksas, kas aprēķinātas, izmantojot kārtējā gada inflācijas prognozi un kas attiecināmas uz attiecīgo tarifu periodu </t>
  </si>
  <si>
    <t>tarifu aprēķinā iekļautās personāla izmaksas, kas aprēķinātas, izmantojot kārtējā gada inflācijas prognozi un kas attiecināmas uz attiecīgo tarifu periodu </t>
  </si>
  <si>
    <t>tarifu aprēķinā iekļautās pārējās saimnieciskās darbības izmaksas, kas aprēķinātas, izmantojot kārtējā gada inflācijas prognozi un kas attiecināmas uz attiecīgo tarifu periodu</t>
  </si>
  <si>
    <t>Plānotā inflācija</t>
  </si>
  <si>
    <t>Prognozētā inflācija</t>
  </si>
  <si>
    <t xml:space="preserve">tarifu aprēķinā iekļautās izmaksas, kas aprēķinātas, izmantojot iepriekšējā gada inflācijas prognozi, un attiecināmas uz konkrēto tarifu periodu </t>
  </si>
  <si>
    <t>tarifu aprēķinā iekļautās īpašuma uzturēšanai nepieciešamo un citu komersantu veikto kārtējo ekspluatācijas remontu izmaksas, kas attiecināmas uz attiecīgo tarifu periodu </t>
  </si>
  <si>
    <t>tarifu aprēķinā iekļautās pārējās saimnieciskās darbības izmaksas, kas attiecināmas uz attiecīgo tarifu periodu</t>
  </si>
  <si>
    <t>faktiskā inflācija</t>
  </si>
  <si>
    <t>26.4. starpība starp plānoto nominālās bruto algas izmaiņu radīto izmaksu pieaugumu tarifu periodā un prognozēto nominālās bruto algas izmaiņu radīto izmaksu pieaugumu tarifu periodā</t>
  </si>
  <si>
    <t xml:space="preserve">tarifu aprēķinā iekļautās izmaksas, kas aprēķinātas, izmantojot kumulatīvo nominālās bruto algas izmaiņu rādītāja prognozi, un attiecināmas uz konkrēto tarifu periodu </t>
  </si>
  <si>
    <t>Plānotais bruto algas koeficients</t>
  </si>
  <si>
    <t>Prognozētais bruto algas koeficients</t>
  </si>
  <si>
    <t>26.5. starpība starp faktiskajām un plānotajām pārvades sistēmas pakalpojumu izmaksām</t>
  </si>
  <si>
    <t>26.6. starpība starp faktiskajām un plānotajām sadales sistēmas operatora citas sadales sistēmas pakalpojumu izmaksām</t>
  </si>
  <si>
    <t>26.7.  pamatotās faktiskās neparedzētās izmaksas ārējo normatīvo aktu izmaiņu vai ārkārtas situāciju novēršanas dēļ, kas radušās attiecīgā regulatīvā perioda iepriekšējā vai esošajā tarifu periodā un nav atgūstamas citādi</t>
  </si>
  <si>
    <t>26.8. starpība starp 26.1., 26.2., 26.3., 26.4., 26.5., 26.6. un 26.7.apakšpunktā minētajām faktiskajām un prognozētajām izmaksām un ieņēmumiem par iepriekšējā TP mēnešiem, par kuriem, veicot regulatīvā rēķina aprēķinu iepriekšējā tarifu periodā, tajā skaitā iepriekšējā regulatīvā perioda pēdējā tarifu periodā, tika izmantotas izmaksu prognozes</t>
  </si>
  <si>
    <t>Iepriekšējā regulatīvajā periodā prognozētie ieņēmumi</t>
  </si>
  <si>
    <t>Iepriekšējā regulatīvajā perioda faktiskie ieņēmumi</t>
  </si>
  <si>
    <t>Iepriekšējā regulatīvajā periodā prognozētās izmaksas</t>
  </si>
  <si>
    <t>Elektroenerģijas zudumu un tehnoloģiskā procesa nodrošināšanas izmaksas</t>
  </si>
  <si>
    <t>Inflācijas radīto izmaksu pieaugums</t>
  </si>
  <si>
    <t>Nominālās bruto algas izmaiņu radīto izmaksu pieaugums</t>
  </si>
  <si>
    <t>Neparedzētās izmaksas ārējo normatīvo aktu izmaiņu vai ārkārtas situāciju novēršanas dēļ</t>
  </si>
  <si>
    <t>Plānotais elektroenerģijas apjoms</t>
  </si>
  <si>
    <t>Plānotā elektroenerģijas iepirkuma cena</t>
  </si>
  <si>
    <t>Prognozētais elektroenerģijas apjoms</t>
  </si>
  <si>
    <t>Plānotās pārvades sistēmas pakalpojumu izmaksas</t>
  </si>
  <si>
    <t>Prognozētās pārvades sistēmas pakalpojumu izmaksas</t>
  </si>
  <si>
    <t>Citas sadales sistēmas pakalpojumu izmaksas</t>
  </si>
  <si>
    <t>Plānotās citas sadales sistēmas pakalpojumu izmaksas</t>
  </si>
  <si>
    <t>Prognozētās citas sadales sistēmas pakalpojumu izmaksas</t>
  </si>
  <si>
    <t>Prognozētās kumulatīvās inflācijas ietekmes izmaksas apstiprinātajā tarifā un prognozēto inflāciju nākamajiem regulatīvā perioda gadiem</t>
  </si>
  <si>
    <t>RR atlikums</t>
  </si>
  <si>
    <t>Izmaksu korekcija</t>
  </si>
  <si>
    <t>Zudumu un tehnoloģiskā procesa izmaksu korekcija</t>
  </si>
  <si>
    <t>Pārvades un sadales izmaksu korekcijas</t>
  </si>
  <si>
    <t>Atļautā izmaksu korekcija uz nākamo TP</t>
  </si>
  <si>
    <t>Izmantotais RR apmērs uz nākamo TP*</t>
  </si>
  <si>
    <t>* Ja RR atlikums ir negatīvs, ievada negatīvu vērtību. Ja RR atlikums ir pozitīvs, ievada pozitīvu vērtību.</t>
  </si>
  <si>
    <t>Vidējās ekspluatācijas izmaksas tarifu periodā</t>
  </si>
  <si>
    <t>2.TP plānotās izmaksas / ieņēmumi</t>
  </si>
  <si>
    <t>2.TP faktiskās x mēnešu izmaksas / ieņēmumi</t>
  </si>
  <si>
    <t>2.TP plānotās x mēnešu izmaksas / ieņēmumi</t>
  </si>
  <si>
    <t xml:space="preserve">3. TP plānoto izmaksu starpība </t>
  </si>
  <si>
    <t>2.TP faktiskās izmaksas / ieņēmumi</t>
  </si>
  <si>
    <t xml:space="preserve">tarifu aprēķinā iekļautās izmaksas, kas aprēķinātas, izmantojot kārtējā gada inflācijas prognozi, un attiecināmas uz konkrēto TP </t>
  </si>
  <si>
    <t>26.4. starpība starp plānoto nominālās bruto algas izmaiņu radīto izmaksu pieaugumu tarifu periodā un prognozēto nominālās bruto algas izmaiņu radīto izmaksu pieaugumu tarifu periodā.</t>
  </si>
  <si>
    <t xml:space="preserve">tarifu aprēķinā iekļautās izmaksas, kas aprēķinātas, izmantojot kumulatīvo nominālās bruto algas izmaiņu rādītāja prognozi, un attiecināmas uz konkrēto tarifu periodu. </t>
  </si>
  <si>
    <t>Iepriekšējā tarifu periodā prognozētie ieņēmumi</t>
  </si>
  <si>
    <t>Iepriekšējā TP faktiskie ieņēmumi</t>
  </si>
  <si>
    <t>Iepriekšējā tarifu periodā prognozētās izmaksas</t>
  </si>
  <si>
    <t>Zudumu un tehnoloģiskā procesa izmaksas</t>
  </si>
  <si>
    <t>Pārvades un sadales izmaksu korekcija</t>
  </si>
  <si>
    <t xml:space="preserve">Iepriekšējā TP RR atlikums </t>
  </si>
  <si>
    <t xml:space="preserve"> vidējās ekspluatācijas izmaksas tarifu periodā</t>
  </si>
  <si>
    <t>3.TP plānotās izmaksas / ieņēmumi</t>
  </si>
  <si>
    <t>3.TP faktiskās x mēnešu izmaksas / ieņēmumi</t>
  </si>
  <si>
    <t>3.TP plānotās x mēnešu izmaksas / ieņēmumi</t>
  </si>
  <si>
    <t xml:space="preserve">4. TP plānoto izmaksu starpība </t>
  </si>
  <si>
    <t>3.TP faktiskās izmaksas / ieņēmumi</t>
  </si>
  <si>
    <t>pārvades sistēmas pakalpojumu izmaksas</t>
  </si>
  <si>
    <t>4.TP plānotās izmaksas / ieņēmumi</t>
  </si>
  <si>
    <t>4.TP faktiskās x mēnešu izmaksas / ieņēmumi</t>
  </si>
  <si>
    <t>4.TP plānotās x mēnešu izmaksas / ieņēmumi</t>
  </si>
  <si>
    <t xml:space="preserve">5. TP plānoto izmaksu starpība </t>
  </si>
  <si>
    <t>4.TP faktiskās izmaksas / ieņēmumi</t>
  </si>
  <si>
    <t>tarifu aprēķinā iekļautās īpašuma uzturēšanai nepieciešamo un citu komersantu veikto kārtējo ekspluatācijas remontu izmaksas, kas  kas attiecināmas uz attiecīgo tarifu periodu </t>
  </si>
  <si>
    <t>Faktiskā inflācija</t>
  </si>
  <si>
    <t>Iepriekšējā parifu periodā prognozētās izmaksas</t>
  </si>
  <si>
    <t>5.TP plānotās izmaksas / ieņēmumi</t>
  </si>
  <si>
    <t>5.TP faktiskās x mēnešu izmaksas / ieņēmumi</t>
  </si>
  <si>
    <t>5.TP plānotās x mēnešu izmaksas / ieņēmumi</t>
  </si>
  <si>
    <t>5.TP faktiskās izmaksas / ieņēmumi</t>
  </si>
  <si>
    <t>TP plānotās izmaksas RP</t>
  </si>
  <si>
    <t>TP plānotās izmaksas RP ar korekciju</t>
  </si>
  <si>
    <t>Faktiskās izmaksas RP</t>
  </si>
  <si>
    <t>Izmaksu ietaupījums/pieaugums RP</t>
  </si>
  <si>
    <t>Izmaksu ietaupījums, kas saistīts ar efektivitātes uzlabošanas pasākumiem RP</t>
  </si>
  <si>
    <t>piezīmes</t>
  </si>
  <si>
    <t>nodokļu izmaksas</t>
  </si>
  <si>
    <t xml:space="preserve">zudumu un tehnoloģiskā procesa nodrošināšanas izmaksas </t>
  </si>
  <si>
    <t>citas sadales sistēmas pakalpojumu izmaksas</t>
  </si>
  <si>
    <t>personāla un sociālās izmaksas</t>
  </si>
  <si>
    <t>kārtējo īpašuma uzturēšanai nepieciešamo un citu komersantu veikto ekspluatācijas remontu izmaksas</t>
  </si>
  <si>
    <t>pārējās saimnieciskās darbības izmaksas</t>
  </si>
  <si>
    <t>31.3. Kapitāla izmaksu pieaugums*</t>
  </si>
  <si>
    <t>pamatlīdzekļu nolietojums un nemateriālo ieguldījumu vērtības norakstījumi</t>
  </si>
  <si>
    <t>kapitāla atdeve</t>
  </si>
  <si>
    <t>RR atlikums pēc RP</t>
  </si>
  <si>
    <t xml:space="preserve">*kapitāla izmaksu uzskaites un aprēķināšanas metodikas noteiktajos gadījumos </t>
  </si>
  <si>
    <t>Prognozētie ieņēmumi</t>
  </si>
  <si>
    <t>* Pirmie četri gadi - fakts, pēdējā regulatīvā perioda rādītājs - prognoze</t>
  </si>
  <si>
    <t>Elektroenerģijas iepirkuma cena, EUR/MWh</t>
  </si>
  <si>
    <t>Prognozētā elektroenerģijas iepirkuma cena, EUR/MWh</t>
  </si>
  <si>
    <t>faktiskā RAB (bilances vērtība)</t>
  </si>
  <si>
    <t>31.2. Izmaksu ietaupījums pa izmaksu grupām:</t>
  </si>
  <si>
    <t>Inflācijas rādītāji</t>
  </si>
  <si>
    <t>26.9. starpība starp prognozētajām un faktiskajām kapitāla izmaksām par iepriekšējā regulatīvā perioda pēdējo tarifu periodu</t>
  </si>
  <si>
    <t>Plānotā elektroenerģijas iepirkuma cena, EUR/MWh</t>
  </si>
  <si>
    <t>Plānotais elektroenerģijas apjoms, MWh</t>
  </si>
  <si>
    <t>Apjoms, MWh</t>
  </si>
  <si>
    <t>aizpilda pie noslēguma regulatīvā rēķina, iesniedzot jaunu tarifu projektu</t>
  </si>
  <si>
    <t>Iepriekšējā tarifu perioda faktiskās izmaksas</t>
  </si>
  <si>
    <t>Iepriekšējā regulatīvā perioda faktiskās izmaksas</t>
  </si>
  <si>
    <t>RP faktiskās izmaksas</t>
  </si>
  <si>
    <t>31.1. Līdz tarifu projekta iesniegšanai uz plānotajiem ieņēmumiem neattiecinātais RR atlikums, kas uzskaitīts saskaņā ar metodiku</t>
  </si>
  <si>
    <t>Izmaksu efektivitāte</t>
  </si>
  <si>
    <t>Starpība starp prognozēto inflācijas radīto izmaksu pieaugumu un faktisko inflācijas radīto izmaksu pieaugumu</t>
  </si>
  <si>
    <t>Starpība starp prognozēto nominālās bruto algas izmaiņu radīto izmaksu pieaugumu un faktisko bruto algas izmaiņu izmaksu pieaugumu</t>
  </si>
  <si>
    <r>
      <rPr>
        <b/>
        <sz val="11"/>
        <rFont val="Calibri"/>
        <family val="2"/>
        <charset val="186"/>
        <scheme val="minor"/>
      </rPr>
      <t>1.</t>
    </r>
    <r>
      <rPr>
        <sz val="11"/>
        <rFont val="Calibri"/>
        <family val="2"/>
        <charset val="186"/>
        <scheme val="minor"/>
      </rPr>
      <t>TP plānotās izmaksas / ieņēmumi</t>
    </r>
  </si>
  <si>
    <r>
      <rPr>
        <b/>
        <sz val="11"/>
        <rFont val="Calibri"/>
        <family val="2"/>
        <charset val="186"/>
        <scheme val="minor"/>
      </rPr>
      <t>1.</t>
    </r>
    <r>
      <rPr>
        <sz val="11"/>
        <rFont val="Calibri"/>
        <family val="2"/>
        <charset val="186"/>
        <scheme val="minor"/>
      </rPr>
      <t xml:space="preserve">TP faktiskās </t>
    </r>
    <r>
      <rPr>
        <b/>
        <sz val="11"/>
        <rFont val="Calibri"/>
        <family val="2"/>
        <charset val="186"/>
        <scheme val="minor"/>
      </rPr>
      <t>x mēnešu</t>
    </r>
    <r>
      <rPr>
        <sz val="11"/>
        <rFont val="Calibri"/>
        <family val="2"/>
        <charset val="186"/>
        <scheme val="minor"/>
      </rPr>
      <t xml:space="preserve"> izmaksas / ieņēmumi</t>
    </r>
  </si>
  <si>
    <r>
      <rPr>
        <b/>
        <sz val="11"/>
        <rFont val="Calibri"/>
        <family val="2"/>
        <charset val="186"/>
        <scheme val="minor"/>
      </rPr>
      <t>1.</t>
    </r>
    <r>
      <rPr>
        <sz val="11"/>
        <rFont val="Calibri"/>
        <family val="2"/>
        <charset val="186"/>
        <scheme val="minor"/>
      </rPr>
      <t xml:space="preserve">TP prognozētās </t>
    </r>
    <r>
      <rPr>
        <b/>
        <sz val="11"/>
        <rFont val="Calibri"/>
        <family val="2"/>
        <charset val="186"/>
        <scheme val="minor"/>
      </rPr>
      <t xml:space="preserve">x mēnešu </t>
    </r>
    <r>
      <rPr>
        <sz val="11"/>
        <rFont val="Calibri"/>
        <family val="2"/>
        <charset val="186"/>
        <scheme val="minor"/>
      </rPr>
      <t>izmaksas / ieņēmumi</t>
    </r>
  </si>
  <si>
    <r>
      <rPr>
        <b/>
        <sz val="11"/>
        <rFont val="Calibri"/>
        <family val="2"/>
        <charset val="186"/>
        <scheme val="minor"/>
      </rPr>
      <t>2.</t>
    </r>
    <r>
      <rPr>
        <sz val="11"/>
        <rFont val="Calibri"/>
        <family val="2"/>
        <charset val="186"/>
        <scheme val="minor"/>
      </rPr>
      <t xml:space="preserve"> TP plānoto izmaksu starpība </t>
    </r>
  </si>
  <si>
    <r>
      <t>26.</t>
    </r>
    <r>
      <rPr>
        <i/>
        <vertAlign val="superscript"/>
        <sz val="11"/>
        <rFont val="Calibri"/>
        <family val="2"/>
        <charset val="186"/>
        <scheme val="minor"/>
      </rPr>
      <t>1</t>
    </r>
    <r>
      <rPr>
        <i/>
        <sz val="11"/>
        <rFont val="Calibri"/>
        <family val="2"/>
        <charset val="186"/>
        <scheme val="minor"/>
      </rPr>
      <t xml:space="preserve"> paredzamo nākamo tarifu periodu izmaksu starpība: </t>
    </r>
  </si>
  <si>
    <t>faktiskā kapitāla atdeve*</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</si>
</sst>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_-* #,##0.00_-;\-* #,##0.00_-;_-* &quot;-&quot;??_-;_-@_-"/>
    <numFmt numFmtId="165" formatCode="#,##0.0"/>
    <numFmt numFmtId="166" formatCode="_-* #,##0_-;\-* #,##0_-;_-* &quot;-&quot;??_-;_-@_-"/>
    <numFmt numFmtId="167" formatCode="_-* #,##0\ _€_-;\-* #,##0\ _€_-;_-* &quot;-&quot;??\ _€_-;_-@_-"/>
    <numFmt numFmtId="168" formatCode="#,##0.00_ ;\-#,##0.00\ "/>
    <numFmt numFmtId="169" formatCode="#,##0.0_ ;\-#,##0.0\ "/>
    <numFmt numFmtId="170" formatCode="0.000000000000"/>
    <numFmt numFmtId="171" formatCode="0.000000000"/>
    <numFmt numFmtId="172" formatCode="_-* #,##0.0000\ _€_-;\-* #,##0.0000\ _€_-;_-* &quot;-&quot;??\ _€_-;_-@_-"/>
    <numFmt numFmtId="173" formatCode="0.00;\-0.00;&quot;&quot;;@"/>
    <numFmt numFmtId="174" formatCode="0.000;\-0.000;&quot;&quot;"/>
    <numFmt numFmtId="175" formatCode="0.0;\-0.0;&quot;&quot;"/>
    <numFmt numFmtId="176" formatCode="#,##0;\-#,##0;&quot;&quot;"/>
    <numFmt numFmtId="177" formatCode="0.0%;\-0.0%;&quot;&quot;"/>
    <numFmt numFmtId="178" formatCode="0.00%;\-0.00%;&quot;&quot;"/>
  </numFmts>
  <fonts count="47" x14ac:knownFonts="1">
    <font>
      <sz val="11"/>
      <color theme="1"/>
      <name val="Calibri"/>
      <family val="2"/>
      <charset val="186"/>
      <scheme val="minor"/>
    </font>
    <font>
      <i/>
      <sz val="11"/>
      <color theme="1"/>
      <name val="Calibri"/>
      <family val="2"/>
      <charset val="186"/>
      <scheme val="minor"/>
    </font>
    <font>
      <b/>
      <sz val="11"/>
      <color theme="1"/>
      <name val="Calibri"/>
      <family val="2"/>
      <charset val="186"/>
      <scheme val="minor"/>
    </font>
    <font>
      <sz val="11"/>
      <color theme="1"/>
      <name val="Calibri"/>
      <family val="2"/>
      <charset val="186"/>
      <scheme val="minor"/>
    </font>
    <font>
      <b/>
      <i/>
      <sz val="10"/>
      <name val="Calibri"/>
      <family val="2"/>
      <scheme val="minor"/>
    </font>
    <font>
      <i/>
      <sz val="10"/>
      <color theme="1"/>
      <name val="Calibri"/>
      <family val="2"/>
      <charset val="186"/>
      <scheme val="minor"/>
    </font>
    <font>
      <i/>
      <sz val="10"/>
      <name val="Calibri"/>
      <family val="2"/>
      <charset val="186"/>
      <scheme val="minor"/>
    </font>
    <font>
      <sz val="10"/>
      <name val="Calibri"/>
      <family val="2"/>
      <charset val="186"/>
      <scheme val="minor"/>
    </font>
    <font>
      <i/>
      <sz val="8"/>
      <name val="Calibri"/>
      <family val="2"/>
      <charset val="186"/>
      <scheme val="minor"/>
    </font>
    <font>
      <b/>
      <i/>
      <sz val="12"/>
      <color theme="0"/>
      <name val="Calibri"/>
      <family val="2"/>
      <scheme val="minor"/>
    </font>
    <font>
      <sz val="12"/>
      <color theme="0"/>
      <name val="Calibri"/>
      <family val="2"/>
      <scheme val="minor"/>
    </font>
    <font>
      <sz val="9"/>
      <color theme="1"/>
      <name val="Calibri"/>
      <family val="2"/>
      <charset val="186"/>
      <scheme val="minor"/>
    </font>
    <font>
      <sz val="12"/>
      <color theme="0"/>
      <name val="Calibri"/>
      <family val="2"/>
      <charset val="186"/>
      <scheme val="minor"/>
    </font>
    <font>
      <sz val="8"/>
      <color theme="1"/>
      <name val="Calibri"/>
      <family val="2"/>
      <charset val="186"/>
      <scheme val="minor"/>
    </font>
    <font>
      <i/>
      <sz val="10"/>
      <name val="Calibri"/>
      <family val="2"/>
      <scheme val="minor"/>
    </font>
    <font>
      <sz val="11"/>
      <color rgb="FFFF0000"/>
      <name val="Calibri"/>
      <family val="2"/>
      <charset val="186"/>
      <scheme val="minor"/>
    </font>
    <font>
      <i/>
      <sz val="11"/>
      <name val="Calibri"/>
      <family val="2"/>
      <charset val="186"/>
      <scheme val="minor"/>
    </font>
    <font>
      <b/>
      <sz val="12"/>
      <color theme="0"/>
      <name val="Calibri"/>
      <family val="2"/>
      <charset val="186"/>
      <scheme val="minor"/>
    </font>
    <font>
      <sz val="9"/>
      <name val="Calibri"/>
      <family val="2"/>
      <charset val="186"/>
      <scheme val="minor"/>
    </font>
    <font>
      <sz val="15"/>
      <name val="Arial"/>
      <family val="2"/>
      <charset val="186"/>
    </font>
    <font>
      <sz val="10"/>
      <name val="Arial"/>
      <family val="2"/>
      <charset val="186"/>
    </font>
    <font>
      <sz val="11"/>
      <name val="Calibri"/>
      <family val="2"/>
      <charset val="186"/>
      <scheme val="minor"/>
    </font>
    <font>
      <i/>
      <sz val="10"/>
      <color rgb="FFFF0000"/>
      <name val="Calibri"/>
      <family val="2"/>
      <charset val="186"/>
      <scheme val="minor"/>
    </font>
    <font>
      <b/>
      <sz val="10"/>
      <name val="Calibri"/>
      <family val="2"/>
      <scheme val="minor"/>
    </font>
    <font>
      <sz val="8"/>
      <name val="Calibri"/>
      <family val="2"/>
      <charset val="186"/>
      <scheme val="minor"/>
    </font>
    <font>
      <vertAlign val="subscript"/>
      <sz val="11"/>
      <name val="Calibri"/>
      <family val="2"/>
      <charset val="186"/>
      <scheme val="minor"/>
    </font>
    <font>
      <b/>
      <sz val="11"/>
      <color rgb="FFFF0000"/>
      <name val="Calibri"/>
      <family val="2"/>
      <charset val="186"/>
      <scheme val="minor"/>
    </font>
    <font>
      <b/>
      <i/>
      <sz val="10"/>
      <color rgb="FFFF0000"/>
      <name val="Calibri"/>
      <family val="2"/>
      <charset val="186"/>
      <scheme val="minor"/>
    </font>
    <font>
      <sz val="11"/>
      <name val="Calibri"/>
      <family val="2"/>
      <scheme val="minor"/>
    </font>
    <font>
      <b/>
      <i/>
      <sz val="11"/>
      <name val="Calibri"/>
      <family val="2"/>
      <scheme val="minor"/>
    </font>
    <font>
      <sz val="11"/>
      <color theme="0"/>
      <name val="Calibri"/>
      <family val="2"/>
      <scheme val="minor"/>
    </font>
    <font>
      <b/>
      <sz val="12"/>
      <name val="Calibri"/>
      <family val="2"/>
      <scheme val="minor"/>
    </font>
    <font>
      <b/>
      <sz val="12"/>
      <name val="Calibri"/>
      <family val="2"/>
      <charset val="186"/>
      <scheme val="minor"/>
    </font>
    <font>
      <i/>
      <sz val="10"/>
      <color rgb="FF0070C0"/>
      <name val="Calibri"/>
      <family val="2"/>
      <charset val="186"/>
      <scheme val="minor"/>
    </font>
    <font>
      <sz val="12"/>
      <name val="Calibri"/>
      <family val="2"/>
      <charset val="186"/>
      <scheme val="minor"/>
    </font>
    <font>
      <b/>
      <sz val="11"/>
      <name val="Calibri"/>
      <family val="2"/>
      <charset val="186"/>
      <scheme val="minor"/>
    </font>
    <font>
      <sz val="10"/>
      <name val="Calibri"/>
      <family val="2"/>
      <scheme val="minor"/>
    </font>
    <font>
      <sz val="11"/>
      <color rgb="FF0070C0"/>
      <name val="Calibri"/>
      <family val="2"/>
      <charset val="186"/>
      <scheme val="minor"/>
    </font>
    <font>
      <sz val="14"/>
      <color theme="0"/>
      <name val="Calibri"/>
      <family val="2"/>
      <charset val="186"/>
      <scheme val="minor"/>
    </font>
    <font>
      <b/>
      <sz val="11"/>
      <name val="Calibri"/>
      <family val="2"/>
      <scheme val="minor"/>
    </font>
    <font>
      <b/>
      <sz val="10"/>
      <name val="Calibri"/>
      <family val="2"/>
      <charset val="186"/>
      <scheme val="minor"/>
    </font>
    <font>
      <sz val="12"/>
      <name val="Calibri"/>
      <family val="2"/>
      <scheme val="minor"/>
    </font>
    <font>
      <b/>
      <i/>
      <sz val="12"/>
      <name val="Calibri"/>
      <family val="2"/>
      <scheme val="minor"/>
    </font>
    <font>
      <i/>
      <vertAlign val="superscript"/>
      <sz val="11"/>
      <name val="Calibri"/>
      <family val="2"/>
      <charset val="186"/>
      <scheme val="minor"/>
    </font>
    <font>
      <b/>
      <i/>
      <sz val="10"/>
      <name val="Calibri"/>
      <family val="2"/>
      <charset val="186"/>
      <scheme val="minor"/>
    </font>
    <font>
      <b/>
      <sz val="14"/>
      <name val="Calibri"/>
      <family val="2"/>
      <charset val="186"/>
      <scheme val="minor"/>
    </font>
    <font>
      <b/>
      <sz val="12"/>
      <color theme="0"/>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s>
  <cellStyleXfs count="3">
    <xf numFmtId="0" fontId="0" fillId="0" borderId="0"/>
    <xf numFmtId="9" fontId="3" fillId="0" borderId="0" applyFont="0" applyFill="0" applyBorder="0" applyAlignment="0" applyProtection="0"/>
    <xf numFmtId="164" fontId="3" fillId="0" borderId="0" applyFont="0" applyFill="0" applyBorder="0" applyAlignment="0" applyProtection="0"/>
  </cellStyleXfs>
  <cellXfs count="426">
    <xf numFmtId="0" fontId="0" fillId="0" borderId="0" xfId="0"/>
    <xf numFmtId="0" fontId="0" fillId="0" borderId="1" xfId="0" applyBorder="1" applyAlignment="1">
      <alignment horizontal="center" vertical="center" wrapText="1"/>
    </xf>
    <xf numFmtId="0" fontId="0" fillId="7" borderId="0" xfId="0" applyFill="1"/>
    <xf numFmtId="0" fontId="16" fillId="0" borderId="1" xfId="0" applyFont="1" applyBorder="1" applyAlignment="1">
      <alignment horizontal="right" wrapText="1"/>
    </xf>
    <xf numFmtId="0" fontId="18" fillId="0" borderId="1" xfId="0" applyFont="1" applyBorder="1" applyAlignment="1">
      <alignment horizontal="right"/>
    </xf>
    <xf numFmtId="2" fontId="18" fillId="0" borderId="1" xfId="0" applyNumberFormat="1" applyFont="1" applyBorder="1" applyAlignment="1">
      <alignment horizontal="right" wrapText="1"/>
    </xf>
    <xf numFmtId="0" fontId="13" fillId="0" borderId="0" xfId="0" applyFont="1"/>
    <xf numFmtId="0" fontId="15" fillId="0" borderId="0" xfId="0" applyFont="1"/>
    <xf numFmtId="0" fontId="0" fillId="3" borderId="0" xfId="0" applyFill="1"/>
    <xf numFmtId="49" fontId="19" fillId="0" borderId="0" xfId="0" applyNumberFormat="1" applyFont="1"/>
    <xf numFmtId="0" fontId="20" fillId="0" borderId="0" xfId="0" applyFont="1"/>
    <xf numFmtId="0" fontId="20" fillId="0" borderId="0" xfId="0" applyFont="1" applyProtection="1">
      <protection locked="0"/>
    </xf>
    <xf numFmtId="0" fontId="0" fillId="0" borderId="0" xfId="0" applyProtection="1">
      <protection locked="0"/>
    </xf>
    <xf numFmtId="0" fontId="7"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165" fontId="8" fillId="3" borderId="1" xfId="0" applyNumberFormat="1" applyFont="1" applyFill="1" applyBorder="1" applyAlignment="1" applyProtection="1">
      <alignment horizontal="center" vertical="center" wrapText="1"/>
      <protection locked="0"/>
    </xf>
    <xf numFmtId="164" fontId="8" fillId="0" borderId="1" xfId="2" applyFont="1" applyFill="1" applyBorder="1" applyAlignment="1" applyProtection="1">
      <alignment horizontal="center" vertical="center" wrapText="1"/>
      <protection locked="0"/>
    </xf>
    <xf numFmtId="0" fontId="9" fillId="4" borderId="1" xfId="0" applyFont="1" applyFill="1" applyBorder="1" applyAlignment="1" applyProtection="1">
      <alignment horizontal="left" vertical="center" wrapText="1"/>
      <protection locked="0"/>
    </xf>
    <xf numFmtId="0" fontId="4" fillId="3" borderId="0" xfId="0" applyFont="1" applyFill="1" applyAlignment="1" applyProtection="1">
      <alignment vertical="center" wrapText="1"/>
      <protection locked="0"/>
    </xf>
    <xf numFmtId="0" fontId="14"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4" fillId="3" borderId="5" xfId="0" applyFont="1" applyFill="1" applyBorder="1" applyAlignment="1" applyProtection="1">
      <alignment horizontal="center" vertical="center" wrapText="1"/>
      <protection locked="0"/>
    </xf>
    <xf numFmtId="0" fontId="0" fillId="0" borderId="0" xfId="0" applyAlignment="1">
      <alignment vertical="center"/>
    </xf>
    <xf numFmtId="0" fontId="22" fillId="0" borderId="0" xfId="0" applyFont="1" applyProtection="1">
      <protection locked="0"/>
    </xf>
    <xf numFmtId="0" fontId="5" fillId="0" borderId="0" xfId="0" applyFont="1" applyProtection="1">
      <protection locked="0"/>
    </xf>
    <xf numFmtId="3" fontId="22" fillId="0" borderId="0" xfId="0" applyNumberFormat="1" applyFont="1" applyProtection="1">
      <protection locked="0"/>
    </xf>
    <xf numFmtId="0" fontId="23" fillId="6" borderId="1" xfId="0" applyFont="1" applyFill="1" applyBorder="1" applyAlignment="1" applyProtection="1">
      <alignment horizontal="center" vertical="center" wrapText="1"/>
      <protection locked="0"/>
    </xf>
    <xf numFmtId="0" fontId="21" fillId="0" borderId="0" xfId="0" applyFont="1" applyProtection="1">
      <protection locked="0"/>
    </xf>
    <xf numFmtId="0" fontId="27" fillId="0" borderId="0" xfId="0" applyFont="1" applyProtection="1">
      <protection locked="0"/>
    </xf>
    <xf numFmtId="0" fontId="7" fillId="0" borderId="0" xfId="0" applyFont="1" applyProtection="1">
      <protection locked="0"/>
    </xf>
    <xf numFmtId="2" fontId="0" fillId="0" borderId="0" xfId="0" applyNumberFormat="1"/>
    <xf numFmtId="0" fontId="7" fillId="3" borderId="1" xfId="0" applyFont="1" applyFill="1" applyBorder="1" applyAlignment="1" applyProtection="1">
      <alignment horizontal="center" vertical="center" wrapText="1"/>
      <protection locked="0"/>
    </xf>
    <xf numFmtId="0" fontId="21" fillId="0" borderId="9" xfId="0" applyFont="1" applyBorder="1" applyProtection="1">
      <protection locked="0"/>
    </xf>
    <xf numFmtId="0" fontId="0" fillId="0" borderId="8" xfId="0" applyBorder="1"/>
    <xf numFmtId="166" fontId="0" fillId="0" borderId="0" xfId="0" applyNumberFormat="1"/>
    <xf numFmtId="166" fontId="21" fillId="0" borderId="0" xfId="0" applyNumberFormat="1" applyFont="1" applyProtection="1">
      <protection locked="0"/>
    </xf>
    <xf numFmtId="0" fontId="2" fillId="6" borderId="1" xfId="0" applyFont="1" applyFill="1" applyBorder="1" applyAlignment="1">
      <alignment horizontal="center" vertical="center" wrapText="1"/>
    </xf>
    <xf numFmtId="0" fontId="5" fillId="2" borderId="0" xfId="0" applyFont="1" applyFill="1" applyAlignment="1" applyProtection="1">
      <alignment horizontal="center"/>
      <protection locked="0"/>
    </xf>
    <xf numFmtId="0" fontId="15" fillId="2" borderId="0" xfId="0" applyFont="1" applyFill="1" applyProtection="1">
      <protection locked="0"/>
    </xf>
    <xf numFmtId="0" fontId="5" fillId="2" borderId="0" xfId="0" applyFont="1" applyFill="1" applyProtection="1">
      <protection locked="0"/>
    </xf>
    <xf numFmtId="0" fontId="22" fillId="2" borderId="0" xfId="0" applyFont="1" applyFill="1" applyProtection="1">
      <protection locked="0"/>
    </xf>
    <xf numFmtId="0" fontId="4" fillId="0" borderId="0" xfId="0" applyFont="1" applyAlignment="1" applyProtection="1">
      <alignment horizontal="center" vertical="center" wrapText="1"/>
      <protection locked="0"/>
    </xf>
    <xf numFmtId="0" fontId="4" fillId="0" borderId="0" xfId="0" applyFont="1" applyAlignment="1">
      <alignment horizontal="center" vertical="center" wrapText="1"/>
    </xf>
    <xf numFmtId="0" fontId="28" fillId="6" borderId="1" xfId="0" applyFont="1" applyFill="1" applyBorder="1" applyAlignment="1" applyProtection="1">
      <alignment horizontal="center" vertical="center" wrapText="1"/>
      <protection locked="0"/>
    </xf>
    <xf numFmtId="165" fontId="28" fillId="6" borderId="1" xfId="0" applyNumberFormat="1" applyFont="1" applyFill="1" applyBorder="1" applyAlignment="1" applyProtection="1">
      <alignment horizontal="center" vertical="center" wrapText="1"/>
      <protection locked="0"/>
    </xf>
    <xf numFmtId="164" fontId="31" fillId="6" borderId="1" xfId="2" applyFont="1" applyFill="1" applyBorder="1" applyAlignment="1" applyProtection="1">
      <alignment horizontal="center" vertical="center" wrapText="1"/>
    </xf>
    <xf numFmtId="0" fontId="11" fillId="0" borderId="0" xfId="0" applyFont="1" applyAlignment="1" applyProtection="1">
      <alignment wrapText="1"/>
      <protection locked="0"/>
    </xf>
    <xf numFmtId="0" fontId="11" fillId="0" borderId="0" xfId="0" applyFont="1" applyProtection="1">
      <protection locked="0"/>
    </xf>
    <xf numFmtId="169" fontId="32" fillId="6" borderId="1" xfId="0" applyNumberFormat="1" applyFont="1" applyFill="1" applyBorder="1"/>
    <xf numFmtId="0" fontId="7" fillId="0" borderId="0" xfId="0" applyFont="1" applyAlignment="1" applyProtection="1">
      <alignment horizontal="center" vertical="center" wrapText="1"/>
      <protection locked="0"/>
    </xf>
    <xf numFmtId="2" fontId="29" fillId="0" borderId="0" xfId="0" applyNumberFormat="1" applyFont="1" applyAlignment="1">
      <alignment horizontal="center" vertical="center" wrapText="1"/>
    </xf>
    <xf numFmtId="0" fontId="2" fillId="0" borderId="7" xfId="0" applyFont="1" applyBorder="1" applyAlignment="1" applyProtection="1">
      <alignment horizontal="center" vertical="center" wrapText="1"/>
      <protection locked="0"/>
    </xf>
    <xf numFmtId="0" fontId="0" fillId="2" borderId="0" xfId="0" applyFill="1" applyProtection="1">
      <protection locked="0"/>
    </xf>
    <xf numFmtId="0" fontId="0" fillId="2" borderId="0" xfId="0" applyFill="1" applyAlignment="1" applyProtection="1">
      <alignment vertical="center"/>
      <protection locked="0"/>
    </xf>
    <xf numFmtId="1" fontId="34" fillId="2" borderId="1" xfId="0" applyNumberFormat="1" applyFont="1" applyFill="1" applyBorder="1" applyAlignment="1" applyProtection="1">
      <alignment horizontal="center"/>
      <protection locked="0"/>
    </xf>
    <xf numFmtId="0" fontId="21" fillId="0" borderId="1" xfId="0" applyFont="1" applyBorder="1" applyAlignment="1">
      <alignment horizontal="center" wrapText="1"/>
    </xf>
    <xf numFmtId="169" fontId="36" fillId="0" borderId="1" xfId="2" applyNumberFormat="1" applyFont="1" applyBorder="1" applyAlignment="1" applyProtection="1">
      <alignment horizontal="center"/>
    </xf>
    <xf numFmtId="166" fontId="28" fillId="0" borderId="1" xfId="0" applyNumberFormat="1" applyFont="1" applyBorder="1" applyAlignment="1">
      <alignment horizontal="center"/>
    </xf>
    <xf numFmtId="166" fontId="36" fillId="0" borderId="1" xfId="2" applyNumberFormat="1" applyFont="1" applyBorder="1" applyAlignment="1" applyProtection="1"/>
    <xf numFmtId="165" fontId="36" fillId="0" borderId="1" xfId="2" applyNumberFormat="1" applyFont="1" applyBorder="1" applyAlignment="1" applyProtection="1">
      <alignment horizontal="center"/>
    </xf>
    <xf numFmtId="166" fontId="28" fillId="3" borderId="1" xfId="0" applyNumberFormat="1" applyFont="1" applyFill="1" applyBorder="1" applyAlignment="1">
      <alignment horizontal="center"/>
    </xf>
    <xf numFmtId="165" fontId="36" fillId="3" borderId="1" xfId="2" applyNumberFormat="1" applyFont="1" applyFill="1" applyBorder="1" applyAlignment="1" applyProtection="1">
      <alignment horizontal="center"/>
    </xf>
    <xf numFmtId="9" fontId="14" fillId="0" borderId="1" xfId="1" applyFont="1" applyFill="1" applyBorder="1" applyAlignment="1" applyProtection="1">
      <alignment horizontal="center"/>
    </xf>
    <xf numFmtId="0" fontId="36" fillId="0" borderId="1" xfId="0" applyFont="1" applyBorder="1"/>
    <xf numFmtId="0" fontId="28" fillId="0" borderId="1" xfId="0" applyFont="1" applyBorder="1" applyAlignment="1">
      <alignment horizontal="center"/>
    </xf>
    <xf numFmtId="0" fontId="36" fillId="0" borderId="1" xfId="0" applyFont="1" applyBorder="1" applyAlignment="1">
      <alignment horizontal="center"/>
    </xf>
    <xf numFmtId="9" fontId="14" fillId="3" borderId="1" xfId="1" applyFont="1" applyFill="1" applyBorder="1" applyAlignment="1" applyProtection="1">
      <alignment horizontal="center"/>
    </xf>
    <xf numFmtId="0" fontId="36" fillId="3" borderId="1" xfId="0" applyFont="1" applyFill="1" applyBorder="1"/>
    <xf numFmtId="0" fontId="28" fillId="3" borderId="1" xfId="0" applyFont="1" applyFill="1" applyBorder="1" applyAlignment="1">
      <alignment horizontal="center"/>
    </xf>
    <xf numFmtId="0" fontId="36" fillId="3" borderId="1" xfId="0" applyFont="1" applyFill="1" applyBorder="1" applyAlignment="1">
      <alignment horizontal="center"/>
    </xf>
    <xf numFmtId="166" fontId="14" fillId="0" borderId="1" xfId="2" applyNumberFormat="1" applyFont="1" applyFill="1" applyBorder="1" applyAlignment="1" applyProtection="1">
      <alignment horizontal="center"/>
    </xf>
    <xf numFmtId="0" fontId="35" fillId="0" borderId="1" xfId="0" applyFont="1" applyBorder="1" applyAlignment="1">
      <alignment horizontal="center" vertical="center" wrapText="1"/>
    </xf>
    <xf numFmtId="0" fontId="33" fillId="0" borderId="0" xfId="0" applyFont="1" applyAlignment="1" applyProtection="1">
      <alignment horizontal="left"/>
      <protection locked="0"/>
    </xf>
    <xf numFmtId="0" fontId="33" fillId="3" borderId="0" xfId="0" applyFont="1" applyFill="1" applyProtection="1">
      <protection locked="0"/>
    </xf>
    <xf numFmtId="0" fontId="33" fillId="0" borderId="0" xfId="0" applyFont="1" applyProtection="1">
      <protection locked="0"/>
    </xf>
    <xf numFmtId="166" fontId="16" fillId="0" borderId="1" xfId="2" applyNumberFormat="1" applyFont="1" applyFill="1" applyBorder="1" applyAlignment="1" applyProtection="1">
      <alignment horizontal="center"/>
      <protection locked="0"/>
    </xf>
    <xf numFmtId="2" fontId="28" fillId="0" borderId="1" xfId="0" applyNumberFormat="1" applyFont="1" applyBorder="1" applyAlignment="1" applyProtection="1">
      <alignment horizontal="center" vertical="center" wrapText="1"/>
      <protection locked="0"/>
    </xf>
    <xf numFmtId="49" fontId="20" fillId="0" borderId="0" xfId="0" applyNumberFormat="1" applyFont="1"/>
    <xf numFmtId="49" fontId="0" fillId="0" borderId="0" xfId="0" applyNumberFormat="1"/>
    <xf numFmtId="49" fontId="0" fillId="0" borderId="1" xfId="0" applyNumberFormat="1" applyBorder="1"/>
    <xf numFmtId="49" fontId="7" fillId="0" borderId="1" xfId="0" applyNumberFormat="1" applyFont="1" applyBorder="1" applyAlignment="1">
      <alignment vertical="center" wrapText="1"/>
    </xf>
    <xf numFmtId="49" fontId="28" fillId="6" borderId="1" xfId="0" applyNumberFormat="1" applyFont="1" applyFill="1" applyBorder="1" applyAlignment="1">
      <alignment horizontal="left" vertical="center" wrapText="1"/>
    </xf>
    <xf numFmtId="49" fontId="8" fillId="0" borderId="1" xfId="0" applyNumberFormat="1" applyFont="1" applyBorder="1" applyAlignment="1">
      <alignment horizontal="right" vertical="center" wrapText="1"/>
    </xf>
    <xf numFmtId="49" fontId="8" fillId="3" borderId="1" xfId="0" applyNumberFormat="1" applyFont="1" applyFill="1" applyBorder="1" applyAlignment="1">
      <alignment horizontal="right" vertical="center" wrapText="1"/>
    </xf>
    <xf numFmtId="49" fontId="8" fillId="0" borderId="1" xfId="2" applyNumberFormat="1" applyFont="1" applyFill="1" applyBorder="1" applyAlignment="1" applyProtection="1">
      <alignment horizontal="right" vertical="center" wrapText="1"/>
    </xf>
    <xf numFmtId="49" fontId="31" fillId="6" borderId="1" xfId="0" applyNumberFormat="1" applyFont="1" applyFill="1" applyBorder="1" applyAlignment="1">
      <alignment horizontal="left" vertical="center" wrapText="1"/>
    </xf>
    <xf numFmtId="49" fontId="9" fillId="4" borderId="1" xfId="0" applyNumberFormat="1" applyFont="1" applyFill="1" applyBorder="1" applyAlignment="1">
      <alignment horizontal="left" vertical="center" wrapText="1"/>
    </xf>
    <xf numFmtId="49" fontId="4" fillId="3" borderId="0" xfId="0" applyNumberFormat="1" applyFont="1" applyFill="1" applyAlignment="1">
      <alignment vertical="center" wrapText="1"/>
    </xf>
    <xf numFmtId="49" fontId="23" fillId="6" borderId="1" xfId="0" applyNumberFormat="1" applyFont="1" applyFill="1" applyBorder="1" applyAlignment="1">
      <alignment vertical="center" wrapText="1"/>
    </xf>
    <xf numFmtId="49" fontId="6" fillId="0" borderId="1" xfId="0" applyNumberFormat="1" applyFont="1" applyBorder="1" applyAlignment="1">
      <alignment horizontal="right" vertical="center" wrapText="1"/>
    </xf>
    <xf numFmtId="49" fontId="6" fillId="0" borderId="2" xfId="0" applyNumberFormat="1" applyFont="1" applyBorder="1" applyAlignment="1">
      <alignment horizontal="left" vertical="center" wrapText="1"/>
    </xf>
    <xf numFmtId="49" fontId="6" fillId="3" borderId="1" xfId="0" applyNumberFormat="1" applyFont="1" applyFill="1" applyBorder="1" applyAlignment="1">
      <alignment horizontal="right" vertical="center" wrapText="1"/>
    </xf>
    <xf numFmtId="49" fontId="21" fillId="0" borderId="1" xfId="0" applyNumberFormat="1" applyFont="1" applyBorder="1" applyAlignment="1">
      <alignment horizontal="left" vertical="center" wrapText="1"/>
    </xf>
    <xf numFmtId="49" fontId="21" fillId="3" borderId="1" xfId="0" applyNumberFormat="1" applyFont="1" applyFill="1" applyBorder="1" applyAlignment="1">
      <alignment vertical="center" wrapText="1"/>
    </xf>
    <xf numFmtId="49" fontId="21" fillId="3" borderId="1" xfId="0" applyNumberFormat="1" applyFont="1" applyFill="1" applyBorder="1" applyAlignment="1">
      <alignment horizontal="left" vertical="center" wrapText="1"/>
    </xf>
    <xf numFmtId="49" fontId="21" fillId="0" borderId="1" xfId="0" applyNumberFormat="1" applyFont="1" applyBorder="1" applyAlignment="1">
      <alignment vertical="center" wrapText="1"/>
    </xf>
    <xf numFmtId="49" fontId="21" fillId="0" borderId="0" xfId="0" applyNumberFormat="1" applyFont="1" applyAlignment="1">
      <alignment horizontal="left" vertical="center" wrapText="1"/>
    </xf>
    <xf numFmtId="49" fontId="1" fillId="0" borderId="0" xfId="0" applyNumberFormat="1" applyFont="1" applyAlignment="1">
      <alignment wrapText="1"/>
    </xf>
    <xf numFmtId="0" fontId="37" fillId="2" borderId="0" xfId="0" applyFont="1" applyFill="1" applyProtection="1">
      <protection locked="0"/>
    </xf>
    <xf numFmtId="168" fontId="15" fillId="0" borderId="0" xfId="0" applyNumberFormat="1" applyFont="1"/>
    <xf numFmtId="49" fontId="21" fillId="0" borderId="0" xfId="0" applyNumberFormat="1" applyFont="1"/>
    <xf numFmtId="173" fontId="0" fillId="6" borderId="1" xfId="0" applyNumberFormat="1" applyFill="1" applyBorder="1" applyAlignment="1">
      <alignment horizontal="right"/>
    </xf>
    <xf numFmtId="173" fontId="21" fillId="6" borderId="1" xfId="0" applyNumberFormat="1" applyFont="1" applyFill="1" applyBorder="1" applyAlignment="1">
      <alignment horizontal="right"/>
    </xf>
    <xf numFmtId="173" fontId="0" fillId="0" borderId="0" xfId="0" applyNumberFormat="1" applyAlignment="1">
      <alignment horizontal="right"/>
    </xf>
    <xf numFmtId="173" fontId="0" fillId="0" borderId="0" xfId="0" applyNumberFormat="1"/>
    <xf numFmtId="173" fontId="0" fillId="0" borderId="1" xfId="0" applyNumberFormat="1" applyBorder="1"/>
    <xf numFmtId="173" fontId="21" fillId="0" borderId="0" xfId="0" applyNumberFormat="1" applyFont="1" applyProtection="1">
      <protection locked="0"/>
    </xf>
    <xf numFmtId="173" fontId="21" fillId="0" borderId="9" xfId="0" applyNumberFormat="1" applyFont="1" applyBorder="1" applyProtection="1">
      <protection locked="0"/>
    </xf>
    <xf numFmtId="173" fontId="0" fillId="0" borderId="8" xfId="0" applyNumberFormat="1" applyBorder="1"/>
    <xf numFmtId="173" fontId="6" fillId="2" borderId="1" xfId="2" applyNumberFormat="1" applyFont="1" applyFill="1" applyBorder="1" applyAlignment="1" applyProtection="1">
      <alignment horizontal="center"/>
      <protection locked="0"/>
    </xf>
    <xf numFmtId="173" fontId="35" fillId="2" borderId="1" xfId="2" applyNumberFormat="1" applyFont="1" applyFill="1" applyBorder="1" applyAlignment="1" applyProtection="1">
      <alignment horizontal="center"/>
      <protection locked="0"/>
    </xf>
    <xf numFmtId="173" fontId="7" fillId="2" borderId="1" xfId="2" applyNumberFormat="1" applyFont="1" applyFill="1" applyBorder="1" applyAlignment="1" applyProtection="1">
      <alignment horizontal="center"/>
      <protection locked="0"/>
    </xf>
    <xf numFmtId="173" fontId="28" fillId="6" borderId="1" xfId="2" applyNumberFormat="1" applyFont="1" applyFill="1" applyBorder="1" applyAlignment="1">
      <alignment horizontal="center"/>
    </xf>
    <xf numFmtId="173" fontId="28" fillId="6" borderId="1" xfId="2" applyNumberFormat="1" applyFont="1" applyFill="1" applyBorder="1" applyAlignment="1" applyProtection="1">
      <alignment horizontal="center"/>
    </xf>
    <xf numFmtId="173" fontId="28" fillId="6" borderId="1" xfId="0" applyNumberFormat="1" applyFont="1" applyFill="1" applyBorder="1" applyAlignment="1">
      <alignment horizontal="center"/>
    </xf>
    <xf numFmtId="173" fontId="28" fillId="2" borderId="1" xfId="0" applyNumberFormat="1" applyFont="1" applyFill="1" applyBorder="1" applyAlignment="1" applyProtection="1">
      <alignment horizontal="center"/>
      <protection locked="0"/>
    </xf>
    <xf numFmtId="173" fontId="36" fillId="2" borderId="1" xfId="2" applyNumberFormat="1" applyFont="1" applyFill="1" applyBorder="1" applyAlignment="1" applyProtection="1">
      <alignment horizontal="center"/>
      <protection locked="0"/>
    </xf>
    <xf numFmtId="173" fontId="36" fillId="0" borderId="1" xfId="0" applyNumberFormat="1" applyFont="1" applyBorder="1" applyAlignment="1">
      <alignment horizontal="center"/>
    </xf>
    <xf numFmtId="174" fontId="14" fillId="2" borderId="1" xfId="2" applyNumberFormat="1" applyFont="1" applyFill="1" applyBorder="1" applyAlignment="1" applyProtection="1">
      <alignment horizontal="center"/>
      <protection locked="0"/>
    </xf>
    <xf numFmtId="173" fontId="36" fillId="3" borderId="1" xfId="2" applyNumberFormat="1" applyFont="1" applyFill="1" applyBorder="1" applyAlignment="1">
      <alignment horizontal="center"/>
    </xf>
    <xf numFmtId="173" fontId="14" fillId="2" borderId="1" xfId="2" applyNumberFormat="1" applyFont="1" applyFill="1" applyBorder="1" applyAlignment="1" applyProtection="1">
      <alignment horizontal="center"/>
      <protection locked="0"/>
    </xf>
    <xf numFmtId="175" fontId="36" fillId="2" borderId="1" xfId="2" applyNumberFormat="1" applyFont="1" applyFill="1" applyBorder="1" applyAlignment="1" applyProtection="1">
      <alignment horizontal="center"/>
      <protection locked="0"/>
    </xf>
    <xf numFmtId="175" fontId="14" fillId="2" borderId="1" xfId="2" applyNumberFormat="1" applyFont="1" applyFill="1" applyBorder="1" applyAlignment="1" applyProtection="1">
      <alignment horizontal="center"/>
      <protection locked="0"/>
    </xf>
    <xf numFmtId="174" fontId="36" fillId="2" borderId="1" xfId="2" applyNumberFormat="1" applyFont="1" applyFill="1" applyBorder="1" applyAlignment="1" applyProtection="1">
      <alignment horizontal="center"/>
      <protection locked="0"/>
    </xf>
    <xf numFmtId="173" fontId="10" fillId="4" borderId="1" xfId="2" applyNumberFormat="1" applyFont="1" applyFill="1" applyBorder="1" applyAlignment="1" applyProtection="1">
      <alignment horizontal="center" vertical="center"/>
    </xf>
    <xf numFmtId="173" fontId="30" fillId="4" borderId="1" xfId="2" applyNumberFormat="1" applyFont="1" applyFill="1" applyBorder="1" applyAlignment="1" applyProtection="1">
      <alignment horizontal="center" vertical="center"/>
    </xf>
    <xf numFmtId="173" fontId="14" fillId="3" borderId="1" xfId="2" applyNumberFormat="1" applyFont="1" applyFill="1" applyBorder="1" applyAlignment="1">
      <alignment horizontal="center" vertical="center"/>
    </xf>
    <xf numFmtId="173" fontId="28" fillId="6" borderId="1" xfId="2" applyNumberFormat="1" applyFont="1" applyFill="1" applyBorder="1" applyAlignment="1">
      <alignment horizontal="center" vertical="center"/>
    </xf>
    <xf numFmtId="173" fontId="28" fillId="6" borderId="1" xfId="0" applyNumberFormat="1" applyFont="1" applyFill="1" applyBorder="1" applyAlignment="1">
      <alignment horizontal="center" vertical="center"/>
    </xf>
    <xf numFmtId="173" fontId="16" fillId="2" borderId="1" xfId="2" applyNumberFormat="1" applyFont="1" applyFill="1" applyBorder="1" applyAlignment="1" applyProtection="1">
      <alignment horizontal="center"/>
      <protection locked="0"/>
    </xf>
    <xf numFmtId="174" fontId="6" fillId="2" borderId="1" xfId="2" applyNumberFormat="1" applyFont="1" applyFill="1" applyBorder="1" applyAlignment="1" applyProtection="1">
      <alignment horizontal="center"/>
      <protection locked="0"/>
    </xf>
    <xf numFmtId="176" fontId="14" fillId="2" borderId="1" xfId="2" applyNumberFormat="1" applyFont="1" applyFill="1" applyBorder="1" applyAlignment="1" applyProtection="1">
      <alignment horizontal="center"/>
      <protection locked="0"/>
    </xf>
    <xf numFmtId="176" fontId="14" fillId="2" borderId="1" xfId="1" applyNumberFormat="1" applyFont="1" applyFill="1" applyBorder="1" applyAlignment="1" applyProtection="1">
      <alignment horizontal="center"/>
      <protection locked="0"/>
    </xf>
    <xf numFmtId="176" fontId="6" fillId="2" borderId="1" xfId="2" applyNumberFormat="1" applyFont="1" applyFill="1" applyBorder="1" applyAlignment="1" applyProtection="1">
      <alignment horizontal="center"/>
      <protection locked="0"/>
    </xf>
    <xf numFmtId="176" fontId="6" fillId="2" borderId="1" xfId="1" applyNumberFormat="1" applyFont="1" applyFill="1" applyBorder="1" applyAlignment="1" applyProtection="1">
      <alignment horizontal="center"/>
      <protection locked="0"/>
    </xf>
    <xf numFmtId="173" fontId="21" fillId="2" borderId="1" xfId="0" applyNumberFormat="1" applyFont="1" applyFill="1" applyBorder="1" applyAlignment="1" applyProtection="1">
      <alignment horizontal="center"/>
      <protection locked="0"/>
    </xf>
    <xf numFmtId="177" fontId="21" fillId="2" borderId="1" xfId="1" applyNumberFormat="1" applyFont="1" applyFill="1" applyBorder="1" applyAlignment="1" applyProtection="1">
      <alignment horizontal="center"/>
      <protection locked="0"/>
    </xf>
    <xf numFmtId="173" fontId="28" fillId="6" borderId="1" xfId="0" applyNumberFormat="1" applyFont="1" applyFill="1" applyBorder="1" applyAlignment="1">
      <alignment horizontal="center" vertical="center" wrapText="1"/>
    </xf>
    <xf numFmtId="173" fontId="21" fillId="6" borderId="1" xfId="2" applyNumberFormat="1" applyFont="1" applyFill="1" applyBorder="1" applyAlignment="1" applyProtection="1">
      <alignment horizontal="center"/>
    </xf>
    <xf numFmtId="178" fontId="6" fillId="2" borderId="1" xfId="0" applyNumberFormat="1" applyFont="1" applyFill="1" applyBorder="1" applyAlignment="1" applyProtection="1">
      <alignment horizontal="center"/>
      <protection locked="0"/>
    </xf>
    <xf numFmtId="173" fontId="21" fillId="3" borderId="1" xfId="0" applyNumberFormat="1" applyFont="1" applyFill="1" applyBorder="1"/>
    <xf numFmtId="174" fontId="21" fillId="2" borderId="1" xfId="0" applyNumberFormat="1" applyFont="1" applyFill="1" applyBorder="1" applyProtection="1">
      <protection locked="0"/>
    </xf>
    <xf numFmtId="175" fontId="21" fillId="2" borderId="1" xfId="0" applyNumberFormat="1" applyFont="1" applyFill="1" applyBorder="1" applyProtection="1">
      <protection locked="0"/>
    </xf>
    <xf numFmtId="173" fontId="21" fillId="2" borderId="1" xfId="0" applyNumberFormat="1" applyFont="1" applyFill="1" applyBorder="1" applyProtection="1">
      <protection locked="0"/>
    </xf>
    <xf numFmtId="173" fontId="21" fillId="2" borderId="1" xfId="0" applyNumberFormat="1" applyFont="1" applyFill="1" applyBorder="1" applyAlignment="1" applyProtection="1">
      <alignment wrapText="1"/>
      <protection locked="0"/>
    </xf>
    <xf numFmtId="173" fontId="16" fillId="2" borderId="1" xfId="0" applyNumberFormat="1" applyFont="1" applyFill="1" applyBorder="1" applyProtection="1">
      <protection locked="0"/>
    </xf>
    <xf numFmtId="174" fontId="16" fillId="2" borderId="1" xfId="0" applyNumberFormat="1" applyFont="1" applyFill="1" applyBorder="1" applyProtection="1">
      <protection locked="0"/>
    </xf>
    <xf numFmtId="175" fontId="16" fillId="2" borderId="1" xfId="0" applyNumberFormat="1" applyFont="1" applyFill="1" applyBorder="1" applyProtection="1">
      <protection locked="0"/>
    </xf>
    <xf numFmtId="173" fontId="21" fillId="0" borderId="1" xfId="0" applyNumberFormat="1" applyFont="1" applyBorder="1"/>
    <xf numFmtId="173" fontId="32" fillId="6" borderId="1" xfId="0" applyNumberFormat="1" applyFont="1" applyFill="1" applyBorder="1"/>
    <xf numFmtId="173" fontId="35" fillId="6" borderId="1" xfId="0" applyNumberFormat="1" applyFont="1" applyFill="1" applyBorder="1" applyAlignment="1">
      <alignment horizontal="right"/>
    </xf>
    <xf numFmtId="173" fontId="32" fillId="6" borderId="1" xfId="0" applyNumberFormat="1" applyFont="1" applyFill="1" applyBorder="1" applyAlignment="1">
      <alignment horizontal="right"/>
    </xf>
    <xf numFmtId="0" fontId="21" fillId="0" borderId="0" xfId="0" applyFont="1"/>
    <xf numFmtId="0" fontId="21" fillId="0" borderId="0" xfId="0" applyFont="1" applyAlignment="1">
      <alignment horizontal="center"/>
    </xf>
    <xf numFmtId="0" fontId="28" fillId="0" borderId="0" xfId="0" applyFont="1" applyAlignment="1">
      <alignment horizontal="center"/>
    </xf>
    <xf numFmtId="0" fontId="21" fillId="0" borderId="0" xfId="0" applyFont="1" applyAlignment="1">
      <alignment vertical="center"/>
    </xf>
    <xf numFmtId="49" fontId="21" fillId="0" borderId="1" xfId="0" applyNumberFormat="1" applyFont="1" applyBorder="1" applyAlignment="1">
      <alignment vertical="center"/>
    </xf>
    <xf numFmtId="0" fontId="21" fillId="0" borderId="1" xfId="0" applyFont="1" applyBorder="1" applyAlignment="1" applyProtection="1">
      <alignment horizontal="center" vertical="center"/>
      <protection locked="0"/>
    </xf>
    <xf numFmtId="0" fontId="32" fillId="0" borderId="1" xfId="0" applyFont="1" applyBorder="1" applyAlignment="1">
      <alignment horizontal="center" vertical="center"/>
    </xf>
    <xf numFmtId="3" fontId="35" fillId="0" borderId="1" xfId="0" applyNumberFormat="1" applyFont="1" applyBorder="1" applyAlignment="1">
      <alignment horizontal="center" vertical="center" wrapText="1"/>
    </xf>
    <xf numFmtId="3" fontId="39" fillId="0" borderId="1" xfId="0" applyNumberFormat="1" applyFont="1" applyBorder="1" applyAlignment="1">
      <alignment horizontal="center" vertical="center" wrapText="1"/>
    </xf>
    <xf numFmtId="0" fontId="6" fillId="0" borderId="0" xfId="0" applyFont="1" applyAlignment="1" applyProtection="1">
      <alignment horizontal="center" vertical="center"/>
      <protection locked="0"/>
    </xf>
    <xf numFmtId="49" fontId="21" fillId="0" borderId="1" xfId="0" applyNumberFormat="1" applyFont="1" applyBorder="1"/>
    <xf numFmtId="0" fontId="21" fillId="0" borderId="1" xfId="0" applyFont="1" applyBorder="1" applyProtection="1">
      <protection locked="0"/>
    </xf>
    <xf numFmtId="3" fontId="21" fillId="0" borderId="1" xfId="0" applyNumberFormat="1" applyFont="1" applyBorder="1" applyAlignment="1">
      <alignment horizontal="center" wrapText="1"/>
    </xf>
    <xf numFmtId="3" fontId="28"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7" fillId="2" borderId="0" xfId="0" applyFont="1" applyFill="1" applyProtection="1">
      <protection locked="0"/>
    </xf>
    <xf numFmtId="49" fontId="32" fillId="7" borderId="1" xfId="0" applyNumberFormat="1" applyFont="1" applyFill="1" applyBorder="1" applyAlignment="1">
      <alignment horizontal="left" vertical="center" wrapText="1"/>
    </xf>
    <xf numFmtId="0" fontId="32" fillId="7" borderId="1" xfId="0" applyFont="1" applyFill="1" applyBorder="1" applyAlignment="1" applyProtection="1">
      <alignment horizontal="center" vertical="center" wrapText="1"/>
      <protection locked="0"/>
    </xf>
    <xf numFmtId="173" fontId="32" fillId="7" borderId="1" xfId="2" applyNumberFormat="1" applyFont="1" applyFill="1" applyBorder="1" applyAlignment="1">
      <alignment horizontal="center"/>
    </xf>
    <xf numFmtId="173" fontId="32" fillId="7" borderId="1" xfId="2" applyNumberFormat="1" applyFont="1" applyFill="1" applyBorder="1" applyAlignment="1" applyProtection="1">
      <alignment horizontal="center"/>
    </xf>
    <xf numFmtId="173" fontId="39" fillId="7" borderId="1" xfId="2" applyNumberFormat="1" applyFont="1" applyFill="1" applyBorder="1" applyAlignment="1" applyProtection="1">
      <alignment horizontal="center" vertical="center"/>
    </xf>
    <xf numFmtId="173" fontId="35" fillId="7" borderId="1" xfId="2" applyNumberFormat="1" applyFont="1" applyFill="1" applyBorder="1" applyAlignment="1" applyProtection="1">
      <alignment horizontal="center" vertical="center"/>
    </xf>
    <xf numFmtId="173" fontId="7" fillId="0" borderId="1" xfId="2" applyNumberFormat="1" applyFont="1" applyBorder="1" applyAlignment="1">
      <alignment horizontal="center"/>
    </xf>
    <xf numFmtId="166" fontId="21" fillId="0" borderId="1" xfId="2" applyNumberFormat="1" applyFont="1" applyBorder="1" applyAlignment="1" applyProtection="1">
      <alignment horizontal="center"/>
    </xf>
    <xf numFmtId="173" fontId="7" fillId="0" borderId="1" xfId="0" applyNumberFormat="1" applyFont="1" applyBorder="1" applyAlignment="1">
      <alignment horizontal="center"/>
    </xf>
    <xf numFmtId="173" fontId="28" fillId="0" borderId="1" xfId="0" applyNumberFormat="1" applyFont="1" applyBorder="1" applyAlignment="1">
      <alignment horizontal="center" vertical="center"/>
    </xf>
    <xf numFmtId="173" fontId="21" fillId="0" borderId="1" xfId="0" applyNumberFormat="1" applyFont="1" applyBorder="1" applyAlignment="1">
      <alignment horizontal="center" vertical="center"/>
    </xf>
    <xf numFmtId="166" fontId="40" fillId="0" borderId="1" xfId="0" applyNumberFormat="1" applyFont="1" applyBorder="1" applyAlignment="1">
      <alignment horizontal="center"/>
    </xf>
    <xf numFmtId="167" fontId="39" fillId="0" borderId="1" xfId="0" applyNumberFormat="1" applyFont="1" applyBorder="1" applyAlignment="1">
      <alignment horizontal="center" vertical="center"/>
    </xf>
    <xf numFmtId="167" fontId="35" fillId="0" borderId="1" xfId="0" applyNumberFormat="1" applyFont="1" applyBorder="1" applyAlignment="1">
      <alignment horizontal="center" vertical="center"/>
    </xf>
    <xf numFmtId="49" fontId="6" fillId="0" borderId="1" xfId="0" applyNumberFormat="1" applyFont="1" applyBorder="1" applyAlignment="1">
      <alignment horizontal="right"/>
    </xf>
    <xf numFmtId="0" fontId="6" fillId="0" borderId="1" xfId="0" applyFont="1" applyBorder="1" applyAlignment="1" applyProtection="1">
      <alignment horizontal="center"/>
      <protection locked="0"/>
    </xf>
    <xf numFmtId="178" fontId="6" fillId="3" borderId="1" xfId="0" applyNumberFormat="1" applyFont="1" applyFill="1" applyBorder="1" applyAlignment="1">
      <alignment horizontal="center"/>
    </xf>
    <xf numFmtId="0" fontId="6" fillId="0" borderId="1" xfId="0" applyFont="1" applyBorder="1"/>
    <xf numFmtId="0" fontId="7" fillId="0" borderId="1" xfId="0" applyFont="1" applyBorder="1" applyAlignment="1">
      <alignment horizontal="center"/>
    </xf>
    <xf numFmtId="0" fontId="28" fillId="0" borderId="1" xfId="0" applyFont="1" applyBorder="1" applyAlignment="1">
      <alignment horizontal="center" vertical="center"/>
    </xf>
    <xf numFmtId="0" fontId="21" fillId="0" borderId="1" xfId="0" applyFont="1" applyBorder="1" applyAlignment="1">
      <alignment horizontal="center" vertical="center"/>
    </xf>
    <xf numFmtId="173" fontId="32" fillId="7" borderId="1" xfId="0" applyNumberFormat="1" applyFont="1" applyFill="1" applyBorder="1" applyAlignment="1">
      <alignment horizontal="center"/>
    </xf>
    <xf numFmtId="173" fontId="35" fillId="7" borderId="1" xfId="0" applyNumberFormat="1" applyFont="1" applyFill="1" applyBorder="1" applyAlignment="1">
      <alignment horizontal="center"/>
    </xf>
    <xf numFmtId="166" fontId="7" fillId="0" borderId="1" xfId="2" applyNumberFormat="1" applyFont="1" applyBorder="1" applyAlignment="1" applyProtection="1">
      <alignment horizontal="center"/>
    </xf>
    <xf numFmtId="0" fontId="21" fillId="0" borderId="1" xfId="0" applyFont="1" applyBorder="1" applyAlignment="1">
      <alignment horizontal="center"/>
    </xf>
    <xf numFmtId="49" fontId="32" fillId="7" borderId="1" xfId="2" applyNumberFormat="1" applyFont="1" applyFill="1" applyBorder="1" applyAlignment="1" applyProtection="1">
      <alignment horizontal="left" vertical="center" wrapText="1"/>
    </xf>
    <xf numFmtId="166" fontId="32" fillId="7" borderId="1" xfId="2" applyNumberFormat="1" applyFont="1" applyFill="1" applyBorder="1" applyAlignment="1" applyProtection="1">
      <alignment horizontal="center" vertical="center" wrapText="1"/>
      <protection locked="0"/>
    </xf>
    <xf numFmtId="173" fontId="39" fillId="7" borderId="1" xfId="2" applyNumberFormat="1" applyFont="1" applyFill="1" applyBorder="1" applyAlignment="1" applyProtection="1">
      <alignment horizontal="center"/>
    </xf>
    <xf numFmtId="173" fontId="35" fillId="7" borderId="1" xfId="2" applyNumberFormat="1" applyFont="1" applyFill="1" applyBorder="1" applyAlignment="1" applyProtection="1">
      <alignment horizontal="center"/>
    </xf>
    <xf numFmtId="166" fontId="7" fillId="2" borderId="0" xfId="0" applyNumberFormat="1" applyFont="1" applyFill="1" applyProtection="1">
      <protection locked="0"/>
    </xf>
    <xf numFmtId="0" fontId="28" fillId="0" borderId="0" xfId="0" applyFont="1"/>
    <xf numFmtId="0" fontId="21" fillId="2" borderId="7" xfId="0" applyFont="1" applyFill="1" applyBorder="1" applyProtection="1">
      <protection locked="0"/>
    </xf>
    <xf numFmtId="49" fontId="28" fillId="6" borderId="1" xfId="0" applyNumberFormat="1" applyFont="1" applyFill="1" applyBorder="1" applyAlignment="1">
      <alignment horizontal="left"/>
    </xf>
    <xf numFmtId="0" fontId="28" fillId="6" borderId="1" xfId="0" applyFont="1" applyFill="1" applyBorder="1" applyAlignment="1" applyProtection="1">
      <alignment horizontal="center"/>
      <protection locked="0"/>
    </xf>
    <xf numFmtId="49" fontId="7" fillId="3" borderId="1" xfId="0" applyNumberFormat="1" applyFont="1" applyFill="1" applyBorder="1" applyAlignment="1">
      <alignment horizontal="right"/>
    </xf>
    <xf numFmtId="0" fontId="7" fillId="3" borderId="1" xfId="0" applyFont="1" applyFill="1" applyBorder="1" applyAlignment="1" applyProtection="1">
      <alignment horizontal="center"/>
      <protection locked="0"/>
    </xf>
    <xf numFmtId="49" fontId="8" fillId="0" borderId="1" xfId="0" applyNumberFormat="1" applyFont="1" applyBorder="1" applyAlignment="1">
      <alignment horizontal="right"/>
    </xf>
    <xf numFmtId="0" fontId="24" fillId="0" borderId="1" xfId="0" applyFont="1" applyBorder="1" applyAlignment="1" applyProtection="1">
      <alignment horizontal="center"/>
      <protection locked="0"/>
    </xf>
    <xf numFmtId="0" fontId="8" fillId="0" borderId="1" xfId="0" applyFont="1" applyBorder="1" applyAlignment="1" applyProtection="1">
      <alignment horizontal="center"/>
      <protection locked="0"/>
    </xf>
    <xf numFmtId="49" fontId="28" fillId="6" borderId="1" xfId="0" applyNumberFormat="1" applyFont="1" applyFill="1" applyBorder="1" applyAlignment="1">
      <alignment horizontal="left" wrapText="1"/>
    </xf>
    <xf numFmtId="166" fontId="6" fillId="0" borderId="1" xfId="2" applyNumberFormat="1" applyFont="1" applyFill="1" applyBorder="1" applyAlignment="1" applyProtection="1">
      <alignment horizontal="center"/>
    </xf>
    <xf numFmtId="0" fontId="7" fillId="0" borderId="1" xfId="0" applyFont="1" applyBorder="1"/>
    <xf numFmtId="173" fontId="31" fillId="2" borderId="1" xfId="2" applyNumberFormat="1" applyFont="1" applyFill="1" applyBorder="1" applyAlignment="1" applyProtection="1">
      <alignment horizontal="center" vertical="center"/>
      <protection locked="0"/>
    </xf>
    <xf numFmtId="173" fontId="31" fillId="6" borderId="1" xfId="2" applyNumberFormat="1" applyFont="1" applyFill="1" applyBorder="1" applyAlignment="1" applyProtection="1">
      <alignment horizontal="center" vertical="center"/>
    </xf>
    <xf numFmtId="173" fontId="31" fillId="6" borderId="1" xfId="0" applyNumberFormat="1" applyFont="1" applyFill="1" applyBorder="1" applyAlignment="1">
      <alignment horizontal="center" vertical="center"/>
    </xf>
    <xf numFmtId="165" fontId="31" fillId="6" borderId="1" xfId="0" applyNumberFormat="1" applyFont="1" applyFill="1" applyBorder="1" applyAlignment="1">
      <alignment horizontal="center" vertical="center"/>
    </xf>
    <xf numFmtId="0" fontId="41" fillId="0" borderId="1" xfId="0" applyFont="1" applyBorder="1" applyAlignment="1">
      <alignment horizontal="center" vertical="center"/>
    </xf>
    <xf numFmtId="0" fontId="41" fillId="2" borderId="0" xfId="0" applyFont="1" applyFill="1" applyProtection="1">
      <protection locked="0"/>
    </xf>
    <xf numFmtId="0" fontId="41" fillId="0" borderId="0" xfId="0" applyFont="1"/>
    <xf numFmtId="173" fontId="42" fillId="6" borderId="1" xfId="2" applyNumberFormat="1" applyFont="1" applyFill="1" applyBorder="1" applyAlignment="1" applyProtection="1">
      <alignment horizontal="center" vertical="center"/>
    </xf>
    <xf numFmtId="0" fontId="31" fillId="6" borderId="1" xfId="0" applyFont="1" applyFill="1" applyBorder="1" applyAlignment="1">
      <alignment horizontal="center" vertical="center"/>
    </xf>
    <xf numFmtId="49" fontId="42" fillId="0" borderId="0" xfId="0" applyNumberFormat="1" applyFont="1" applyAlignment="1">
      <alignment horizontal="left" vertical="center" wrapText="1"/>
    </xf>
    <xf numFmtId="0" fontId="42" fillId="0" borderId="0" xfId="0" applyFont="1" applyAlignment="1" applyProtection="1">
      <alignment horizontal="left" vertical="center" wrapText="1"/>
      <protection locked="0"/>
    </xf>
    <xf numFmtId="166" fontId="41" fillId="0" borderId="0" xfId="2" applyNumberFormat="1" applyFont="1" applyFill="1" applyBorder="1" applyAlignment="1" applyProtection="1">
      <alignment horizontal="center" vertical="center"/>
    </xf>
    <xf numFmtId="166" fontId="32" fillId="0" borderId="0" xfId="0" applyNumberFormat="1" applyFont="1"/>
    <xf numFmtId="166" fontId="28" fillId="0" borderId="0" xfId="2" applyNumberFormat="1" applyFont="1" applyFill="1" applyBorder="1" applyAlignment="1" applyProtection="1">
      <alignment horizontal="center" vertical="center"/>
    </xf>
    <xf numFmtId="0" fontId="32" fillId="0" borderId="1" xfId="0" applyFont="1" applyBorder="1" applyAlignment="1">
      <alignment horizontal="center"/>
    </xf>
    <xf numFmtId="168" fontId="35" fillId="6" borderId="1" xfId="2" applyNumberFormat="1" applyFont="1" applyFill="1" applyBorder="1" applyAlignment="1" applyProtection="1">
      <alignment horizontal="center"/>
    </xf>
    <xf numFmtId="166" fontId="35" fillId="0" borderId="0" xfId="2" applyNumberFormat="1" applyFont="1" applyFill="1" applyBorder="1" applyProtection="1"/>
    <xf numFmtId="166" fontId="16" fillId="0" borderId="0" xfId="2" applyNumberFormat="1" applyFont="1" applyFill="1" applyBorder="1" applyAlignment="1" applyProtection="1">
      <alignment horizontal="right"/>
    </xf>
    <xf numFmtId="0" fontId="28" fillId="0" borderId="0" xfId="0" applyFont="1" applyAlignment="1">
      <alignment horizontal="left"/>
    </xf>
    <xf numFmtId="166" fontId="16" fillId="3" borderId="0" xfId="2" applyNumberFormat="1" applyFont="1" applyFill="1" applyBorder="1" applyAlignment="1" applyProtection="1">
      <alignment horizontal="right"/>
    </xf>
    <xf numFmtId="49" fontId="23" fillId="0" borderId="1" xfId="0" applyNumberFormat="1" applyFont="1" applyBorder="1" applyAlignment="1">
      <alignment vertical="center" wrapText="1"/>
    </xf>
    <xf numFmtId="0" fontId="23" fillId="0" borderId="1" xfId="0" applyFont="1" applyBorder="1" applyAlignment="1" applyProtection="1">
      <alignment horizontal="center" vertical="center" wrapText="1"/>
      <protection locked="0"/>
    </xf>
    <xf numFmtId="0" fontId="21" fillId="0" borderId="0" xfId="0" applyFont="1" applyAlignment="1">
      <alignment horizontal="left"/>
    </xf>
    <xf numFmtId="171" fontId="21" fillId="0" borderId="0" xfId="0" applyNumberFormat="1" applyFont="1" applyProtection="1">
      <protection locked="0"/>
    </xf>
    <xf numFmtId="170" fontId="21" fillId="0" borderId="0" xfId="0" applyNumberFormat="1" applyFont="1" applyProtection="1">
      <protection locked="0"/>
    </xf>
    <xf numFmtId="0" fontId="21" fillId="3" borderId="0" xfId="0" applyFont="1" applyFill="1"/>
    <xf numFmtId="177" fontId="21" fillId="0" borderId="1" xfId="1" applyNumberFormat="1" applyFont="1" applyFill="1" applyBorder="1" applyAlignment="1" applyProtection="1">
      <alignment horizontal="center"/>
    </xf>
    <xf numFmtId="49" fontId="21" fillId="0" borderId="1" xfId="0" applyNumberFormat="1" applyFont="1" applyBorder="1" applyAlignment="1">
      <alignment wrapText="1"/>
    </xf>
    <xf numFmtId="0" fontId="7" fillId="0" borderId="1" xfId="0" applyFont="1" applyBorder="1" applyAlignment="1" applyProtection="1">
      <alignment horizontal="center"/>
      <protection locked="0"/>
    </xf>
    <xf numFmtId="2" fontId="28" fillId="0" borderId="1" xfId="0" applyNumberFormat="1" applyFont="1" applyBorder="1" applyAlignment="1" applyProtection="1">
      <alignment horizontal="center"/>
      <protection locked="0"/>
    </xf>
    <xf numFmtId="49" fontId="21" fillId="3" borderId="1" xfId="0" applyNumberFormat="1" applyFont="1" applyFill="1" applyBorder="1" applyAlignment="1">
      <alignment wrapText="1"/>
    </xf>
    <xf numFmtId="164" fontId="21" fillId="0" borderId="0" xfId="2" applyFont="1" applyFill="1" applyBorder="1" applyProtection="1"/>
    <xf numFmtId="49" fontId="6" fillId="0" borderId="0" xfId="0" applyNumberFormat="1" applyFont="1"/>
    <xf numFmtId="166" fontId="21" fillId="0" borderId="0" xfId="0" applyNumberFormat="1" applyFont="1" applyAlignment="1">
      <alignment horizontal="center"/>
    </xf>
    <xf numFmtId="49" fontId="6" fillId="7" borderId="1" xfId="0" applyNumberFormat="1" applyFont="1" applyFill="1" applyBorder="1" applyAlignment="1">
      <alignment horizontal="right"/>
    </xf>
    <xf numFmtId="0" fontId="6" fillId="7" borderId="1" xfId="0" applyFont="1" applyFill="1" applyBorder="1" applyAlignment="1" applyProtection="1">
      <alignment horizontal="center"/>
      <protection locked="0"/>
    </xf>
    <xf numFmtId="173" fontId="6" fillId="7" borderId="1" xfId="2" applyNumberFormat="1" applyFont="1" applyFill="1" applyBorder="1" applyAlignment="1" applyProtection="1">
      <alignment horizontal="center" vertical="center"/>
    </xf>
    <xf numFmtId="173" fontId="7" fillId="7" borderId="1" xfId="0" applyNumberFormat="1" applyFont="1" applyFill="1" applyBorder="1" applyAlignment="1">
      <alignment horizontal="center"/>
    </xf>
    <xf numFmtId="49" fontId="7" fillId="5" borderId="1" xfId="0" applyNumberFormat="1" applyFont="1" applyFill="1" applyBorder="1" applyAlignment="1">
      <alignment horizontal="right"/>
    </xf>
    <xf numFmtId="0" fontId="7" fillId="5" borderId="1" xfId="0" applyFont="1" applyFill="1" applyBorder="1" applyAlignment="1" applyProtection="1">
      <alignment horizontal="center"/>
      <protection locked="0"/>
    </xf>
    <xf numFmtId="173" fontId="6" fillId="5" borderId="1" xfId="2" applyNumberFormat="1" applyFont="1" applyFill="1" applyBorder="1" applyAlignment="1" applyProtection="1">
      <alignment horizontal="center" vertical="center"/>
    </xf>
    <xf numFmtId="173" fontId="7" fillId="5" borderId="1" xfId="0" applyNumberFormat="1" applyFont="1" applyFill="1" applyBorder="1" applyAlignment="1">
      <alignment horizontal="center"/>
    </xf>
    <xf numFmtId="0" fontId="6" fillId="0" borderId="0" xfId="0" applyFont="1"/>
    <xf numFmtId="0" fontId="40" fillId="0" borderId="0" xfId="0" applyFont="1" applyProtection="1">
      <protection locked="0"/>
    </xf>
    <xf numFmtId="173" fontId="7" fillId="5" borderId="1" xfId="2" applyNumberFormat="1" applyFont="1" applyFill="1" applyBorder="1" applyAlignment="1" applyProtection="1">
      <alignment horizontal="center"/>
    </xf>
    <xf numFmtId="49" fontId="35" fillId="0" borderId="1" xfId="0" applyNumberFormat="1" applyFont="1" applyBorder="1"/>
    <xf numFmtId="0" fontId="35" fillId="0" borderId="1" xfId="0" applyFont="1" applyBorder="1" applyProtection="1">
      <protection locked="0"/>
    </xf>
    <xf numFmtId="0" fontId="40" fillId="0" borderId="1" xfId="0" applyFont="1" applyBorder="1" applyAlignment="1">
      <alignment horizontal="center" wrapText="1"/>
    </xf>
    <xf numFmtId="0" fontId="21" fillId="0" borderId="1" xfId="0" applyFont="1" applyBorder="1"/>
    <xf numFmtId="0" fontId="6" fillId="0" borderId="0" xfId="0" applyFont="1" applyAlignment="1">
      <alignment horizontal="left"/>
    </xf>
    <xf numFmtId="173" fontId="21" fillId="0" borderId="1" xfId="0" applyNumberFormat="1" applyFont="1" applyBorder="1" applyAlignment="1">
      <alignment horizontal="center"/>
    </xf>
    <xf numFmtId="2" fontId="21" fillId="0" borderId="1" xfId="0" applyNumberFormat="1" applyFont="1" applyBorder="1"/>
    <xf numFmtId="49" fontId="7" fillId="0" borderId="0" xfId="0" applyNumberFormat="1" applyFont="1"/>
    <xf numFmtId="165" fontId="35" fillId="6" borderId="1" xfId="0" applyNumberFormat="1" applyFont="1" applyFill="1" applyBorder="1" applyAlignment="1">
      <alignment horizontal="center" vertical="center" wrapText="1"/>
    </xf>
    <xf numFmtId="0" fontId="6" fillId="2" borderId="0" xfId="0" applyFont="1" applyFill="1" applyAlignment="1" applyProtection="1">
      <alignment horizontal="center"/>
      <protection locked="0"/>
    </xf>
    <xf numFmtId="166" fontId="21" fillId="0" borderId="1" xfId="0" applyNumberFormat="1" applyFont="1" applyBorder="1" applyAlignment="1">
      <alignment horizontal="center"/>
    </xf>
    <xf numFmtId="3" fontId="6" fillId="2" borderId="7" xfId="0" applyNumberFormat="1" applyFont="1" applyFill="1" applyBorder="1" applyProtection="1">
      <protection locked="0"/>
    </xf>
    <xf numFmtId="3" fontId="21" fillId="0" borderId="0" xfId="0" applyNumberFormat="1" applyFont="1"/>
    <xf numFmtId="173" fontId="21" fillId="6" borderId="1" xfId="0" applyNumberFormat="1" applyFont="1" applyFill="1" applyBorder="1"/>
    <xf numFmtId="0" fontId="21" fillId="2" borderId="0" xfId="0" applyFont="1" applyFill="1" applyProtection="1">
      <protection locked="0"/>
    </xf>
    <xf numFmtId="0" fontId="21" fillId="0" borderId="0" xfId="0" applyFont="1" applyAlignment="1">
      <alignment horizontal="right"/>
    </xf>
    <xf numFmtId="49" fontId="16" fillId="0" borderId="1" xfId="0" applyNumberFormat="1" applyFont="1" applyBorder="1" applyAlignment="1">
      <alignment wrapText="1"/>
    </xf>
    <xf numFmtId="174" fontId="21" fillId="3" borderId="1" xfId="0" applyNumberFormat="1" applyFont="1" applyFill="1" applyBorder="1"/>
    <xf numFmtId="173" fontId="21" fillId="6" borderId="1" xfId="0" applyNumberFormat="1" applyFont="1" applyFill="1" applyBorder="1" applyAlignment="1">
      <alignment horizontal="center"/>
    </xf>
    <xf numFmtId="0" fontId="6" fillId="2" borderId="0" xfId="0" applyFont="1" applyFill="1" applyProtection="1">
      <protection locked="0"/>
    </xf>
    <xf numFmtId="166" fontId="21" fillId="0" borderId="7" xfId="0" applyNumberFormat="1" applyFont="1" applyBorder="1"/>
    <xf numFmtId="169" fontId="21" fillId="0" borderId="0" xfId="0" applyNumberFormat="1" applyFont="1"/>
    <xf numFmtId="175" fontId="21" fillId="3" borderId="1" xfId="0" applyNumberFormat="1" applyFont="1" applyFill="1" applyBorder="1"/>
    <xf numFmtId="172" fontId="6" fillId="2" borderId="0" xfId="0" applyNumberFormat="1" applyFont="1" applyFill="1" applyProtection="1">
      <protection locked="0"/>
    </xf>
    <xf numFmtId="9" fontId="21" fillId="0" borderId="0" xfId="0" applyNumberFormat="1" applyFont="1"/>
    <xf numFmtId="49" fontId="16" fillId="6" borderId="1" xfId="0" applyNumberFormat="1" applyFont="1" applyFill="1" applyBorder="1" applyAlignment="1">
      <alignment wrapText="1"/>
    </xf>
    <xf numFmtId="177" fontId="21" fillId="3" borderId="1" xfId="1" applyNumberFormat="1" applyFont="1" applyFill="1" applyBorder="1"/>
    <xf numFmtId="166" fontId="21" fillId="3" borderId="1" xfId="0" applyNumberFormat="1" applyFont="1" applyFill="1" applyBorder="1" applyAlignment="1">
      <alignment horizontal="center"/>
    </xf>
    <xf numFmtId="166" fontId="21" fillId="0" borderId="1" xfId="0" applyNumberFormat="1" applyFont="1" applyBorder="1"/>
    <xf numFmtId="166" fontId="21" fillId="3" borderId="1" xfId="0" applyNumberFormat="1" applyFont="1" applyFill="1" applyBorder="1" applyAlignment="1" applyProtection="1">
      <alignment horizontal="center"/>
      <protection locked="0"/>
    </xf>
    <xf numFmtId="166" fontId="21" fillId="0" borderId="1" xfId="0" applyNumberFormat="1" applyFont="1" applyBorder="1" applyAlignment="1">
      <alignment horizontal="center" wrapText="1"/>
    </xf>
    <xf numFmtId="173" fontId="21" fillId="6" borderId="1" xfId="0" applyNumberFormat="1" applyFont="1" applyFill="1" applyBorder="1" applyAlignment="1">
      <alignment horizontal="center" wrapText="1"/>
    </xf>
    <xf numFmtId="0" fontId="21" fillId="0" borderId="0" xfId="0" applyFont="1" applyAlignment="1">
      <alignment wrapText="1"/>
    </xf>
    <xf numFmtId="166" fontId="16" fillId="0" borderId="1" xfId="0" applyNumberFormat="1" applyFont="1" applyBorder="1" applyAlignment="1">
      <alignment horizontal="center"/>
    </xf>
    <xf numFmtId="0" fontId="16" fillId="0" borderId="0" xfId="0" applyFont="1"/>
    <xf numFmtId="173" fontId="16" fillId="6" borderId="1" xfId="0" applyNumberFormat="1" applyFont="1" applyFill="1" applyBorder="1" applyAlignment="1">
      <alignment horizontal="center"/>
    </xf>
    <xf numFmtId="49" fontId="16" fillId="0" borderId="1" xfId="0" applyNumberFormat="1" applyFont="1" applyBorder="1" applyAlignment="1">
      <alignment horizontal="left" wrapText="1"/>
    </xf>
    <xf numFmtId="49" fontId="21" fillId="0" borderId="2" xfId="0" applyNumberFormat="1" applyFont="1" applyBorder="1" applyAlignment="1">
      <alignment wrapText="1"/>
    </xf>
    <xf numFmtId="49" fontId="16" fillId="0" borderId="0" xfId="0" applyNumberFormat="1" applyFont="1" applyAlignment="1">
      <alignment wrapText="1"/>
    </xf>
    <xf numFmtId="173" fontId="21" fillId="0" borderId="1" xfId="0" applyNumberFormat="1" applyFont="1" applyBorder="1" applyAlignment="1" applyProtection="1">
      <alignment horizontal="right"/>
      <protection locked="0"/>
    </xf>
    <xf numFmtId="0" fontId="6" fillId="0" borderId="0" xfId="0" applyFont="1" applyProtection="1">
      <protection locked="0"/>
    </xf>
    <xf numFmtId="49" fontId="21" fillId="0" borderId="0" xfId="0" applyNumberFormat="1" applyFont="1" applyAlignment="1">
      <alignment wrapText="1"/>
    </xf>
    <xf numFmtId="173" fontId="21" fillId="6" borderId="1" xfId="2" applyNumberFormat="1" applyFont="1" applyFill="1" applyBorder="1" applyAlignment="1">
      <alignment horizontal="right"/>
    </xf>
    <xf numFmtId="0" fontId="6" fillId="0" borderId="0" xfId="0" applyFont="1" applyAlignment="1" applyProtection="1">
      <alignment horizontal="left"/>
      <protection locked="0"/>
    </xf>
    <xf numFmtId="0" fontId="44" fillId="0" borderId="0" xfId="0" applyFont="1" applyProtection="1">
      <protection locked="0"/>
    </xf>
    <xf numFmtId="0" fontId="35" fillId="0" borderId="0" xfId="0" applyFont="1"/>
    <xf numFmtId="173" fontId="21" fillId="0" borderId="0" xfId="0" applyNumberFormat="1" applyFont="1" applyAlignment="1">
      <alignment horizontal="right"/>
    </xf>
    <xf numFmtId="3" fontId="6" fillId="0" borderId="0" xfId="0" applyNumberFormat="1" applyFont="1" applyProtection="1">
      <protection locked="0"/>
    </xf>
    <xf numFmtId="165" fontId="6" fillId="0" borderId="0" xfId="0" applyNumberFormat="1" applyFont="1" applyProtection="1">
      <protection locked="0"/>
    </xf>
    <xf numFmtId="173" fontId="21" fillId="0" borderId="0" xfId="0" applyNumberFormat="1" applyFont="1"/>
    <xf numFmtId="165" fontId="21" fillId="0" borderId="0" xfId="0" applyNumberFormat="1" applyFont="1"/>
    <xf numFmtId="165" fontId="21" fillId="7" borderId="0" xfId="0" applyNumberFormat="1" applyFont="1" applyFill="1"/>
    <xf numFmtId="168" fontId="17" fillId="4" borderId="1" xfId="0" applyNumberFormat="1" applyFont="1" applyFill="1" applyBorder="1" applyAlignment="1">
      <alignment horizontal="right"/>
    </xf>
    <xf numFmtId="168" fontId="12" fillId="4" borderId="1" xfId="0" applyNumberFormat="1" applyFont="1" applyFill="1" applyBorder="1" applyAlignment="1">
      <alignment horizontal="right"/>
    </xf>
    <xf numFmtId="168" fontId="12" fillId="4" borderId="1" xfId="0" applyNumberFormat="1" applyFont="1" applyFill="1" applyBorder="1"/>
    <xf numFmtId="168" fontId="12" fillId="4" borderId="0" xfId="0" applyNumberFormat="1" applyFont="1" applyFill="1" applyAlignment="1">
      <alignment horizontal="right"/>
    </xf>
    <xf numFmtId="0" fontId="35" fillId="6" borderId="1" xfId="0" applyFont="1" applyFill="1" applyBorder="1" applyAlignment="1">
      <alignment horizontal="center" vertical="center" wrapText="1"/>
    </xf>
    <xf numFmtId="173" fontId="21" fillId="3" borderId="1" xfId="0" applyNumberFormat="1" applyFont="1" applyFill="1" applyBorder="1" applyAlignment="1">
      <alignment horizontal="right"/>
    </xf>
    <xf numFmtId="173" fontId="21" fillId="0" borderId="1" xfId="0" applyNumberFormat="1" applyFont="1" applyBorder="1" applyAlignment="1">
      <alignment horizontal="right"/>
    </xf>
    <xf numFmtId="174" fontId="21" fillId="3" borderId="1" xfId="0" applyNumberFormat="1" applyFont="1" applyFill="1" applyBorder="1" applyAlignment="1">
      <alignment horizontal="right"/>
    </xf>
    <xf numFmtId="174" fontId="21" fillId="2" borderId="1" xfId="0" applyNumberFormat="1" applyFont="1" applyFill="1" applyBorder="1" applyAlignment="1" applyProtection="1">
      <alignment horizontal="right"/>
      <protection locked="0"/>
    </xf>
    <xf numFmtId="175" fontId="21" fillId="3" borderId="1" xfId="0" applyNumberFormat="1" applyFont="1" applyFill="1" applyBorder="1" applyAlignment="1">
      <alignment horizontal="right"/>
    </xf>
    <xf numFmtId="175" fontId="21" fillId="2" borderId="1" xfId="0" applyNumberFormat="1" applyFont="1" applyFill="1" applyBorder="1" applyAlignment="1" applyProtection="1">
      <alignment horizontal="right"/>
      <protection locked="0"/>
    </xf>
    <xf numFmtId="177" fontId="21" fillId="3" borderId="1" xfId="1" applyNumberFormat="1" applyFont="1" applyFill="1" applyBorder="1" applyProtection="1"/>
    <xf numFmtId="177" fontId="21" fillId="3" borderId="1" xfId="1" applyNumberFormat="1" applyFont="1" applyFill="1" applyBorder="1" applyAlignment="1" applyProtection="1">
      <alignment horizontal="right"/>
    </xf>
    <xf numFmtId="4" fontId="21" fillId="0" borderId="0" xfId="0" applyNumberFormat="1" applyFont="1"/>
    <xf numFmtId="168" fontId="21" fillId="0" borderId="0" xfId="0" applyNumberFormat="1" applyFont="1"/>
    <xf numFmtId="167" fontId="21" fillId="0" borderId="1" xfId="0" applyNumberFormat="1" applyFont="1" applyBorder="1" applyAlignment="1">
      <alignment horizontal="center"/>
    </xf>
    <xf numFmtId="49" fontId="21" fillId="3" borderId="1" xfId="0" applyNumberFormat="1" applyFont="1" applyFill="1" applyBorder="1" applyAlignment="1">
      <alignment horizontal="left" wrapText="1"/>
    </xf>
    <xf numFmtId="167" fontId="21" fillId="0" borderId="1" xfId="0" applyNumberFormat="1" applyFont="1" applyBorder="1" applyAlignment="1">
      <alignment horizontal="right"/>
    </xf>
    <xf numFmtId="0" fontId="26" fillId="0" borderId="0" xfId="0" applyFont="1" applyAlignment="1">
      <alignment horizontal="center" vertical="center" wrapText="1"/>
    </xf>
    <xf numFmtId="3" fontId="34" fillId="6" borderId="1" xfId="0" applyNumberFormat="1" applyFont="1" applyFill="1" applyBorder="1" applyAlignment="1">
      <alignment wrapText="1"/>
    </xf>
    <xf numFmtId="2" fontId="34" fillId="6" borderId="1" xfId="0" applyNumberFormat="1" applyFont="1" applyFill="1" applyBorder="1"/>
    <xf numFmtId="173" fontId="32" fillId="2" borderId="1" xfId="0" applyNumberFormat="1" applyFont="1" applyFill="1" applyBorder="1" applyAlignment="1" applyProtection="1">
      <alignment horizontal="right" vertical="center"/>
      <protection locked="0"/>
    </xf>
    <xf numFmtId="0" fontId="34" fillId="6" borderId="1" xfId="0" applyFont="1" applyFill="1" applyBorder="1" applyAlignment="1">
      <alignment wrapText="1"/>
    </xf>
    <xf numFmtId="173" fontId="34" fillId="3" borderId="1" xfId="0" applyNumberFormat="1" applyFont="1" applyFill="1" applyBorder="1"/>
    <xf numFmtId="2" fontId="18" fillId="0" borderId="1" xfId="0" applyNumberFormat="1" applyFont="1" applyBorder="1" applyAlignment="1">
      <alignment horizontal="right" vertical="center" wrapText="1"/>
    </xf>
    <xf numFmtId="173" fontId="21" fillId="3" borderId="1" xfId="0" applyNumberFormat="1" applyFont="1" applyFill="1" applyBorder="1" applyAlignment="1">
      <alignment vertical="center"/>
    </xf>
    <xf numFmtId="173" fontId="34" fillId="3" borderId="1" xfId="0" applyNumberFormat="1" applyFont="1" applyFill="1" applyBorder="1" applyAlignment="1">
      <alignment vertical="center"/>
    </xf>
    <xf numFmtId="173" fontId="21" fillId="2" borderId="1" xfId="0" applyNumberFormat="1" applyFont="1" applyFill="1" applyBorder="1" applyAlignment="1" applyProtection="1">
      <alignment vertical="center"/>
      <protection locked="0"/>
    </xf>
    <xf numFmtId="2" fontId="18" fillId="0" borderId="1" xfId="0" applyNumberFormat="1" applyFont="1" applyBorder="1" applyAlignment="1">
      <alignment horizontal="right"/>
    </xf>
    <xf numFmtId="173" fontId="21" fillId="3" borderId="6" xfId="0" applyNumberFormat="1" applyFont="1" applyFill="1" applyBorder="1"/>
    <xf numFmtId="173" fontId="34" fillId="3" borderId="6" xfId="0" applyNumberFormat="1" applyFont="1" applyFill="1" applyBorder="1"/>
    <xf numFmtId="173" fontId="21" fillId="3" borderId="1" xfId="2" applyNumberFormat="1" applyFont="1" applyFill="1" applyBorder="1"/>
    <xf numFmtId="2" fontId="34" fillId="6" borderId="1" xfId="0" applyNumberFormat="1" applyFont="1" applyFill="1" applyBorder="1" applyAlignment="1">
      <alignment horizontal="left" vertical="center" wrapText="1"/>
    </xf>
    <xf numFmtId="173" fontId="32" fillId="6" borderId="2" xfId="0" applyNumberFormat="1" applyFont="1" applyFill="1" applyBorder="1"/>
    <xf numFmtId="173" fontId="32" fillId="2" borderId="1" xfId="0" applyNumberFormat="1" applyFont="1" applyFill="1" applyBorder="1" applyAlignment="1" applyProtection="1">
      <alignment horizontal="right"/>
      <protection locked="0"/>
    </xf>
    <xf numFmtId="0" fontId="45" fillId="6" borderId="2" xfId="0" applyFont="1" applyFill="1" applyBorder="1"/>
    <xf numFmtId="2" fontId="45" fillId="6" borderId="3" xfId="0" applyNumberFormat="1" applyFont="1" applyFill="1" applyBorder="1"/>
    <xf numFmtId="168" fontId="45" fillId="6" borderId="1" xfId="2" applyNumberFormat="1" applyFont="1" applyFill="1" applyBorder="1" applyAlignment="1">
      <alignment horizontal="right"/>
    </xf>
    <xf numFmtId="173" fontId="46" fillId="4" borderId="1" xfId="0" applyNumberFormat="1" applyFont="1" applyFill="1" applyBorder="1" applyAlignment="1">
      <alignment horizontal="center"/>
    </xf>
    <xf numFmtId="173" fontId="21" fillId="2" borderId="1" xfId="0" applyNumberFormat="1" applyFont="1" applyFill="1" applyBorder="1" applyAlignment="1" applyProtection="1">
      <alignment horizontal="right"/>
      <protection locked="0"/>
    </xf>
    <xf numFmtId="173" fontId="0" fillId="2" borderId="6" xfId="0" applyNumberFormat="1" applyFill="1" applyBorder="1" applyAlignment="1" applyProtection="1">
      <alignment horizontal="right"/>
      <protection locked="0"/>
    </xf>
    <xf numFmtId="166" fontId="21" fillId="6" borderId="1" xfId="0" applyNumberFormat="1" applyFont="1" applyFill="1" applyBorder="1" applyAlignment="1">
      <alignment horizontal="center"/>
    </xf>
    <xf numFmtId="0" fontId="21" fillId="0" borderId="0" xfId="0" applyFont="1" applyAlignment="1">
      <alignment horizontal="right" wrapText="1"/>
    </xf>
    <xf numFmtId="3" fontId="21" fillId="0" borderId="2" xfId="0" applyNumberFormat="1" applyFont="1" applyBorder="1" applyAlignment="1">
      <alignment horizontal="left" wrapText="1"/>
    </xf>
    <xf numFmtId="3" fontId="21" fillId="0" borderId="3" xfId="0" applyNumberFormat="1" applyFont="1" applyBorder="1" applyAlignment="1">
      <alignment horizontal="left" wrapText="1"/>
    </xf>
    <xf numFmtId="3" fontId="21" fillId="0" borderId="4" xfId="0" applyNumberFormat="1" applyFont="1" applyBorder="1" applyAlignment="1">
      <alignment horizontal="left" wrapText="1"/>
    </xf>
    <xf numFmtId="166" fontId="21" fillId="0" borderId="2" xfId="0" applyNumberFormat="1" applyFont="1" applyBorder="1" applyAlignment="1">
      <alignment horizontal="center"/>
    </xf>
    <xf numFmtId="166" fontId="21" fillId="0" borderId="4" xfId="0" applyNumberFormat="1" applyFont="1" applyBorder="1" applyAlignment="1">
      <alignment horizontal="center"/>
    </xf>
    <xf numFmtId="173" fontId="21" fillId="0" borderId="2" xfId="0" applyNumberFormat="1" applyFont="1" applyBorder="1" applyAlignment="1">
      <alignment horizontal="center"/>
    </xf>
    <xf numFmtId="173" fontId="21" fillId="0" borderId="4" xfId="0" applyNumberFormat="1" applyFont="1" applyBorder="1" applyAlignment="1">
      <alignment horizontal="center"/>
    </xf>
    <xf numFmtId="166" fontId="21" fillId="3" borderId="2" xfId="1" applyNumberFormat="1" applyFont="1" applyFill="1" applyBorder="1" applyAlignment="1">
      <alignment horizontal="center"/>
    </xf>
    <xf numFmtId="166" fontId="21" fillId="3" borderId="4" xfId="1" applyNumberFormat="1" applyFont="1" applyFill="1" applyBorder="1" applyAlignment="1">
      <alignment horizontal="center"/>
    </xf>
    <xf numFmtId="177" fontId="21" fillId="3" borderId="2" xfId="1" applyNumberFormat="1" applyFont="1" applyFill="1" applyBorder="1" applyAlignment="1">
      <alignment horizontal="center"/>
    </xf>
    <xf numFmtId="177" fontId="21" fillId="3" borderId="4" xfId="1" applyNumberFormat="1" applyFont="1" applyFill="1" applyBorder="1" applyAlignment="1">
      <alignment horizontal="center"/>
    </xf>
    <xf numFmtId="168" fontId="21" fillId="3" borderId="2" xfId="0" applyNumberFormat="1" applyFont="1" applyFill="1" applyBorder="1" applyAlignment="1">
      <alignment horizontal="center"/>
    </xf>
    <xf numFmtId="168" fontId="21" fillId="3" borderId="4" xfId="0" applyNumberFormat="1" applyFont="1" applyFill="1" applyBorder="1" applyAlignment="1">
      <alignment horizontal="center"/>
    </xf>
    <xf numFmtId="173" fontId="21" fillId="3" borderId="2" xfId="0" applyNumberFormat="1" applyFont="1" applyFill="1" applyBorder="1" applyAlignment="1">
      <alignment horizontal="center"/>
    </xf>
    <xf numFmtId="173" fontId="21" fillId="3" borderId="4" xfId="0" applyNumberFormat="1" applyFont="1" applyFill="1" applyBorder="1" applyAlignment="1">
      <alignment horizontal="center"/>
    </xf>
    <xf numFmtId="0" fontId="21" fillId="0" borderId="2" xfId="0" applyFont="1" applyBorder="1" applyAlignment="1">
      <alignment horizontal="left" wrapText="1"/>
    </xf>
    <xf numFmtId="0" fontId="21" fillId="0" borderId="3" xfId="0" applyFont="1" applyBorder="1" applyAlignment="1">
      <alignment horizontal="left" wrapText="1"/>
    </xf>
    <xf numFmtId="0" fontId="21" fillId="0" borderId="4" xfId="0" applyFont="1" applyBorder="1" applyAlignment="1">
      <alignment horizontal="left" wrapText="1"/>
    </xf>
    <xf numFmtId="0" fontId="21" fillId="0" borderId="1" xfId="0" applyFont="1" applyBorder="1" applyAlignment="1">
      <alignment horizontal="left" wrapText="1"/>
    </xf>
    <xf numFmtId="3" fontId="21" fillId="0" borderId="1" xfId="0" applyNumberFormat="1" applyFont="1" applyBorder="1" applyAlignment="1">
      <alignment horizontal="left" wrapText="1"/>
    </xf>
    <xf numFmtId="0" fontId="12" fillId="4" borderId="1" xfId="0" applyFont="1" applyFill="1" applyBorder="1" applyAlignment="1">
      <alignment horizontal="left" wrapText="1"/>
    </xf>
    <xf numFmtId="3" fontId="17" fillId="4" borderId="2" xfId="0" applyNumberFormat="1" applyFont="1" applyFill="1" applyBorder="1" applyAlignment="1">
      <alignment horizontal="right" wrapText="1"/>
    </xf>
    <xf numFmtId="3" fontId="17" fillId="4" borderId="3" xfId="0" applyNumberFormat="1" applyFont="1" applyFill="1" applyBorder="1" applyAlignment="1">
      <alignment horizontal="right" wrapText="1"/>
    </xf>
    <xf numFmtId="3" fontId="17" fillId="4" borderId="4" xfId="0" applyNumberFormat="1" applyFont="1" applyFill="1" applyBorder="1" applyAlignment="1">
      <alignment horizontal="right" wrapText="1"/>
    </xf>
    <xf numFmtId="173" fontId="21" fillId="2" borderId="2" xfId="0" applyNumberFormat="1" applyFont="1" applyFill="1" applyBorder="1" applyAlignment="1" applyProtection="1">
      <alignment horizontal="center"/>
      <protection locked="0"/>
    </xf>
    <xf numFmtId="173" fontId="21" fillId="2" borderId="4" xfId="0" applyNumberFormat="1" applyFont="1" applyFill="1" applyBorder="1" applyAlignment="1" applyProtection="1">
      <alignment horizontal="center"/>
      <protection locked="0"/>
    </xf>
    <xf numFmtId="3" fontId="21" fillId="3" borderId="2" xfId="0" applyNumberFormat="1" applyFont="1" applyFill="1" applyBorder="1" applyAlignment="1">
      <alignment horizontal="left" wrapText="1"/>
    </xf>
    <xf numFmtId="3" fontId="21" fillId="3" borderId="3" xfId="0" applyNumberFormat="1" applyFont="1" applyFill="1" applyBorder="1" applyAlignment="1">
      <alignment horizontal="left" wrapText="1"/>
    </xf>
    <xf numFmtId="3" fontId="21" fillId="3" borderId="4" xfId="0" applyNumberFormat="1" applyFont="1" applyFill="1" applyBorder="1" applyAlignment="1">
      <alignment horizontal="left" wrapText="1"/>
    </xf>
    <xf numFmtId="166" fontId="0" fillId="0" borderId="2" xfId="0" applyNumberFormat="1" applyBorder="1" applyAlignment="1">
      <alignment horizontal="left" wrapText="1"/>
    </xf>
    <xf numFmtId="166" fontId="0" fillId="0" borderId="3" xfId="0" applyNumberFormat="1" applyBorder="1" applyAlignment="1">
      <alignment horizontal="left" wrapText="1"/>
    </xf>
    <xf numFmtId="166" fontId="0" fillId="0" borderId="4" xfId="0" applyNumberFormat="1" applyBorder="1" applyAlignment="1">
      <alignment horizontal="left" wrapText="1"/>
    </xf>
    <xf numFmtId="166" fontId="0" fillId="0" borderId="1" xfId="0" applyNumberFormat="1" applyBorder="1" applyAlignment="1">
      <alignment horizontal="left" wrapText="1"/>
    </xf>
    <xf numFmtId="166" fontId="0" fillId="0" borderId="6" xfId="0" applyNumberFormat="1" applyBorder="1" applyAlignment="1">
      <alignment horizontal="left" wrapText="1"/>
    </xf>
    <xf numFmtId="166" fontId="12" fillId="4" borderId="0" xfId="0" applyNumberFormat="1" applyFont="1" applyFill="1" applyAlignment="1">
      <alignment horizontal="left" wrapText="1"/>
    </xf>
    <xf numFmtId="177" fontId="21" fillId="0" borderId="2" xfId="1" applyNumberFormat="1" applyFont="1" applyFill="1" applyBorder="1" applyAlignment="1" applyProtection="1">
      <alignment horizontal="center"/>
    </xf>
    <xf numFmtId="177" fontId="21" fillId="0" borderId="4" xfId="1" applyNumberFormat="1" applyFont="1" applyFill="1" applyBorder="1" applyAlignment="1" applyProtection="1">
      <alignment horizontal="center"/>
    </xf>
    <xf numFmtId="166" fontId="21" fillId="3" borderId="2" xfId="0" applyNumberFormat="1" applyFont="1" applyFill="1" applyBorder="1" applyAlignment="1">
      <alignment horizontal="center"/>
    </xf>
    <xf numFmtId="166" fontId="21" fillId="3" borderId="4" xfId="0" applyNumberFormat="1" applyFont="1" applyFill="1" applyBorder="1" applyAlignment="1">
      <alignment horizontal="center"/>
    </xf>
    <xf numFmtId="166" fontId="21" fillId="3" borderId="2" xfId="1" applyNumberFormat="1" applyFont="1" applyFill="1" applyBorder="1" applyAlignment="1" applyProtection="1">
      <alignment horizontal="center"/>
    </xf>
    <xf numFmtId="166" fontId="21" fillId="3" borderId="4" xfId="1" applyNumberFormat="1" applyFont="1" applyFill="1" applyBorder="1" applyAlignment="1" applyProtection="1">
      <alignment horizontal="center"/>
    </xf>
    <xf numFmtId="177" fontId="21" fillId="3" borderId="2" xfId="1" applyNumberFormat="1" applyFont="1" applyFill="1" applyBorder="1" applyAlignment="1" applyProtection="1">
      <alignment horizontal="center"/>
    </xf>
    <xf numFmtId="177" fontId="21" fillId="3" borderId="4" xfId="1" applyNumberFormat="1" applyFont="1" applyFill="1" applyBorder="1" applyAlignment="1" applyProtection="1">
      <alignment horizontal="center"/>
    </xf>
    <xf numFmtId="49" fontId="0" fillId="0" borderId="2" xfId="0" applyNumberFormat="1" applyBorder="1" applyAlignment="1">
      <alignment horizontal="left" wrapText="1"/>
    </xf>
    <xf numFmtId="49" fontId="0" fillId="0" borderId="3" xfId="0" applyNumberFormat="1" applyBorder="1" applyAlignment="1">
      <alignment horizontal="left" wrapText="1"/>
    </xf>
    <xf numFmtId="49" fontId="0" fillId="0" borderId="4" xfId="0" applyNumberFormat="1" applyBorder="1" applyAlignment="1">
      <alignment horizontal="left" wrapText="1"/>
    </xf>
    <xf numFmtId="166" fontId="17" fillId="4" borderId="2" xfId="0" applyNumberFormat="1" applyFont="1" applyFill="1" applyBorder="1" applyAlignment="1">
      <alignment horizontal="right" wrapText="1"/>
    </xf>
    <xf numFmtId="166" fontId="17" fillId="4" borderId="3" xfId="0" applyNumberFormat="1" applyFont="1" applyFill="1" applyBorder="1" applyAlignment="1">
      <alignment horizontal="right" wrapText="1"/>
    </xf>
    <xf numFmtId="166" fontId="17" fillId="4" borderId="4" xfId="0" applyNumberFormat="1" applyFont="1" applyFill="1" applyBorder="1" applyAlignment="1">
      <alignment horizontal="right" wrapText="1"/>
    </xf>
    <xf numFmtId="166" fontId="12" fillId="4" borderId="2" xfId="0" applyNumberFormat="1" applyFont="1" applyFill="1" applyBorder="1" applyAlignment="1">
      <alignment horizontal="left"/>
    </xf>
    <xf numFmtId="166" fontId="12" fillId="4" borderId="3" xfId="0" applyNumberFormat="1" applyFont="1" applyFill="1" applyBorder="1" applyAlignment="1">
      <alignment horizontal="left"/>
    </xf>
    <xf numFmtId="166" fontId="12" fillId="4" borderId="4" xfId="0" applyNumberFormat="1" applyFont="1" applyFill="1" applyBorder="1" applyAlignment="1">
      <alignment horizontal="left"/>
    </xf>
    <xf numFmtId="2" fontId="0" fillId="0" borderId="1" xfId="0" applyNumberFormat="1" applyBorder="1" applyAlignment="1">
      <alignment horizontal="left" wrapText="1"/>
    </xf>
    <xf numFmtId="2" fontId="0" fillId="0" borderId="2" xfId="0" applyNumberFormat="1" applyBorder="1" applyAlignment="1">
      <alignment horizontal="left" wrapText="1"/>
    </xf>
    <xf numFmtId="2" fontId="0" fillId="0" borderId="3" xfId="0" applyNumberFormat="1" applyBorder="1" applyAlignment="1">
      <alignment horizontal="left" wrapText="1"/>
    </xf>
    <xf numFmtId="2" fontId="0" fillId="0" borderId="4" xfId="0" applyNumberFormat="1" applyBorder="1" applyAlignment="1">
      <alignment horizontal="left" wrapText="1"/>
    </xf>
    <xf numFmtId="167" fontId="21" fillId="3" borderId="2" xfId="1" applyNumberFormat="1" applyFont="1" applyFill="1" applyBorder="1" applyAlignment="1">
      <alignment horizontal="center"/>
    </xf>
    <xf numFmtId="167" fontId="21" fillId="3" borderId="4" xfId="1" applyNumberFormat="1" applyFont="1" applyFill="1" applyBorder="1" applyAlignment="1">
      <alignment horizontal="center"/>
    </xf>
    <xf numFmtId="3" fontId="0" fillId="0" borderId="2" xfId="0" applyNumberFormat="1" applyBorder="1" applyAlignment="1">
      <alignment horizontal="left" wrapText="1"/>
    </xf>
    <xf numFmtId="3" fontId="0" fillId="0" borderId="3" xfId="0" applyNumberFormat="1" applyBorder="1" applyAlignment="1">
      <alignment horizontal="left" wrapText="1"/>
    </xf>
    <xf numFmtId="3" fontId="0" fillId="0" borderId="4" xfId="0" applyNumberFormat="1" applyBorder="1" applyAlignment="1">
      <alignment horizontal="left" wrapText="1"/>
    </xf>
    <xf numFmtId="2" fontId="12" fillId="4" borderId="2" xfId="0" applyNumberFormat="1" applyFont="1" applyFill="1" applyBorder="1" applyAlignment="1">
      <alignment horizontal="left" wrapText="1"/>
    </xf>
    <xf numFmtId="2" fontId="12" fillId="4" borderId="3" xfId="0" applyNumberFormat="1" applyFont="1" applyFill="1" applyBorder="1" applyAlignment="1">
      <alignment horizontal="left" wrapText="1"/>
    </xf>
    <xf numFmtId="2" fontId="12" fillId="4" borderId="4" xfId="0" applyNumberFormat="1" applyFont="1" applyFill="1" applyBorder="1" applyAlignment="1">
      <alignment horizontal="left" wrapText="1"/>
    </xf>
    <xf numFmtId="2" fontId="17" fillId="4" borderId="2" xfId="0" applyNumberFormat="1" applyFont="1" applyFill="1" applyBorder="1" applyAlignment="1">
      <alignment horizontal="right" wrapText="1"/>
    </xf>
    <xf numFmtId="2" fontId="17" fillId="4" borderId="3" xfId="0" applyNumberFormat="1" applyFont="1" applyFill="1" applyBorder="1" applyAlignment="1">
      <alignment horizontal="right" wrapText="1"/>
    </xf>
    <xf numFmtId="2" fontId="17" fillId="4" borderId="4" xfId="0" applyNumberFormat="1" applyFont="1" applyFill="1" applyBorder="1" applyAlignment="1">
      <alignment horizontal="right" wrapText="1"/>
    </xf>
    <xf numFmtId="175" fontId="21" fillId="3" borderId="2" xfId="0" applyNumberFormat="1" applyFont="1" applyFill="1" applyBorder="1" applyAlignment="1">
      <alignment horizontal="center"/>
    </xf>
    <xf numFmtId="175" fontId="21" fillId="3" borderId="4" xfId="0" applyNumberFormat="1" applyFont="1" applyFill="1" applyBorder="1" applyAlignment="1">
      <alignment horizontal="center"/>
    </xf>
    <xf numFmtId="167" fontId="21" fillId="0" borderId="2" xfId="0" applyNumberFormat="1" applyFont="1" applyBorder="1" applyAlignment="1">
      <alignment horizontal="center"/>
    </xf>
    <xf numFmtId="167" fontId="21" fillId="0" borderId="4" xfId="0" applyNumberFormat="1" applyFont="1" applyBorder="1" applyAlignment="1">
      <alignment horizontal="center"/>
    </xf>
    <xf numFmtId="166" fontId="38" fillId="4" borderId="2" xfId="0" applyNumberFormat="1" applyFont="1" applyFill="1" applyBorder="1" applyAlignment="1">
      <alignment horizontal="left"/>
    </xf>
    <xf numFmtId="166" fontId="38" fillId="4" borderId="3" xfId="0" applyNumberFormat="1" applyFont="1" applyFill="1" applyBorder="1" applyAlignment="1">
      <alignment horizontal="left"/>
    </xf>
    <xf numFmtId="166" fontId="38" fillId="4" borderId="4" xfId="0" applyNumberFormat="1" applyFont="1" applyFill="1" applyBorder="1" applyAlignment="1">
      <alignment horizontal="left"/>
    </xf>
    <xf numFmtId="173" fontId="21" fillId="3" borderId="2" xfId="0" applyNumberFormat="1" applyFont="1" applyFill="1" applyBorder="1" applyAlignment="1">
      <alignment horizontal="right"/>
    </xf>
    <xf numFmtId="173" fontId="21" fillId="3" borderId="4" xfId="0" applyNumberFormat="1" applyFont="1" applyFill="1" applyBorder="1" applyAlignment="1">
      <alignment horizontal="right"/>
    </xf>
  </cellXfs>
  <cellStyles count="3">
    <cellStyle name="Comma" xfId="2" builtinId="3"/>
    <cellStyle name="Normal" xfId="0" builtinId="0"/>
    <cellStyle name="Percent" xfId="1" builtinId="5"/>
  </cellStyles>
  <dxfs count="2">
    <dxf>
      <font>
        <condense val="0"/>
        <extend val="0"/>
        <color indexed="9"/>
      </font>
    </dxf>
    <dxf>
      <font>
        <condense val="0"/>
        <extend val="0"/>
        <color indexed="9"/>
      </font>
    </dxf>
  </dxfs>
  <tableStyles count="1" defaultTableStyle="TableStyleMedium2" defaultPivotStyle="PivotStyleLight16">
    <tableStyle name="Invisible" pivot="0" table="0" count="0"/>
  </tableStyles>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1"/>
  <sheetViews>
    <sheetView tabSelected="1" zoomScale="90" zoomScaleNormal="90" workbookViewId="0">
      <selection activeCell="A4" sqref="A4"/>
    </sheetView>
  </sheetViews>
  <sheetFormatPr defaultColWidth="8.7109375" defaultRowHeight="15" x14ac:dyDescent="0.25"/>
  <cols>
    <col min="1" max="1" width="3.7109375" style="152" customWidth="1"/>
    <col min="2" max="2" width="56.42578125" style="100" customWidth="1"/>
    <col min="3" max="3" width="12.5703125" style="27" customWidth="1"/>
    <col min="4" max="10" width="14.7109375" style="152" customWidth="1"/>
    <col min="11" max="11" width="14.7109375" style="154" customWidth="1"/>
    <col min="12" max="12" width="14.7109375" style="152" customWidth="1"/>
    <col min="13" max="13" width="35" style="29" customWidth="1"/>
    <col min="14" max="14" width="14.5703125" style="152" customWidth="1"/>
    <col min="15" max="16" width="8.7109375" style="152"/>
    <col min="17" max="17" width="20.140625" style="152" customWidth="1"/>
    <col min="18" max="16384" width="8.7109375" style="152"/>
  </cols>
  <sheetData>
    <row r="1" spans="1:13" s="10" customFormat="1" ht="39.75" customHeight="1" x14ac:dyDescent="0.25">
      <c r="A1" s="9"/>
      <c r="B1" s="77"/>
      <c r="C1" s="11"/>
      <c r="E1" s="349" t="s">
        <v>0</v>
      </c>
      <c r="F1" s="349"/>
      <c r="G1" s="349"/>
      <c r="H1" s="349"/>
      <c r="I1" s="349"/>
      <c r="J1" s="349"/>
      <c r="K1" s="349"/>
      <c r="L1" s="349"/>
      <c r="M1" s="29"/>
    </row>
    <row r="2" spans="1:13" ht="14.45" x14ac:dyDescent="0.3">
      <c r="D2" s="153"/>
      <c r="E2" s="153"/>
      <c r="F2" s="153"/>
      <c r="G2" s="153"/>
      <c r="H2" s="153"/>
      <c r="I2" s="153"/>
    </row>
    <row r="3" spans="1:13" s="155" customFormat="1" ht="60" x14ac:dyDescent="0.25">
      <c r="B3" s="156"/>
      <c r="C3" s="157" t="s">
        <v>1</v>
      </c>
      <c r="D3" s="158" t="s">
        <v>2</v>
      </c>
      <c r="E3" s="158" t="s">
        <v>3</v>
      </c>
      <c r="F3" s="158" t="s">
        <v>4</v>
      </c>
      <c r="G3" s="158" t="s">
        <v>5</v>
      </c>
      <c r="H3" s="158" t="s">
        <v>6</v>
      </c>
      <c r="I3" s="71" t="s">
        <v>7</v>
      </c>
      <c r="J3" s="159" t="s">
        <v>8</v>
      </c>
      <c r="K3" s="160" t="s">
        <v>9</v>
      </c>
      <c r="L3" s="71" t="s">
        <v>190</v>
      </c>
      <c r="M3" s="161" t="s">
        <v>10</v>
      </c>
    </row>
    <row r="4" spans="1:13" ht="15.75" x14ac:dyDescent="0.25">
      <c r="B4" s="162" t="s">
        <v>11</v>
      </c>
      <c r="C4" s="163"/>
      <c r="D4" s="54"/>
      <c r="E4" s="54"/>
      <c r="F4" s="54"/>
      <c r="G4" s="54"/>
      <c r="H4" s="54"/>
      <c r="I4" s="55"/>
      <c r="J4" s="164"/>
      <c r="K4" s="165"/>
      <c r="L4" s="166"/>
      <c r="M4" s="167"/>
    </row>
    <row r="5" spans="1:13" ht="15.75" x14ac:dyDescent="0.25">
      <c r="B5" s="168" t="s">
        <v>12</v>
      </c>
      <c r="C5" s="169" t="s">
        <v>13</v>
      </c>
      <c r="D5" s="170">
        <f>D6+D9</f>
        <v>0</v>
      </c>
      <c r="E5" s="170">
        <f>E6+E9</f>
        <v>0</v>
      </c>
      <c r="F5" s="170">
        <f>F6+F9</f>
        <v>0</v>
      </c>
      <c r="G5" s="170">
        <f>G6+G9</f>
        <v>0</v>
      </c>
      <c r="H5" s="170">
        <f>H6+H9</f>
        <v>0</v>
      </c>
      <c r="I5" s="171">
        <f>IF(SUM(D$4:H$4)=0,0,SUM(D5:H5)/SUM(D$4:H$4)*12)</f>
        <v>0</v>
      </c>
      <c r="J5" s="171">
        <f>SUM(D5:H5)</f>
        <v>0</v>
      </c>
      <c r="K5" s="172">
        <f>K6+K9</f>
        <v>0</v>
      </c>
      <c r="L5" s="173">
        <f>K5</f>
        <v>0</v>
      </c>
      <c r="M5" s="167"/>
    </row>
    <row r="6" spans="1:13" x14ac:dyDescent="0.25">
      <c r="B6" s="80" t="s">
        <v>14</v>
      </c>
      <c r="C6" s="13" t="s">
        <v>13</v>
      </c>
      <c r="D6" s="174">
        <f>D7*D8*D4/12</f>
        <v>0</v>
      </c>
      <c r="E6" s="174">
        <f t="shared" ref="E6:H6" si="0">E7*E8*E4/12</f>
        <v>0</v>
      </c>
      <c r="F6" s="174">
        <f t="shared" si="0"/>
        <v>0</v>
      </c>
      <c r="G6" s="174">
        <f t="shared" si="0"/>
        <v>0</v>
      </c>
      <c r="H6" s="174">
        <f t="shared" si="0"/>
        <v>0</v>
      </c>
      <c r="I6" s="175"/>
      <c r="J6" s="176">
        <f>SUM(D6:H6)</f>
        <v>0</v>
      </c>
      <c r="K6" s="177">
        <f>J6</f>
        <v>0</v>
      </c>
      <c r="L6" s="178">
        <f>I74</f>
        <v>0</v>
      </c>
      <c r="M6" s="167"/>
    </row>
    <row r="7" spans="1:13" x14ac:dyDescent="0.25">
      <c r="B7" s="80" t="s">
        <v>15</v>
      </c>
      <c r="C7" s="13" t="s">
        <v>13</v>
      </c>
      <c r="D7" s="109"/>
      <c r="E7" s="109"/>
      <c r="F7" s="109"/>
      <c r="G7" s="109"/>
      <c r="H7" s="109"/>
      <c r="I7" s="175"/>
      <c r="J7" s="179"/>
      <c r="K7" s="180"/>
      <c r="L7" s="181"/>
      <c r="M7" s="167"/>
    </row>
    <row r="8" spans="1:13" x14ac:dyDescent="0.25">
      <c r="B8" s="182" t="s">
        <v>16</v>
      </c>
      <c r="C8" s="183" t="s">
        <v>17</v>
      </c>
      <c r="D8" s="139"/>
      <c r="E8" s="184">
        <f>D8</f>
        <v>0</v>
      </c>
      <c r="F8" s="184">
        <f t="shared" ref="F8:H8" si="1">E8</f>
        <v>0</v>
      </c>
      <c r="G8" s="184">
        <f t="shared" si="1"/>
        <v>0</v>
      </c>
      <c r="H8" s="184">
        <f t="shared" si="1"/>
        <v>0</v>
      </c>
      <c r="I8" s="185"/>
      <c r="J8" s="186"/>
      <c r="K8" s="187"/>
      <c r="L8" s="188"/>
      <c r="M8" s="167"/>
    </row>
    <row r="9" spans="1:13" x14ac:dyDescent="0.25">
      <c r="B9" s="80" t="s">
        <v>18</v>
      </c>
      <c r="C9" s="13" t="s">
        <v>13</v>
      </c>
      <c r="D9" s="111"/>
      <c r="E9" s="111"/>
      <c r="F9" s="111"/>
      <c r="G9" s="111"/>
      <c r="H9" s="111"/>
      <c r="I9" s="175"/>
      <c r="J9" s="176">
        <f>SUM(D9:H9)</f>
        <v>0</v>
      </c>
      <c r="K9" s="177">
        <f>J9</f>
        <v>0</v>
      </c>
      <c r="L9" s="178">
        <f>I73</f>
        <v>0</v>
      </c>
      <c r="M9" s="167"/>
    </row>
    <row r="10" spans="1:13" ht="15.75" x14ac:dyDescent="0.25">
      <c r="B10" s="168" t="s">
        <v>19</v>
      </c>
      <c r="C10" s="169" t="s">
        <v>13</v>
      </c>
      <c r="D10" s="170">
        <f>D11</f>
        <v>0</v>
      </c>
      <c r="E10" s="170">
        <f>E11</f>
        <v>0</v>
      </c>
      <c r="F10" s="170">
        <f>F11</f>
        <v>0</v>
      </c>
      <c r="G10" s="170">
        <f>G11</f>
        <v>0</v>
      </c>
      <c r="H10" s="170">
        <f>H11</f>
        <v>0</v>
      </c>
      <c r="I10" s="171">
        <f>IF(SUM(D$4:H$4)=0,0,SUM(D10:H10)/SUM(D$4:H$4)*12)</f>
        <v>0</v>
      </c>
      <c r="J10" s="189">
        <f>SUM(D10:H10)</f>
        <v>0</v>
      </c>
      <c r="K10" s="190">
        <f>J10</f>
        <v>0</v>
      </c>
      <c r="L10" s="110"/>
      <c r="M10" s="167"/>
    </row>
    <row r="11" spans="1:13" x14ac:dyDescent="0.25">
      <c r="B11" s="80" t="s">
        <v>20</v>
      </c>
      <c r="C11" s="13" t="s">
        <v>13</v>
      </c>
      <c r="D11" s="111"/>
      <c r="E11" s="111"/>
      <c r="F11" s="111"/>
      <c r="G11" s="111"/>
      <c r="H11" s="111"/>
      <c r="I11" s="191"/>
      <c r="J11" s="192"/>
      <c r="K11" s="64"/>
      <c r="L11" s="192"/>
      <c r="M11" s="167"/>
    </row>
    <row r="12" spans="1:13" ht="15.75" x14ac:dyDescent="0.25">
      <c r="B12" s="193" t="s">
        <v>21</v>
      </c>
      <c r="C12" s="194" t="s">
        <v>13</v>
      </c>
      <c r="D12" s="170">
        <f>D13+D17+D21+D32+D33+D25</f>
        <v>0</v>
      </c>
      <c r="E12" s="170">
        <f t="shared" ref="E12:H12" si="2">E13+E17+E21+E32+E33+E25</f>
        <v>0</v>
      </c>
      <c r="F12" s="170">
        <f t="shared" si="2"/>
        <v>0</v>
      </c>
      <c r="G12" s="170">
        <f t="shared" si="2"/>
        <v>0</v>
      </c>
      <c r="H12" s="170">
        <f t="shared" si="2"/>
        <v>0</v>
      </c>
      <c r="I12" s="171">
        <f>IF(SUM(D$4:H$4)=0,0,SUM(D12:H12)/SUM(D$4:H$4)*12)</f>
        <v>0</v>
      </c>
      <c r="J12" s="195">
        <f>J13+J17+J21+J33+J25+J32</f>
        <v>0</v>
      </c>
      <c r="K12" s="195">
        <f>K13+K17+K21+K33+K25+K32</f>
        <v>0</v>
      </c>
      <c r="L12" s="196">
        <f>L13+L17+L21+L25+L32+L33</f>
        <v>0</v>
      </c>
      <c r="M12" s="197"/>
    </row>
    <row r="13" spans="1:13" s="198" customFormat="1" x14ac:dyDescent="0.25">
      <c r="B13" s="81" t="s">
        <v>22</v>
      </c>
      <c r="C13" s="43" t="s">
        <v>13</v>
      </c>
      <c r="D13" s="112">
        <f>D14+D15+D16</f>
        <v>0</v>
      </c>
      <c r="E13" s="112">
        <f t="shared" ref="E13:H13" si="3">E14+E15+E16</f>
        <v>0</v>
      </c>
      <c r="F13" s="112">
        <f t="shared" si="3"/>
        <v>0</v>
      </c>
      <c r="G13" s="112">
        <f t="shared" si="3"/>
        <v>0</v>
      </c>
      <c r="H13" s="112">
        <f t="shared" si="3"/>
        <v>0</v>
      </c>
      <c r="I13" s="113">
        <f>IF(SUM(D$4:H$4)=0,0,SUM(D13:H13)/SUM(D$4:H$4)*12)</f>
        <v>0</v>
      </c>
      <c r="J13" s="114">
        <f t="shared" ref="J13:J18" si="4">SUM(D13:H13)</f>
        <v>0</v>
      </c>
      <c r="K13" s="114">
        <f>K14+K15+K16</f>
        <v>0</v>
      </c>
      <c r="L13" s="115"/>
      <c r="M13" s="167"/>
    </row>
    <row r="14" spans="1:13" x14ac:dyDescent="0.25">
      <c r="B14" s="82" t="s">
        <v>23</v>
      </c>
      <c r="C14" s="14" t="s">
        <v>13</v>
      </c>
      <c r="D14" s="116"/>
      <c r="E14" s="116"/>
      <c r="F14" s="116"/>
      <c r="G14" s="116"/>
      <c r="H14" s="116"/>
      <c r="I14" s="56"/>
      <c r="J14" s="117">
        <f t="shared" si="4"/>
        <v>0</v>
      </c>
      <c r="K14" s="117">
        <f>J14</f>
        <v>0</v>
      </c>
      <c r="L14" s="57"/>
      <c r="M14" s="167"/>
    </row>
    <row r="15" spans="1:13" x14ac:dyDescent="0.25">
      <c r="B15" s="82" t="s">
        <v>24</v>
      </c>
      <c r="C15" s="14" t="s">
        <v>13</v>
      </c>
      <c r="D15" s="116"/>
      <c r="E15" s="116"/>
      <c r="F15" s="116"/>
      <c r="G15" s="116"/>
      <c r="H15" s="116"/>
      <c r="I15" s="58"/>
      <c r="J15" s="117">
        <f t="shared" si="4"/>
        <v>0</v>
      </c>
      <c r="K15" s="117">
        <f>D15/E50*E54+E15/F50*F54+F15/G50*G54+G15/H50*H54+H15/I50*I54</f>
        <v>0</v>
      </c>
      <c r="L15" s="57"/>
      <c r="M15" s="167"/>
    </row>
    <row r="16" spans="1:13" x14ac:dyDescent="0.25">
      <c r="B16" s="82" t="s">
        <v>25</v>
      </c>
      <c r="C16" s="14" t="s">
        <v>13</v>
      </c>
      <c r="D16" s="116"/>
      <c r="E16" s="116"/>
      <c r="F16" s="116"/>
      <c r="G16" s="116"/>
      <c r="H16" s="116"/>
      <c r="I16" s="58"/>
      <c r="J16" s="117">
        <f t="shared" si="4"/>
        <v>0</v>
      </c>
      <c r="K16" s="117">
        <f>D16/E57*E61+E16/F57*F61+F16/G57*G61+G16/H57*H61+H16/I57*I61</f>
        <v>0</v>
      </c>
      <c r="L16" s="57"/>
      <c r="M16" s="167"/>
    </row>
    <row r="17" spans="2:21" s="198" customFormat="1" ht="25.35" customHeight="1" x14ac:dyDescent="0.25">
      <c r="B17" s="81" t="s">
        <v>26</v>
      </c>
      <c r="C17" s="43" t="s">
        <v>13</v>
      </c>
      <c r="D17" s="112">
        <f>D18+D19+D20</f>
        <v>0</v>
      </c>
      <c r="E17" s="112">
        <f>E18+E19+E20</f>
        <v>0</v>
      </c>
      <c r="F17" s="112">
        <f>F18+F19+F20</f>
        <v>0</v>
      </c>
      <c r="G17" s="112">
        <f>G18+G19+G20</f>
        <v>0</v>
      </c>
      <c r="H17" s="112">
        <f>H18+H19+H20</f>
        <v>0</v>
      </c>
      <c r="I17" s="113">
        <f>IF(SUM(D$4:H$4)=0,0,SUM(D17:H17)/SUM(D$4:H$4)*12)</f>
        <v>0</v>
      </c>
      <c r="J17" s="114">
        <f t="shared" si="4"/>
        <v>0</v>
      </c>
      <c r="K17" s="114">
        <f>K18+K19+K20</f>
        <v>0</v>
      </c>
      <c r="L17" s="115"/>
      <c r="M17" s="167"/>
    </row>
    <row r="18" spans="2:21" x14ac:dyDescent="0.25">
      <c r="B18" s="82" t="s">
        <v>27</v>
      </c>
      <c r="C18" s="15" t="s">
        <v>13</v>
      </c>
      <c r="D18" s="116"/>
      <c r="E18" s="116"/>
      <c r="F18" s="116"/>
      <c r="G18" s="116"/>
      <c r="H18" s="116"/>
      <c r="I18" s="59"/>
      <c r="J18" s="117">
        <f t="shared" si="4"/>
        <v>0</v>
      </c>
      <c r="K18" s="117">
        <f>J18</f>
        <v>0</v>
      </c>
      <c r="L18" s="60"/>
      <c r="M18" s="167"/>
    </row>
    <row r="19" spans="2:21" x14ac:dyDescent="0.25">
      <c r="B19" s="83" t="s">
        <v>28</v>
      </c>
      <c r="C19" s="15" t="s">
        <v>13</v>
      </c>
      <c r="D19" s="116"/>
      <c r="E19" s="116"/>
      <c r="F19" s="116"/>
      <c r="G19" s="116"/>
      <c r="H19" s="116"/>
      <c r="I19" s="59"/>
      <c r="J19" s="117">
        <f t="shared" ref="J19" si="5">SUM(D19:H19)</f>
        <v>0</v>
      </c>
      <c r="K19" s="117">
        <f>D19/D50*D54+E19/E50*E54+F19/F50*F54+G19/G50*G54+H19/H50*H54</f>
        <v>0</v>
      </c>
      <c r="L19" s="60"/>
      <c r="M19" s="167"/>
    </row>
    <row r="20" spans="2:21" x14ac:dyDescent="0.25">
      <c r="B20" s="83" t="s">
        <v>29</v>
      </c>
      <c r="C20" s="15" t="s">
        <v>13</v>
      </c>
      <c r="D20" s="116"/>
      <c r="E20" s="116"/>
      <c r="F20" s="116"/>
      <c r="G20" s="116"/>
      <c r="H20" s="116"/>
      <c r="I20" s="59"/>
      <c r="J20" s="117">
        <f>SUM(D20:H20)</f>
        <v>0</v>
      </c>
      <c r="K20" s="117">
        <f>D20/E50*E54+E20/F50*F54+F20/G50*G54+G20/H50*H54+H20/I50*I54</f>
        <v>0</v>
      </c>
      <c r="L20" s="60"/>
      <c r="M20" s="167"/>
    </row>
    <row r="21" spans="2:21" s="198" customFormat="1" x14ac:dyDescent="0.25">
      <c r="B21" s="81" t="s">
        <v>30</v>
      </c>
      <c r="C21" s="44" t="s">
        <v>13</v>
      </c>
      <c r="D21" s="112">
        <f>D22+D23+D24</f>
        <v>0</v>
      </c>
      <c r="E21" s="112">
        <f t="shared" ref="E21" si="6">E22+E23+E24</f>
        <v>0</v>
      </c>
      <c r="F21" s="112">
        <f>F22+F23+F24</f>
        <v>0</v>
      </c>
      <c r="G21" s="112">
        <f>G22+G23+G24</f>
        <v>0</v>
      </c>
      <c r="H21" s="112">
        <f>H22+H23+H24</f>
        <v>0</v>
      </c>
      <c r="I21" s="113">
        <f>IF(SUM(D$4:H$4)=0,0,SUM(D21:H21)/SUM(D$4:H$4)*12)</f>
        <v>0</v>
      </c>
      <c r="J21" s="114">
        <f>SUM(D21:H21)</f>
        <v>0</v>
      </c>
      <c r="K21" s="114">
        <f>K22+K23+K24</f>
        <v>0</v>
      </c>
      <c r="L21" s="115"/>
      <c r="M21" s="167"/>
    </row>
    <row r="22" spans="2:21" x14ac:dyDescent="0.25">
      <c r="B22" s="82" t="s">
        <v>27</v>
      </c>
      <c r="C22" s="15" t="s">
        <v>13</v>
      </c>
      <c r="D22" s="116"/>
      <c r="E22" s="116"/>
      <c r="F22" s="116"/>
      <c r="G22" s="116"/>
      <c r="H22" s="116"/>
      <c r="I22" s="59"/>
      <c r="J22" s="117">
        <f>SUM(D22:H22)</f>
        <v>0</v>
      </c>
      <c r="K22" s="117">
        <f>J22</f>
        <v>0</v>
      </c>
      <c r="L22" s="60"/>
      <c r="M22" s="167"/>
    </row>
    <row r="23" spans="2:21" x14ac:dyDescent="0.25">
      <c r="B23" s="83" t="s">
        <v>28</v>
      </c>
      <c r="C23" s="15" t="s">
        <v>13</v>
      </c>
      <c r="D23" s="116"/>
      <c r="E23" s="116"/>
      <c r="F23" s="116"/>
      <c r="G23" s="116"/>
      <c r="H23" s="116"/>
      <c r="I23" s="61"/>
      <c r="J23" s="117">
        <f>SUM(D23:H23)</f>
        <v>0</v>
      </c>
      <c r="K23" s="117">
        <f>D23/D50*D54+E23/E50*E54+F23/F50*F54+G23/G50*G54+H23/H50*H54</f>
        <v>0</v>
      </c>
      <c r="L23" s="60"/>
      <c r="M23" s="167"/>
      <c r="U23" s="27"/>
    </row>
    <row r="24" spans="2:21" x14ac:dyDescent="0.25">
      <c r="B24" s="83" t="s">
        <v>29</v>
      </c>
      <c r="C24" s="15" t="s">
        <v>13</v>
      </c>
      <c r="D24" s="116"/>
      <c r="E24" s="116"/>
      <c r="F24" s="116"/>
      <c r="G24" s="116"/>
      <c r="H24" s="116"/>
      <c r="I24" s="61"/>
      <c r="J24" s="117">
        <f t="shared" ref="J24" si="7">SUM(D24:H24)</f>
        <v>0</v>
      </c>
      <c r="K24" s="117">
        <f>D24/E50*E54+E24/F50*F54+F24/G50*G54+G24/H50*H54+H24/I50*I54</f>
        <v>0</v>
      </c>
      <c r="L24" s="60"/>
      <c r="M24" s="199"/>
      <c r="N24" s="27"/>
      <c r="O24" s="27"/>
      <c r="P24" s="27"/>
      <c r="Q24" s="27"/>
    </row>
    <row r="25" spans="2:21" s="198" customFormat="1" x14ac:dyDescent="0.25">
      <c r="B25" s="200" t="s">
        <v>31</v>
      </c>
      <c r="C25" s="201" t="s">
        <v>13</v>
      </c>
      <c r="D25" s="127">
        <f>D26+D29</f>
        <v>0</v>
      </c>
      <c r="E25" s="127">
        <f>E26+E29</f>
        <v>0</v>
      </c>
      <c r="F25" s="127">
        <f>F26+F29</f>
        <v>0</v>
      </c>
      <c r="G25" s="127">
        <f>G26+G29</f>
        <v>0</v>
      </c>
      <c r="H25" s="127">
        <f>H26+H29</f>
        <v>0</v>
      </c>
      <c r="I25" s="113">
        <f>IF(SUM(D$4:H$4)=0,0,SUM(D25:H25)/SUM(D$4:H$4)*12)</f>
        <v>0</v>
      </c>
      <c r="J25" s="128">
        <f>SUM(D25:H25)</f>
        <v>0</v>
      </c>
      <c r="K25" s="128">
        <f>I64</f>
        <v>0</v>
      </c>
      <c r="L25" s="114">
        <f>I64</f>
        <v>0</v>
      </c>
      <c r="M25" s="167"/>
    </row>
    <row r="26" spans="2:21" x14ac:dyDescent="0.25">
      <c r="B26" s="202" t="s">
        <v>32</v>
      </c>
      <c r="C26" s="203" t="s">
        <v>13</v>
      </c>
      <c r="D26" s="126">
        <f>D27*D28/1000</f>
        <v>0</v>
      </c>
      <c r="E26" s="126">
        <f t="shared" ref="E26:H26" si="8">E27*E28/1000</f>
        <v>0</v>
      </c>
      <c r="F26" s="126">
        <f t="shared" si="8"/>
        <v>0</v>
      </c>
      <c r="G26" s="126">
        <f t="shared" si="8"/>
        <v>0</v>
      </c>
      <c r="H26" s="126">
        <f t="shared" si="8"/>
        <v>0</v>
      </c>
      <c r="I26" s="62"/>
      <c r="J26" s="63"/>
      <c r="K26" s="64"/>
      <c r="L26" s="65"/>
      <c r="M26" s="167"/>
    </row>
    <row r="27" spans="2:21" x14ac:dyDescent="0.25">
      <c r="B27" s="204" t="s">
        <v>33</v>
      </c>
      <c r="C27" s="205" t="s">
        <v>34</v>
      </c>
      <c r="D27" s="118"/>
      <c r="E27" s="118"/>
      <c r="F27" s="118"/>
      <c r="G27" s="118"/>
      <c r="H27" s="118"/>
      <c r="I27" s="62"/>
      <c r="J27" s="63"/>
      <c r="K27" s="64"/>
      <c r="L27" s="65"/>
      <c r="M27" s="167"/>
    </row>
    <row r="28" spans="2:21" x14ac:dyDescent="0.25">
      <c r="B28" s="204" t="s">
        <v>35</v>
      </c>
      <c r="C28" s="205" t="s">
        <v>36</v>
      </c>
      <c r="D28" s="120"/>
      <c r="E28" s="120"/>
      <c r="F28" s="120"/>
      <c r="G28" s="120"/>
      <c r="H28" s="120"/>
      <c r="I28" s="62"/>
      <c r="J28" s="63"/>
      <c r="K28" s="64"/>
      <c r="L28" s="65"/>
      <c r="M28" s="167"/>
    </row>
    <row r="29" spans="2:21" x14ac:dyDescent="0.25">
      <c r="B29" s="202" t="s">
        <v>37</v>
      </c>
      <c r="C29" s="203" t="s">
        <v>13</v>
      </c>
      <c r="D29" s="119">
        <f>D31*D30/1000</f>
        <v>0</v>
      </c>
      <c r="E29" s="119">
        <f t="shared" ref="E29:H29" si="9">E31*E30/1000</f>
        <v>0</v>
      </c>
      <c r="F29" s="119">
        <f t="shared" si="9"/>
        <v>0</v>
      </c>
      <c r="G29" s="119">
        <f t="shared" si="9"/>
        <v>0</v>
      </c>
      <c r="H29" s="119">
        <f t="shared" si="9"/>
        <v>0</v>
      </c>
      <c r="I29" s="66"/>
      <c r="J29" s="67"/>
      <c r="K29" s="68"/>
      <c r="L29" s="69"/>
      <c r="M29" s="167"/>
    </row>
    <row r="30" spans="2:21" x14ac:dyDescent="0.25">
      <c r="B30" s="204" t="s">
        <v>38</v>
      </c>
      <c r="C30" s="206" t="s">
        <v>39</v>
      </c>
      <c r="D30" s="118"/>
      <c r="E30" s="118"/>
      <c r="F30" s="118"/>
      <c r="G30" s="118"/>
      <c r="H30" s="118"/>
      <c r="I30" s="62"/>
      <c r="J30" s="63"/>
      <c r="K30" s="64"/>
      <c r="L30" s="65"/>
      <c r="M30" s="167"/>
    </row>
    <row r="31" spans="2:21" x14ac:dyDescent="0.25">
      <c r="B31" s="204" t="s">
        <v>40</v>
      </c>
      <c r="C31" s="206" t="s">
        <v>41</v>
      </c>
      <c r="D31" s="131"/>
      <c r="E31" s="132"/>
      <c r="F31" s="132"/>
      <c r="G31" s="132"/>
      <c r="H31" s="132"/>
      <c r="I31" s="62"/>
      <c r="J31" s="63"/>
      <c r="K31" s="64"/>
      <c r="L31" s="65"/>
      <c r="M31" s="167"/>
    </row>
    <row r="32" spans="2:21" s="198" customFormat="1" ht="30" x14ac:dyDescent="0.25">
      <c r="B32" s="207" t="s">
        <v>42</v>
      </c>
      <c r="C32" s="43" t="s">
        <v>13</v>
      </c>
      <c r="D32" s="115"/>
      <c r="E32" s="115"/>
      <c r="F32" s="115"/>
      <c r="G32" s="115"/>
      <c r="H32" s="115"/>
      <c r="I32" s="113">
        <f>IF(SUM(D$4:H$4)=0,0,SUM(D32:H32)/SUM(D$4:H$4)*12)</f>
        <v>0</v>
      </c>
      <c r="J32" s="114">
        <f>SUM(D32:H32)</f>
        <v>0</v>
      </c>
      <c r="K32" s="114">
        <f>'6_mēn_1_TP'!J23+'6_mēn_2_TP'!I23+'6_mēn_3_TP'!H23+'6_mēn_4_TP'!G23+'6_mēn_5_TP'!F23</f>
        <v>0</v>
      </c>
      <c r="L32" s="115"/>
      <c r="M32" s="167"/>
    </row>
    <row r="33" spans="2:13" s="198" customFormat="1" ht="45" x14ac:dyDescent="0.25">
      <c r="B33" s="81" t="s">
        <v>43</v>
      </c>
      <c r="C33" s="43" t="s">
        <v>13</v>
      </c>
      <c r="D33" s="113">
        <f>(D34*D35)/1000+D36</f>
        <v>0</v>
      </c>
      <c r="E33" s="113">
        <f t="shared" ref="E33:H33" si="10">(E34*E35)/1000+E36</f>
        <v>0</v>
      </c>
      <c r="F33" s="113">
        <f t="shared" si="10"/>
        <v>0</v>
      </c>
      <c r="G33" s="113">
        <f t="shared" si="10"/>
        <v>0</v>
      </c>
      <c r="H33" s="113">
        <f t="shared" si="10"/>
        <v>0</v>
      </c>
      <c r="I33" s="113">
        <f>IF(SUM(D$4:H$4)=0,0,SUM(D33:H33)/SUM(D$4:H$4)*12)</f>
        <v>0</v>
      </c>
      <c r="J33" s="114">
        <f>SUM(D33:H33)</f>
        <v>0</v>
      </c>
      <c r="K33" s="114">
        <f>'6_mēn_1_TP'!J3+'6_mēn_2_TP'!I3+'6_mēn_3_TP'!H3+'6_mēn_4_TP'!G3+'6_mēn_5_TP'!F3</f>
        <v>0</v>
      </c>
      <c r="L33" s="115"/>
      <c r="M33" s="167"/>
    </row>
    <row r="34" spans="2:13" x14ac:dyDescent="0.25">
      <c r="B34" s="84" t="s">
        <v>44</v>
      </c>
      <c r="C34" s="16" t="s">
        <v>45</v>
      </c>
      <c r="D34" s="121"/>
      <c r="E34" s="121"/>
      <c r="F34" s="121"/>
      <c r="G34" s="121"/>
      <c r="H34" s="122"/>
      <c r="I34" s="70"/>
      <c r="J34" s="63"/>
      <c r="K34" s="64"/>
      <c r="L34" s="65"/>
      <c r="M34" s="167"/>
    </row>
    <row r="35" spans="2:13" x14ac:dyDescent="0.25">
      <c r="B35" s="84" t="s">
        <v>46</v>
      </c>
      <c r="C35" s="16" t="s">
        <v>47</v>
      </c>
      <c r="D35" s="123"/>
      <c r="E35" s="123"/>
      <c r="F35" s="123"/>
      <c r="G35" s="123"/>
      <c r="H35" s="123"/>
      <c r="I35" s="70"/>
      <c r="J35" s="63"/>
      <c r="K35" s="64"/>
      <c r="L35" s="65"/>
      <c r="M35" s="167"/>
    </row>
    <row r="36" spans="2:13" x14ac:dyDescent="0.25">
      <c r="B36" s="84" t="s">
        <v>48</v>
      </c>
      <c r="C36" s="16" t="s">
        <v>13</v>
      </c>
      <c r="D36" s="111"/>
      <c r="E36" s="111"/>
      <c r="F36" s="111"/>
      <c r="G36" s="111"/>
      <c r="H36" s="109"/>
      <c r="I36" s="208"/>
      <c r="J36" s="209"/>
      <c r="K36" s="64"/>
      <c r="L36" s="186"/>
      <c r="M36" s="167"/>
    </row>
    <row r="37" spans="2:13" s="216" customFormat="1" ht="31.5" x14ac:dyDescent="0.25">
      <c r="B37" s="85" t="s">
        <v>49</v>
      </c>
      <c r="C37" s="45" t="s">
        <v>13</v>
      </c>
      <c r="D37" s="210"/>
      <c r="E37" s="210"/>
      <c r="F37" s="210"/>
      <c r="G37" s="210"/>
      <c r="H37" s="210"/>
      <c r="I37" s="211">
        <f>IF(SUM(D$4:H$4)=0,0,SUM(D37:H37)/SUM(D$4:H$4)*12)</f>
        <v>0</v>
      </c>
      <c r="J37" s="212">
        <f>SUM(D37:H37)</f>
        <v>0</v>
      </c>
      <c r="K37" s="213"/>
      <c r="L37" s="214"/>
      <c r="M37" s="215"/>
    </row>
    <row r="38" spans="2:13" s="216" customFormat="1" ht="47.25" x14ac:dyDescent="0.25">
      <c r="B38" s="85" t="s">
        <v>50</v>
      </c>
      <c r="C38" s="45" t="s">
        <v>13</v>
      </c>
      <c r="D38" s="210"/>
      <c r="E38" s="210"/>
      <c r="F38" s="210"/>
      <c r="G38" s="210"/>
      <c r="H38" s="210"/>
      <c r="I38" s="217">
        <f>IF(SUM(D$4:H$4)=0,0,SUM(D38:H38)/SUM(D$4:H$4)*12)</f>
        <v>0</v>
      </c>
      <c r="J38" s="212">
        <f>SUM(D38:H38)</f>
        <v>0</v>
      </c>
      <c r="K38" s="218"/>
      <c r="L38" s="214"/>
      <c r="M38" s="215"/>
    </row>
    <row r="39" spans="2:13" ht="15.75" x14ac:dyDescent="0.25">
      <c r="B39" s="86" t="s">
        <v>51</v>
      </c>
      <c r="C39" s="17"/>
      <c r="D39" s="124">
        <f>D5+D10+D12+D37+D38</f>
        <v>0</v>
      </c>
      <c r="E39" s="124">
        <f t="shared" ref="E39:H39" si="11">E5+E10+E12+E37+E38</f>
        <v>0</v>
      </c>
      <c r="F39" s="124">
        <f t="shared" si="11"/>
        <v>0</v>
      </c>
      <c r="G39" s="124">
        <f t="shared" si="11"/>
        <v>0</v>
      </c>
      <c r="H39" s="124">
        <f t="shared" si="11"/>
        <v>0</v>
      </c>
      <c r="I39" s="345">
        <f>IF(SUM(D$4:H$4)=0,0,SUM(D39:H39)/SUM(D$4:H$4)*12)</f>
        <v>0</v>
      </c>
      <c r="J39" s="124">
        <f>J5+J10+J12+J37+J38</f>
        <v>0</v>
      </c>
      <c r="K39" s="125">
        <f>K5+K10+K12</f>
        <v>0</v>
      </c>
      <c r="L39" s="124">
        <f>L5+L10+L12</f>
        <v>0</v>
      </c>
      <c r="M39" s="167"/>
    </row>
    <row r="40" spans="2:13" ht="15.75" x14ac:dyDescent="0.25">
      <c r="B40" s="219"/>
      <c r="C40" s="220"/>
      <c r="D40" s="221"/>
      <c r="E40" s="221"/>
      <c r="F40" s="221"/>
      <c r="G40" s="221"/>
      <c r="H40" s="221"/>
      <c r="I40" s="222"/>
      <c r="J40" s="221"/>
      <c r="K40" s="223"/>
      <c r="L40" s="221"/>
    </row>
    <row r="41" spans="2:13" ht="15.75" x14ac:dyDescent="0.25">
      <c r="B41" s="219"/>
      <c r="C41" s="220"/>
      <c r="D41" s="221"/>
      <c r="E41" s="221"/>
      <c r="F41" s="221"/>
      <c r="G41" s="221"/>
      <c r="H41" s="221"/>
      <c r="I41" s="222"/>
      <c r="J41" s="223"/>
      <c r="K41" s="221"/>
      <c r="L41" s="29"/>
      <c r="M41" s="152"/>
    </row>
    <row r="42" spans="2:13" ht="15.75" x14ac:dyDescent="0.25">
      <c r="B42" s="87"/>
      <c r="C42" s="18"/>
      <c r="D42" s="224" t="str">
        <f>D3</f>
        <v>1_TP</v>
      </c>
      <c r="E42" s="224" t="str">
        <f>E3</f>
        <v>2_TP</v>
      </c>
      <c r="F42" s="224" t="str">
        <f>F3</f>
        <v>3_TP</v>
      </c>
      <c r="G42" s="224" t="str">
        <f>G3</f>
        <v>4_TP</v>
      </c>
      <c r="H42" s="224" t="str">
        <f>H3</f>
        <v>5_TP</v>
      </c>
      <c r="J42" s="154"/>
      <c r="K42" s="152"/>
      <c r="L42" s="29"/>
      <c r="M42" s="152"/>
    </row>
    <row r="43" spans="2:13" x14ac:dyDescent="0.25">
      <c r="B43" s="88" t="s">
        <v>176</v>
      </c>
      <c r="C43" s="26" t="s">
        <v>13</v>
      </c>
      <c r="D43" s="225">
        <f>D44+D45</f>
        <v>0</v>
      </c>
      <c r="E43" s="225">
        <f>E44+E45</f>
        <v>0</v>
      </c>
      <c r="F43" s="225">
        <f>F44+F45</f>
        <v>0</v>
      </c>
      <c r="G43" s="225">
        <f>G44+G45</f>
        <v>0</v>
      </c>
      <c r="H43" s="225">
        <f>H44+H45</f>
        <v>0</v>
      </c>
      <c r="I43" s="226"/>
      <c r="J43" s="154"/>
      <c r="K43" s="152"/>
      <c r="L43" s="29"/>
      <c r="M43" s="152"/>
    </row>
    <row r="44" spans="2:13" x14ac:dyDescent="0.25">
      <c r="B44" s="89" t="s">
        <v>52</v>
      </c>
      <c r="C44" s="19" t="s">
        <v>13</v>
      </c>
      <c r="D44" s="129"/>
      <c r="E44" s="129"/>
      <c r="F44" s="129"/>
      <c r="G44" s="129"/>
      <c r="H44" s="129"/>
      <c r="I44" s="227"/>
      <c r="J44" s="228"/>
      <c r="K44" s="152"/>
      <c r="L44" s="29"/>
      <c r="M44" s="27"/>
    </row>
    <row r="45" spans="2:13" x14ac:dyDescent="0.25">
      <c r="B45" s="89" t="s">
        <v>53</v>
      </c>
      <c r="C45" s="19" t="s">
        <v>13</v>
      </c>
      <c r="D45" s="129"/>
      <c r="E45" s="129"/>
      <c r="F45" s="129"/>
      <c r="G45" s="129"/>
      <c r="H45" s="129"/>
      <c r="I45" s="227"/>
      <c r="J45" s="154"/>
      <c r="K45" s="152"/>
      <c r="L45" s="29"/>
      <c r="M45" s="27"/>
    </row>
    <row r="46" spans="2:13" x14ac:dyDescent="0.25">
      <c r="B46" s="90" t="s">
        <v>54</v>
      </c>
      <c r="C46" s="20" t="s">
        <v>13</v>
      </c>
      <c r="D46" s="129"/>
      <c r="E46" s="129"/>
      <c r="F46" s="129"/>
      <c r="G46" s="129"/>
      <c r="H46" s="75"/>
      <c r="I46" s="227"/>
      <c r="J46" s="154"/>
      <c r="K46" s="152"/>
      <c r="L46" s="29"/>
      <c r="M46" s="27"/>
    </row>
    <row r="47" spans="2:13" x14ac:dyDescent="0.25">
      <c r="B47" s="91"/>
      <c r="C47" s="21"/>
      <c r="D47" s="229"/>
      <c r="E47" s="229"/>
      <c r="F47" s="229"/>
      <c r="G47" s="229"/>
      <c r="H47" s="229"/>
      <c r="I47" s="227"/>
      <c r="J47" s="154"/>
      <c r="K47" s="152"/>
      <c r="L47" s="29"/>
      <c r="M47" s="27"/>
    </row>
    <row r="48" spans="2:13" ht="51" customHeight="1" x14ac:dyDescent="0.25">
      <c r="B48" s="230" t="s">
        <v>182</v>
      </c>
      <c r="C48" s="231"/>
      <c r="D48" s="55" t="s">
        <v>55</v>
      </c>
      <c r="E48" s="192" t="str">
        <f>D42</f>
        <v>1_TP</v>
      </c>
      <c r="F48" s="192" t="str">
        <f t="shared" ref="F48:I48" si="12">E42</f>
        <v>2_TP</v>
      </c>
      <c r="G48" s="192" t="str">
        <f t="shared" si="12"/>
        <v>3_TP</v>
      </c>
      <c r="H48" s="192" t="str">
        <f t="shared" si="12"/>
        <v>4_TP</v>
      </c>
      <c r="I48" s="192" t="str">
        <f t="shared" si="12"/>
        <v>5_TP</v>
      </c>
      <c r="J48" s="232"/>
    </row>
    <row r="49" spans="1:19" ht="33.6" customHeight="1" x14ac:dyDescent="0.25">
      <c r="B49" s="92" t="s">
        <v>56</v>
      </c>
      <c r="C49" s="13" t="s">
        <v>17</v>
      </c>
      <c r="D49" s="76"/>
      <c r="E49" s="136"/>
      <c r="F49" s="136"/>
      <c r="G49" s="136"/>
      <c r="H49" s="136"/>
      <c r="I49" s="136"/>
      <c r="J49" s="154"/>
      <c r="K49" s="152"/>
      <c r="L49" s="29"/>
      <c r="M49" s="27"/>
    </row>
    <row r="50" spans="1:19" ht="18" x14ac:dyDescent="0.25">
      <c r="B50" s="92" t="s">
        <v>57</v>
      </c>
      <c r="C50" s="13"/>
      <c r="D50" s="137">
        <v>1</v>
      </c>
      <c r="E50" s="138">
        <f>D50*(1+E49)</f>
        <v>1</v>
      </c>
      <c r="F50" s="138">
        <f>E50*(1+F49)</f>
        <v>1</v>
      </c>
      <c r="G50" s="138">
        <f>F50*(1+G49)</f>
        <v>1</v>
      </c>
      <c r="H50" s="138">
        <f>G50*(1+H49)</f>
        <v>1</v>
      </c>
      <c r="I50" s="138">
        <f t="shared" ref="I50" si="13">H50*(1+I49)</f>
        <v>1</v>
      </c>
      <c r="J50" s="154"/>
      <c r="K50" s="152"/>
      <c r="L50" s="29"/>
      <c r="M50" s="233"/>
    </row>
    <row r="51" spans="1:19" s="235" customFormat="1" ht="14.65" customHeight="1" x14ac:dyDescent="0.25">
      <c r="A51" s="152"/>
      <c r="B51" s="93" t="s">
        <v>58</v>
      </c>
      <c r="C51" s="31" t="s">
        <v>17</v>
      </c>
      <c r="D51" s="76"/>
      <c r="E51" s="136"/>
      <c r="F51" s="136"/>
      <c r="G51" s="136"/>
      <c r="H51" s="136"/>
      <c r="I51" s="136"/>
      <c r="J51" s="154"/>
      <c r="K51" s="152"/>
      <c r="L51" s="29"/>
      <c r="M51" s="234"/>
      <c r="N51" s="152"/>
      <c r="O51" s="152"/>
      <c r="P51" s="152"/>
      <c r="Q51" s="152"/>
      <c r="R51" s="152"/>
      <c r="S51" s="152"/>
    </row>
    <row r="52" spans="1:19" s="235" customFormat="1" ht="18" x14ac:dyDescent="0.25">
      <c r="A52" s="152"/>
      <c r="B52" s="94" t="s">
        <v>59</v>
      </c>
      <c r="C52" s="31"/>
      <c r="D52" s="137">
        <v>1</v>
      </c>
      <c r="E52" s="138">
        <f>D52*(1+E51)</f>
        <v>1</v>
      </c>
      <c r="F52" s="138">
        <f>E52*(1+F51)</f>
        <v>1</v>
      </c>
      <c r="G52" s="138">
        <f t="shared" ref="G52:I52" si="14">F52*(1+G51)</f>
        <v>1</v>
      </c>
      <c r="H52" s="138">
        <f t="shared" si="14"/>
        <v>1</v>
      </c>
      <c r="I52" s="138">
        <f t="shared" si="14"/>
        <v>1</v>
      </c>
      <c r="J52" s="154"/>
      <c r="K52" s="152"/>
      <c r="L52" s="29"/>
      <c r="M52" s="27"/>
      <c r="N52" s="152"/>
      <c r="O52" s="152"/>
      <c r="P52" s="152"/>
      <c r="Q52" s="152"/>
      <c r="R52" s="152"/>
      <c r="S52" s="152"/>
    </row>
    <row r="53" spans="1:19" x14ac:dyDescent="0.25">
      <c r="B53" s="95" t="s">
        <v>60</v>
      </c>
      <c r="C53" s="13" t="s">
        <v>17</v>
      </c>
      <c r="D53" s="76"/>
      <c r="E53" s="136"/>
      <c r="F53" s="136"/>
      <c r="G53" s="136"/>
      <c r="H53" s="136"/>
      <c r="I53" s="236">
        <f>I51</f>
        <v>0</v>
      </c>
      <c r="J53" s="228"/>
      <c r="K53" s="152"/>
      <c r="L53" s="29"/>
      <c r="M53" s="27"/>
    </row>
    <row r="54" spans="1:19" x14ac:dyDescent="0.25">
      <c r="B54" s="92" t="s">
        <v>61</v>
      </c>
      <c r="C54" s="13"/>
      <c r="D54" s="137">
        <v>1</v>
      </c>
      <c r="E54" s="138">
        <f>D54*(1+E53)</f>
        <v>1</v>
      </c>
      <c r="F54" s="138">
        <f>E54*(1+F53)</f>
        <v>1</v>
      </c>
      <c r="G54" s="138">
        <f t="shared" ref="G54" si="15">F54*(1+G53)</f>
        <v>1</v>
      </c>
      <c r="H54" s="138">
        <f t="shared" ref="H54" si="16">G54*(1+H53)</f>
        <v>1</v>
      </c>
      <c r="I54" s="138">
        <f t="shared" ref="I54" si="17">H54*(1+I53)</f>
        <v>1</v>
      </c>
      <c r="J54" s="154"/>
      <c r="K54" s="152"/>
      <c r="L54" s="29"/>
      <c r="M54" s="27"/>
    </row>
    <row r="55" spans="1:19" x14ac:dyDescent="0.25">
      <c r="B55" s="96"/>
      <c r="C55" s="49"/>
      <c r="D55" s="50"/>
      <c r="E55" s="153"/>
      <c r="F55" s="153"/>
      <c r="G55" s="153"/>
      <c r="H55" s="153"/>
      <c r="I55" s="153"/>
      <c r="J55" s="154"/>
      <c r="K55" s="152"/>
      <c r="L55" s="29"/>
      <c r="M55" s="27"/>
    </row>
    <row r="56" spans="1:19" ht="30" customHeight="1" x14ac:dyDescent="0.25">
      <c r="B56" s="237" t="s">
        <v>62</v>
      </c>
      <c r="C56" s="238" t="s">
        <v>17</v>
      </c>
      <c r="D56" s="239"/>
      <c r="E56" s="136"/>
      <c r="F56" s="136"/>
      <c r="G56" s="136"/>
      <c r="H56" s="136"/>
      <c r="I56" s="136"/>
      <c r="J56" s="232"/>
    </row>
    <row r="57" spans="1:19" ht="18" x14ac:dyDescent="0.25">
      <c r="B57" s="92" t="s">
        <v>63</v>
      </c>
      <c r="C57" s="13"/>
      <c r="D57" s="137">
        <v>1</v>
      </c>
      <c r="E57" s="138">
        <f>D57*(1+E56)</f>
        <v>1</v>
      </c>
      <c r="F57" s="138">
        <f>E57*(1+F56)</f>
        <v>1</v>
      </c>
      <c r="G57" s="138">
        <f t="shared" ref="G57" si="18">F57*(1+G56)</f>
        <v>1</v>
      </c>
      <c r="H57" s="138">
        <f t="shared" ref="H57" si="19">G57*(1+H56)</f>
        <v>1</v>
      </c>
      <c r="I57" s="138">
        <f t="shared" ref="I57" si="20">H57*(1+I56)</f>
        <v>1</v>
      </c>
      <c r="K57" s="152"/>
      <c r="M57" s="27"/>
    </row>
    <row r="58" spans="1:19" s="235" customFormat="1" ht="13.35" customHeight="1" x14ac:dyDescent="0.25">
      <c r="B58" s="240" t="s">
        <v>64</v>
      </c>
      <c r="C58" s="203" t="s">
        <v>17</v>
      </c>
      <c r="D58" s="239"/>
      <c r="E58" s="136"/>
      <c r="F58" s="136"/>
      <c r="G58" s="136"/>
      <c r="H58" s="136"/>
      <c r="I58" s="136"/>
      <c r="J58" s="152"/>
      <c r="K58" s="152"/>
      <c r="L58" s="152"/>
      <c r="M58" s="27"/>
      <c r="N58" s="152"/>
      <c r="O58" s="152"/>
      <c r="P58" s="152"/>
      <c r="Q58" s="152"/>
      <c r="R58" s="152"/>
      <c r="S58" s="152"/>
    </row>
    <row r="59" spans="1:19" s="235" customFormat="1" ht="18" x14ac:dyDescent="0.25">
      <c r="B59" s="94" t="s">
        <v>65</v>
      </c>
      <c r="C59" s="31"/>
      <c r="D59" s="137">
        <v>1</v>
      </c>
      <c r="E59" s="138">
        <f>D59*(1+E58)</f>
        <v>1</v>
      </c>
      <c r="F59" s="138">
        <f>E59*(1+F58)</f>
        <v>1</v>
      </c>
      <c r="G59" s="138">
        <f t="shared" ref="G59" si="21">F59*(1+G58)</f>
        <v>1</v>
      </c>
      <c r="H59" s="138">
        <f t="shared" ref="H59" si="22">G59*(1+H58)</f>
        <v>1</v>
      </c>
      <c r="I59" s="138">
        <f t="shared" ref="I59" si="23">H59*(1+I58)</f>
        <v>1</v>
      </c>
      <c r="J59" s="152"/>
      <c r="K59" s="152"/>
      <c r="L59" s="152"/>
      <c r="M59" s="27"/>
      <c r="N59" s="152"/>
      <c r="O59" s="152"/>
      <c r="P59" s="152"/>
      <c r="Q59" s="152"/>
      <c r="R59" s="152"/>
      <c r="S59" s="152"/>
    </row>
    <row r="60" spans="1:19" ht="13.9" customHeight="1" x14ac:dyDescent="0.25">
      <c r="B60" s="237" t="s">
        <v>66</v>
      </c>
      <c r="C60" s="238" t="s">
        <v>17</v>
      </c>
      <c r="D60" s="239"/>
      <c r="E60" s="136"/>
      <c r="F60" s="136"/>
      <c r="G60" s="136"/>
      <c r="H60" s="136"/>
      <c r="I60" s="236">
        <f>I58</f>
        <v>0</v>
      </c>
      <c r="J60" s="232"/>
      <c r="K60" s="152"/>
      <c r="M60" s="27"/>
    </row>
    <row r="61" spans="1:19" x14ac:dyDescent="0.25">
      <c r="B61" s="92" t="s">
        <v>67</v>
      </c>
      <c r="C61" s="13"/>
      <c r="D61" s="137">
        <v>1</v>
      </c>
      <c r="E61" s="138">
        <f>D61*(1+E60)</f>
        <v>1</v>
      </c>
      <c r="F61" s="138">
        <f>E61*(1+F60)</f>
        <v>1</v>
      </c>
      <c r="G61" s="138">
        <f t="shared" ref="G61" si="24">F61*(1+G60)</f>
        <v>1</v>
      </c>
      <c r="H61" s="138">
        <f t="shared" ref="H61" si="25">G61*(1+H60)</f>
        <v>1</v>
      </c>
      <c r="I61" s="138">
        <f t="shared" ref="I61" si="26">H61*(1+I60)</f>
        <v>1</v>
      </c>
      <c r="K61" s="152"/>
      <c r="M61" s="27"/>
    </row>
    <row r="62" spans="1:19" x14ac:dyDescent="0.25">
      <c r="C62" s="41"/>
      <c r="D62" s="42"/>
      <c r="E62" s="241"/>
      <c r="F62" s="241"/>
      <c r="G62" s="241"/>
      <c r="H62" s="241"/>
      <c r="I62" s="241"/>
      <c r="K62" s="152"/>
      <c r="M62" s="27"/>
    </row>
    <row r="63" spans="1:19" x14ac:dyDescent="0.25">
      <c r="B63" s="242" t="s">
        <v>187</v>
      </c>
      <c r="D63" s="243"/>
      <c r="E63" s="243"/>
      <c r="F63" s="243"/>
      <c r="G63" s="243"/>
      <c r="H63" s="243"/>
      <c r="I63" s="153"/>
      <c r="K63" s="152"/>
      <c r="M63" s="27"/>
    </row>
    <row r="64" spans="1:19" x14ac:dyDescent="0.25">
      <c r="B64" s="244" t="s">
        <v>68</v>
      </c>
      <c r="C64" s="245" t="s">
        <v>13</v>
      </c>
      <c r="D64" s="246">
        <f>D65+D68</f>
        <v>0</v>
      </c>
      <c r="E64" s="246">
        <f>E65+E68</f>
        <v>0</v>
      </c>
      <c r="F64" s="246">
        <f>F65+F68</f>
        <v>0</v>
      </c>
      <c r="G64" s="246">
        <f>G65+G68</f>
        <v>0</v>
      </c>
      <c r="H64" s="246">
        <f>H65+H68</f>
        <v>0</v>
      </c>
      <c r="I64" s="247">
        <f>SUM(D64:H64)</f>
        <v>0</v>
      </c>
    </row>
    <row r="65" spans="2:13" x14ac:dyDescent="0.25">
      <c r="B65" s="248" t="s">
        <v>32</v>
      </c>
      <c r="C65" s="249" t="s">
        <v>13</v>
      </c>
      <c r="D65" s="250">
        <f>D66*D67/1000</f>
        <v>0</v>
      </c>
      <c r="E65" s="250">
        <f t="shared" ref="E65:H65" si="27">E66*E67/1000</f>
        <v>0</v>
      </c>
      <c r="F65" s="250">
        <f t="shared" si="27"/>
        <v>0</v>
      </c>
      <c r="G65" s="250">
        <f t="shared" si="27"/>
        <v>0</v>
      </c>
      <c r="H65" s="250">
        <f t="shared" si="27"/>
        <v>0</v>
      </c>
      <c r="I65" s="251">
        <f>SUM(D65:H65)</f>
        <v>0</v>
      </c>
      <c r="J65" s="252"/>
      <c r="M65" s="253"/>
    </row>
    <row r="66" spans="2:13" x14ac:dyDescent="0.25">
      <c r="B66" s="182" t="s">
        <v>69</v>
      </c>
      <c r="C66" s="238" t="s">
        <v>34</v>
      </c>
      <c r="D66" s="130"/>
      <c r="E66" s="130"/>
      <c r="F66" s="130"/>
      <c r="G66" s="130"/>
      <c r="H66" s="130"/>
      <c r="I66" s="186"/>
      <c r="K66" s="29"/>
      <c r="M66" s="27"/>
    </row>
    <row r="67" spans="2:13" x14ac:dyDescent="0.25">
      <c r="B67" s="182" t="s">
        <v>70</v>
      </c>
      <c r="C67" s="238" t="s">
        <v>36</v>
      </c>
      <c r="D67" s="109"/>
      <c r="E67" s="109"/>
      <c r="F67" s="109"/>
      <c r="G67" s="109"/>
      <c r="H67" s="109"/>
      <c r="I67" s="186"/>
      <c r="K67" s="29"/>
      <c r="M67" s="27"/>
    </row>
    <row r="68" spans="2:13" x14ac:dyDescent="0.25">
      <c r="B68" s="248" t="s">
        <v>37</v>
      </c>
      <c r="C68" s="249" t="s">
        <v>13</v>
      </c>
      <c r="D68" s="254">
        <f>D70*D69/1000</f>
        <v>0</v>
      </c>
      <c r="E68" s="254">
        <f t="shared" ref="E68:H68" si="28">E70*E69/1000</f>
        <v>0</v>
      </c>
      <c r="F68" s="254">
        <f t="shared" si="28"/>
        <v>0</v>
      </c>
      <c r="G68" s="254">
        <f t="shared" si="28"/>
        <v>0</v>
      </c>
      <c r="H68" s="254">
        <f t="shared" si="28"/>
        <v>0</v>
      </c>
      <c r="I68" s="251">
        <f>SUM(D68:H68)</f>
        <v>0</v>
      </c>
      <c r="K68" s="29"/>
      <c r="M68" s="27"/>
    </row>
    <row r="69" spans="2:13" x14ac:dyDescent="0.25">
      <c r="B69" s="182" t="s">
        <v>71</v>
      </c>
      <c r="C69" s="183" t="s">
        <v>39</v>
      </c>
      <c r="D69" s="130"/>
      <c r="E69" s="130"/>
      <c r="F69" s="130"/>
      <c r="G69" s="130"/>
      <c r="H69" s="130"/>
      <c r="I69" s="186"/>
      <c r="K69" s="29"/>
      <c r="M69" s="27"/>
    </row>
    <row r="70" spans="2:13" x14ac:dyDescent="0.25">
      <c r="B70" s="182" t="s">
        <v>40</v>
      </c>
      <c r="C70" s="183" t="s">
        <v>41</v>
      </c>
      <c r="D70" s="133"/>
      <c r="E70" s="134"/>
      <c r="F70" s="134"/>
      <c r="G70" s="134"/>
      <c r="H70" s="134"/>
      <c r="I70" s="186"/>
      <c r="K70" s="29"/>
      <c r="M70" s="27"/>
    </row>
    <row r="71" spans="2:13" x14ac:dyDescent="0.25">
      <c r="K71" s="29"/>
      <c r="M71" s="27"/>
    </row>
    <row r="72" spans="2:13" x14ac:dyDescent="0.25">
      <c r="B72" s="255" t="s">
        <v>72</v>
      </c>
      <c r="C72" s="256"/>
      <c r="D72" s="257" t="str">
        <f>D3</f>
        <v>1_TP</v>
      </c>
      <c r="E72" s="257" t="str">
        <f>E3</f>
        <v>2_TP</v>
      </c>
      <c r="F72" s="257" t="str">
        <f>F3</f>
        <v>3_TP</v>
      </c>
      <c r="G72" s="257" t="str">
        <f>G3</f>
        <v>4_TP</v>
      </c>
      <c r="H72" s="257" t="str">
        <f>H3</f>
        <v>5_TP</v>
      </c>
      <c r="I72" s="258"/>
      <c r="J72" s="259"/>
    </row>
    <row r="73" spans="2:13" x14ac:dyDescent="0.25">
      <c r="B73" s="162" t="s">
        <v>73</v>
      </c>
      <c r="C73" s="163" t="str">
        <f>C44</f>
        <v>tūkst. EUR</v>
      </c>
      <c r="D73" s="135"/>
      <c r="E73" s="135"/>
      <c r="F73" s="135"/>
      <c r="G73" s="135"/>
      <c r="H73" s="135"/>
      <c r="I73" s="260">
        <f>SUM(D73:H73)</f>
        <v>0</v>
      </c>
    </row>
    <row r="74" spans="2:13" x14ac:dyDescent="0.25">
      <c r="B74" s="162" t="s">
        <v>200</v>
      </c>
      <c r="C74" s="163" t="str">
        <f>C45</f>
        <v>tūkst. EUR</v>
      </c>
      <c r="D74" s="135"/>
      <c r="E74" s="135"/>
      <c r="F74" s="135"/>
      <c r="G74" s="135"/>
      <c r="H74" s="135"/>
      <c r="I74" s="260">
        <f>SUM(D74:H74)</f>
        <v>0</v>
      </c>
    </row>
    <row r="75" spans="2:13" x14ac:dyDescent="0.25">
      <c r="B75" s="162" t="s">
        <v>180</v>
      </c>
      <c r="C75" s="163" t="s">
        <v>74</v>
      </c>
      <c r="D75" s="135"/>
      <c r="E75" s="135"/>
      <c r="F75" s="135"/>
      <c r="G75" s="135"/>
      <c r="H75" s="135"/>
      <c r="I75" s="261"/>
    </row>
    <row r="76" spans="2:13" x14ac:dyDescent="0.25">
      <c r="B76" s="262" t="s">
        <v>177</v>
      </c>
    </row>
    <row r="78" spans="2:13" x14ac:dyDescent="0.25">
      <c r="B78" s="262"/>
    </row>
    <row r="81" spans="10:10" x14ac:dyDescent="0.25">
      <c r="J81" s="27"/>
    </row>
  </sheetData>
  <sheetProtection algorithmName="SHA-512" hashValue="4xe1iYN69jerA0or5izy+iA84wgev9HaMT1pxV9Lvk0ToacSfCU8No3jdxcl18DUaoW1vK7LpeVfttKOpN+rXQ==" saltValue="bC526fyt90iYbMB4uB7b1Q==" spinCount="100000" sheet="1" objects="1" scenarios="1"/>
  <mergeCells count="1">
    <mergeCell ref="E1:L1"/>
  </mergeCells>
  <conditionalFormatting sqref="B33:C38">
    <cfRule type="cellIs" dxfId="1" priority="1" stopIfTrue="1" operator="equal">
      <formula>0</formula>
    </cfRule>
  </conditionalFormatting>
  <conditionalFormatting sqref="C32">
    <cfRule type="cellIs" dxfId="0" priority="2" stopIfTrue="1" operator="equal">
      <formula>0</formula>
    </cfRule>
  </conditionalFormatting>
  <dataValidations count="11">
    <dataValidation type="decimal" operator="lessThanOrEqual" allowBlank="1" showInputMessage="1" showErrorMessage="1" error="Ievadāmajai vērtībai jābūt mazākai vai vienādai ar nulli" sqref="D37:H37">
      <formula1>0</formula1>
    </dataValidation>
    <dataValidation allowBlank="1" showInputMessage="1" showErrorMessage="1" prompt="aizpilda pie noslēguma regulatīvā rēķina, iesniedzot jaunu tarifu projektu" sqref="L10"/>
    <dataValidation allowBlank="1" showInputMessage="1" showErrorMessage="1" prompt="aili aizpilda pie noslēguma regulatīvā rēķina, iesniedzot jaunu tarifu projektu" sqref="L13 L17 L21 L32:L33"/>
    <dataValidation allowBlank="1" showInputMessage="1" showErrorMessage="1" prompt="aizpilda, iesniedzot regulatīvo rēķinu par 1. tarifu periodu" sqref="D44:D46 E51 E58"/>
    <dataValidation allowBlank="1" showInputMessage="1" showErrorMessage="1" prompt="aizpilda, iesniedzot regulatīvo rēķinu par 2. tarifu periodu" sqref="E44:E46 E53 F51 F58 E60"/>
    <dataValidation allowBlank="1" showInputMessage="1" showErrorMessage="1" prompt="aizpilda, iesniedzot regulatīvo rēķinu par 3. tarifu periodu" sqref="F44:F46 G51 F53 G58 F60"/>
    <dataValidation allowBlank="1" showInputMessage="1" showErrorMessage="1" prompt="aizpilda, iesniedzot regulatīvo rēķinu par 4. tarifu periodu" sqref="G44:G46 H51 G53 H58 G60"/>
    <dataValidation allowBlank="1" showInputMessage="1" showErrorMessage="1" prompt="aizpilda, iesniedzot regulatīvo rēķinu par 5. tarifu periodu" sqref="H44:H45 I51 H53 I58 H60"/>
    <dataValidation allowBlank="1" showInputMessage="1" showErrorMessage="1" prompt="aizpilda ar tarifu aprēķinā izmantoto inflācijas rādītāju" sqref="E49:I49"/>
    <dataValidation allowBlank="1" showInputMessage="1" showErrorMessage="1" prompt="aizpilda ar tarifu aprēķinā izmantoto bruto algas izmaiņu rādītāju" sqref="E56:I56"/>
    <dataValidation allowBlank="1" showInputMessage="1" showErrorMessage="1" prompt="Ja tarifu periods nesakrīt ar kalendāro gadu, kapitāla atdevi aprēķina par  katra kalendārā gada mēnešiem atsevišķi, izmantojot RAB uz attiecīgā gada 31. decembri, un rezultātu summē" sqref="D74:H74"/>
  </dataValidations>
  <pageMargins left="0.7" right="0.7" top="0.75" bottom="0.75" header="0.3" footer="0.3"/>
  <pageSetup paperSize="9" orientation="portrait" r:id="rId1"/>
  <ignoredErrors>
    <ignoredError sqref="C73:C74 D68" unlockedFormula="1"/>
    <ignoredError sqref="E68:H68" formula="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7109375" defaultRowHeight="15" x14ac:dyDescent="0.25"/>
  <cols>
    <col min="1" max="16384" width="8.7109375" style="12"/>
  </cols>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7109375" defaultRowHeight="15" x14ac:dyDescent="0.25"/>
  <cols>
    <col min="1" max="16384" width="8.7109375" style="12"/>
  </cols>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7109375" defaultRowHeight="15" x14ac:dyDescent="0.25"/>
  <cols>
    <col min="1" max="16384" width="8.7109375" style="12"/>
  </cols>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7109375" defaultRowHeight="15" x14ac:dyDescent="0.25"/>
  <cols>
    <col min="1" max="16384" width="8.7109375" style="12"/>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158"/>
  <sheetViews>
    <sheetView zoomScale="80" zoomScaleNormal="80" workbookViewId="0">
      <selection activeCell="E2" sqref="E2"/>
    </sheetView>
  </sheetViews>
  <sheetFormatPr defaultColWidth="8.7109375" defaultRowHeight="15" x14ac:dyDescent="0.25"/>
  <cols>
    <col min="1" max="1" width="5.28515625" style="152" customWidth="1"/>
    <col min="2" max="2" width="46.5703125" style="296" customWidth="1"/>
    <col min="3" max="10" width="21.7109375" style="152" customWidth="1"/>
    <col min="11" max="11" width="21.7109375" style="306" customWidth="1"/>
    <col min="12" max="12" width="50.5703125" style="295" customWidth="1"/>
    <col min="13" max="16384" width="8.7109375" style="152"/>
  </cols>
  <sheetData>
    <row r="1" spans="2:16" ht="45" x14ac:dyDescent="0.25">
      <c r="B1" s="237"/>
      <c r="C1" s="166" t="s">
        <v>195</v>
      </c>
      <c r="D1" s="166" t="s">
        <v>196</v>
      </c>
      <c r="E1" s="166" t="s">
        <v>197</v>
      </c>
      <c r="F1" s="166" t="s">
        <v>198</v>
      </c>
      <c r="G1" s="166" t="s">
        <v>75</v>
      </c>
      <c r="H1" s="166" t="s">
        <v>76</v>
      </c>
      <c r="I1" s="166" t="s">
        <v>77</v>
      </c>
      <c r="J1" s="166" t="s">
        <v>78</v>
      </c>
      <c r="K1" s="263" t="s">
        <v>79</v>
      </c>
      <c r="L1" s="264" t="s">
        <v>10</v>
      </c>
    </row>
    <row r="2" spans="2:16" ht="30" x14ac:dyDescent="0.25">
      <c r="B2" s="237" t="s">
        <v>80</v>
      </c>
      <c r="C2" s="140">
        <f>IF(SUM('TP dati'!D4:H4)=0,0,'TP dati'!J39/SUM('TP dati'!D4:H4)*'TP dati'!D4)</f>
        <v>0</v>
      </c>
      <c r="D2" s="140">
        <f>'TP dati'!D44</f>
        <v>0</v>
      </c>
      <c r="E2" s="140">
        <f>'TP dati'!D45</f>
        <v>0</v>
      </c>
      <c r="F2" s="265" t="s">
        <v>81</v>
      </c>
      <c r="G2" s="265" t="s">
        <v>81</v>
      </c>
      <c r="H2" s="265" t="s">
        <v>81</v>
      </c>
      <c r="I2" s="265" t="s">
        <v>81</v>
      </c>
      <c r="J2" s="148">
        <f>D2+E2</f>
        <v>0</v>
      </c>
      <c r="K2" s="102">
        <f>J2-C2</f>
        <v>0</v>
      </c>
      <c r="L2" s="266"/>
      <c r="M2" s="267"/>
    </row>
    <row r="3" spans="2:16" ht="45" x14ac:dyDescent="0.25">
      <c r="B3" s="237" t="s">
        <v>82</v>
      </c>
      <c r="C3" s="148">
        <f>(C4*C5)/1000</f>
        <v>0</v>
      </c>
      <c r="D3" s="148">
        <f t="shared" ref="D3:E3" si="0">(D4*D5)/1000</f>
        <v>0</v>
      </c>
      <c r="E3" s="148">
        <f t="shared" si="0"/>
        <v>0</v>
      </c>
      <c r="F3" s="265" t="s">
        <v>81</v>
      </c>
      <c r="G3" s="265" t="s">
        <v>81</v>
      </c>
      <c r="H3" s="265" t="s">
        <v>81</v>
      </c>
      <c r="I3" s="265" t="s">
        <v>81</v>
      </c>
      <c r="J3" s="148">
        <f>D3+E3</f>
        <v>0</v>
      </c>
      <c r="K3" s="268">
        <f>C3-J3</f>
        <v>0</v>
      </c>
      <c r="L3" s="269"/>
      <c r="O3" s="270"/>
    </row>
    <row r="4" spans="2:16" ht="14.45" x14ac:dyDescent="0.3">
      <c r="B4" s="271" t="s">
        <v>186</v>
      </c>
      <c r="C4" s="272">
        <f>'TP dati'!D35</f>
        <v>0</v>
      </c>
      <c r="D4" s="141"/>
      <c r="E4" s="141"/>
      <c r="F4" s="265" t="s">
        <v>81</v>
      </c>
      <c r="G4" s="265" t="s">
        <v>81</v>
      </c>
      <c r="H4" s="265" t="s">
        <v>81</v>
      </c>
      <c r="I4" s="265" t="s">
        <v>81</v>
      </c>
      <c r="J4" s="265" t="s">
        <v>81</v>
      </c>
      <c r="K4" s="273" t="s">
        <v>81</v>
      </c>
      <c r="L4" s="274"/>
      <c r="M4" s="275"/>
      <c r="O4" s="270"/>
      <c r="P4" s="276"/>
    </row>
    <row r="5" spans="2:16" x14ac:dyDescent="0.25">
      <c r="B5" s="271" t="s">
        <v>178</v>
      </c>
      <c r="C5" s="277">
        <f>'TP dati'!D34</f>
        <v>0</v>
      </c>
      <c r="D5" s="142"/>
      <c r="E5" s="142"/>
      <c r="F5" s="265" t="s">
        <v>81</v>
      </c>
      <c r="G5" s="265" t="s">
        <v>81</v>
      </c>
      <c r="H5" s="265" t="s">
        <v>81</v>
      </c>
      <c r="I5" s="265" t="s">
        <v>81</v>
      </c>
      <c r="J5" s="265" t="s">
        <v>81</v>
      </c>
      <c r="K5" s="273" t="s">
        <v>81</v>
      </c>
      <c r="L5" s="274"/>
      <c r="O5" s="270"/>
    </row>
    <row r="6" spans="2:16" ht="43.35" customHeight="1" x14ac:dyDescent="0.25">
      <c r="B6" s="237" t="s">
        <v>83</v>
      </c>
      <c r="C6" s="148">
        <f>C7</f>
        <v>0</v>
      </c>
      <c r="D6" s="353" t="s">
        <v>81</v>
      </c>
      <c r="E6" s="354"/>
      <c r="F6" s="265" t="s">
        <v>81</v>
      </c>
      <c r="G6" s="265" t="s">
        <v>81</v>
      </c>
      <c r="H6" s="265" t="s">
        <v>81</v>
      </c>
      <c r="I6" s="265" t="s">
        <v>81</v>
      </c>
      <c r="J6" s="265" t="s">
        <v>81</v>
      </c>
      <c r="K6" s="268">
        <f>D7*('TP dati'!E50-'TP dati'!E52)/'TP dati'!E50+D13*('TP dati'!D50-'TP dati'!D52)/'TP dati'!D50</f>
        <v>0</v>
      </c>
      <c r="L6" s="269"/>
    </row>
    <row r="7" spans="2:16" ht="42" customHeight="1" x14ac:dyDescent="0.25">
      <c r="B7" s="271" t="s">
        <v>84</v>
      </c>
      <c r="C7" s="140">
        <f>C8+C9+C10</f>
        <v>0</v>
      </c>
      <c r="D7" s="363">
        <f>C7</f>
        <v>0</v>
      </c>
      <c r="E7" s="364"/>
      <c r="F7" s="265" t="s">
        <v>81</v>
      </c>
      <c r="G7" s="265" t="s">
        <v>81</v>
      </c>
      <c r="H7" s="265" t="s">
        <v>81</v>
      </c>
      <c r="I7" s="265" t="s">
        <v>81</v>
      </c>
      <c r="J7" s="265" t="s">
        <v>81</v>
      </c>
      <c r="K7" s="273" t="s">
        <v>81</v>
      </c>
      <c r="L7" s="278"/>
      <c r="N7" s="279"/>
    </row>
    <row r="8" spans="2:16" ht="90" x14ac:dyDescent="0.25">
      <c r="B8" s="271" t="s">
        <v>85</v>
      </c>
      <c r="C8" s="140">
        <f>'TP dati'!D20</f>
        <v>0</v>
      </c>
      <c r="D8" s="363">
        <f>C8</f>
        <v>0</v>
      </c>
      <c r="E8" s="364"/>
      <c r="F8" s="265" t="s">
        <v>81</v>
      </c>
      <c r="G8" s="265" t="s">
        <v>81</v>
      </c>
      <c r="H8" s="265" t="s">
        <v>81</v>
      </c>
      <c r="I8" s="265" t="s">
        <v>81</v>
      </c>
      <c r="J8" s="265" t="s">
        <v>81</v>
      </c>
      <c r="K8" s="273" t="s">
        <v>81</v>
      </c>
      <c r="L8" s="274"/>
      <c r="N8" s="279"/>
    </row>
    <row r="9" spans="2:16" ht="60" x14ac:dyDescent="0.25">
      <c r="B9" s="271" t="s">
        <v>86</v>
      </c>
      <c r="C9" s="140">
        <f>'TP dati'!D15</f>
        <v>0</v>
      </c>
      <c r="D9" s="355">
        <f>C9</f>
        <v>0</v>
      </c>
      <c r="E9" s="356"/>
      <c r="F9" s="265" t="s">
        <v>81</v>
      </c>
      <c r="G9" s="265" t="s">
        <v>81</v>
      </c>
      <c r="H9" s="265" t="s">
        <v>81</v>
      </c>
      <c r="I9" s="265" t="s">
        <v>81</v>
      </c>
      <c r="J9" s="265" t="s">
        <v>81</v>
      </c>
      <c r="K9" s="273" t="s">
        <v>81</v>
      </c>
      <c r="L9" s="274"/>
      <c r="N9" s="279"/>
    </row>
    <row r="10" spans="2:16" ht="60" x14ac:dyDescent="0.25">
      <c r="B10" s="271" t="s">
        <v>87</v>
      </c>
      <c r="C10" s="140">
        <f>'TP dati'!D24</f>
        <v>0</v>
      </c>
      <c r="D10" s="363">
        <f>C10</f>
        <v>0</v>
      </c>
      <c r="E10" s="364"/>
      <c r="F10" s="265" t="s">
        <v>81</v>
      </c>
      <c r="G10" s="265" t="s">
        <v>81</v>
      </c>
      <c r="H10" s="265" t="s">
        <v>81</v>
      </c>
      <c r="I10" s="265" t="s">
        <v>81</v>
      </c>
      <c r="J10" s="265" t="s">
        <v>81</v>
      </c>
      <c r="K10" s="273" t="s">
        <v>81</v>
      </c>
      <c r="L10" s="274"/>
      <c r="N10" s="279"/>
    </row>
    <row r="11" spans="2:16" x14ac:dyDescent="0.25">
      <c r="B11" s="280" t="s">
        <v>88</v>
      </c>
      <c r="C11" s="281">
        <f>'TP dati'!E49</f>
        <v>0</v>
      </c>
      <c r="D11" s="357"/>
      <c r="E11" s="358"/>
      <c r="F11" s="265" t="s">
        <v>81</v>
      </c>
      <c r="G11" s="265" t="s">
        <v>81</v>
      </c>
      <c r="H11" s="265" t="s">
        <v>81</v>
      </c>
      <c r="I11" s="265" t="s">
        <v>81</v>
      </c>
      <c r="J11" s="265" t="s">
        <v>81</v>
      </c>
      <c r="K11" s="273" t="s">
        <v>81</v>
      </c>
      <c r="L11" s="274"/>
      <c r="N11" s="279"/>
    </row>
    <row r="12" spans="2:16" x14ac:dyDescent="0.25">
      <c r="B12" s="280" t="s">
        <v>89</v>
      </c>
      <c r="C12" s="265" t="s">
        <v>81</v>
      </c>
      <c r="D12" s="359">
        <f>'TP dati'!E51</f>
        <v>0</v>
      </c>
      <c r="E12" s="360"/>
      <c r="F12" s="265" t="s">
        <v>81</v>
      </c>
      <c r="G12" s="265" t="s">
        <v>81</v>
      </c>
      <c r="H12" s="265" t="s">
        <v>81</v>
      </c>
      <c r="I12" s="265" t="s">
        <v>81</v>
      </c>
      <c r="J12" s="265" t="s">
        <v>81</v>
      </c>
      <c r="K12" s="273" t="s">
        <v>81</v>
      </c>
      <c r="L12" s="274"/>
    </row>
    <row r="13" spans="2:16" ht="60" x14ac:dyDescent="0.25">
      <c r="B13" s="271" t="s">
        <v>90</v>
      </c>
      <c r="C13" s="140">
        <f>C14+C15</f>
        <v>0</v>
      </c>
      <c r="D13" s="363">
        <f>C13</f>
        <v>0</v>
      </c>
      <c r="E13" s="364"/>
      <c r="F13" s="265" t="s">
        <v>81</v>
      </c>
      <c r="G13" s="265" t="s">
        <v>81</v>
      </c>
      <c r="H13" s="265" t="s">
        <v>81</v>
      </c>
      <c r="I13" s="265" t="s">
        <v>81</v>
      </c>
      <c r="J13" s="265" t="s">
        <v>81</v>
      </c>
      <c r="K13" s="273" t="s">
        <v>81</v>
      </c>
      <c r="L13" s="274"/>
      <c r="N13" s="279"/>
    </row>
    <row r="14" spans="2:16" ht="60" x14ac:dyDescent="0.25">
      <c r="B14" s="271" t="s">
        <v>91</v>
      </c>
      <c r="C14" s="140">
        <f>'TP dati'!D19</f>
        <v>0</v>
      </c>
      <c r="D14" s="363">
        <f>C14</f>
        <v>0</v>
      </c>
      <c r="E14" s="364"/>
      <c r="F14" s="265" t="s">
        <v>81</v>
      </c>
      <c r="G14" s="265" t="s">
        <v>81</v>
      </c>
      <c r="H14" s="265" t="s">
        <v>81</v>
      </c>
      <c r="I14" s="265" t="s">
        <v>81</v>
      </c>
      <c r="J14" s="265" t="s">
        <v>81</v>
      </c>
      <c r="K14" s="273" t="s">
        <v>81</v>
      </c>
      <c r="L14" s="274"/>
      <c r="N14" s="279"/>
    </row>
    <row r="15" spans="2:16" ht="45" x14ac:dyDescent="0.25">
      <c r="B15" s="271" t="s">
        <v>92</v>
      </c>
      <c r="C15" s="140">
        <f>'TP dati'!D23</f>
        <v>0</v>
      </c>
      <c r="D15" s="363">
        <f>C15</f>
        <v>0</v>
      </c>
      <c r="E15" s="364"/>
      <c r="F15" s="265" t="s">
        <v>81</v>
      </c>
      <c r="G15" s="265" t="s">
        <v>81</v>
      </c>
      <c r="H15" s="265" t="s">
        <v>81</v>
      </c>
      <c r="I15" s="265" t="s">
        <v>81</v>
      </c>
      <c r="J15" s="265" t="s">
        <v>81</v>
      </c>
      <c r="K15" s="273" t="s">
        <v>81</v>
      </c>
      <c r="L15" s="274"/>
      <c r="N15" s="279"/>
    </row>
    <row r="16" spans="2:16" x14ac:dyDescent="0.25">
      <c r="B16" s="280" t="s">
        <v>88</v>
      </c>
      <c r="C16" s="281">
        <f>'TP dati'!D53</f>
        <v>0</v>
      </c>
      <c r="D16" s="357" t="s">
        <v>81</v>
      </c>
      <c r="E16" s="358"/>
      <c r="F16" s="265" t="s">
        <v>81</v>
      </c>
      <c r="G16" s="265" t="s">
        <v>81</v>
      </c>
      <c r="H16" s="265" t="s">
        <v>81</v>
      </c>
      <c r="I16" s="265" t="s">
        <v>81</v>
      </c>
      <c r="J16" s="265" t="s">
        <v>81</v>
      </c>
      <c r="K16" s="273" t="s">
        <v>81</v>
      </c>
      <c r="L16" s="274"/>
      <c r="N16" s="279"/>
    </row>
    <row r="17" spans="2:12" x14ac:dyDescent="0.25">
      <c r="B17" s="280" t="s">
        <v>93</v>
      </c>
      <c r="C17" s="282" t="s">
        <v>81</v>
      </c>
      <c r="D17" s="359">
        <f>'TP dati'!D53</f>
        <v>0</v>
      </c>
      <c r="E17" s="360"/>
      <c r="F17" s="265" t="s">
        <v>81</v>
      </c>
      <c r="G17" s="265" t="s">
        <v>81</v>
      </c>
      <c r="H17" s="265" t="s">
        <v>81</v>
      </c>
      <c r="I17" s="265" t="s">
        <v>81</v>
      </c>
      <c r="J17" s="265" t="s">
        <v>81</v>
      </c>
      <c r="K17" s="273" t="s">
        <v>81</v>
      </c>
      <c r="L17" s="274"/>
    </row>
    <row r="18" spans="2:12" ht="59.45" customHeight="1" x14ac:dyDescent="0.25">
      <c r="B18" s="237" t="s">
        <v>94</v>
      </c>
      <c r="C18" s="277">
        <f>C19</f>
        <v>0</v>
      </c>
      <c r="D18" s="361" t="s">
        <v>81</v>
      </c>
      <c r="E18" s="362"/>
      <c r="F18" s="265" t="s">
        <v>81</v>
      </c>
      <c r="G18" s="265" t="s">
        <v>81</v>
      </c>
      <c r="H18" s="265" t="s">
        <v>81</v>
      </c>
      <c r="I18" s="265" t="s">
        <v>81</v>
      </c>
      <c r="J18" s="283" t="s">
        <v>81</v>
      </c>
      <c r="K18" s="268">
        <f>D19*('TP dati'!E57-'TP dati'!E59)/'TP dati'!E57</f>
        <v>0</v>
      </c>
      <c r="L18" s="274"/>
    </row>
    <row r="19" spans="2:12" ht="45.75" customHeight="1" x14ac:dyDescent="0.25">
      <c r="B19" s="237" t="s">
        <v>95</v>
      </c>
      <c r="C19" s="140">
        <f>'TP dati'!D16</f>
        <v>0</v>
      </c>
      <c r="D19" s="355">
        <f>C19</f>
        <v>0</v>
      </c>
      <c r="E19" s="356"/>
      <c r="F19" s="265" t="s">
        <v>81</v>
      </c>
      <c r="G19" s="265" t="s">
        <v>81</v>
      </c>
      <c r="H19" s="265" t="s">
        <v>81</v>
      </c>
      <c r="I19" s="265" t="s">
        <v>81</v>
      </c>
      <c r="J19" s="265" t="s">
        <v>81</v>
      </c>
      <c r="K19" s="273" t="s">
        <v>81</v>
      </c>
      <c r="L19" s="274"/>
    </row>
    <row r="20" spans="2:12" x14ac:dyDescent="0.25">
      <c r="B20" s="280" t="s">
        <v>96</v>
      </c>
      <c r="C20" s="281">
        <f>'TP dati'!E56</f>
        <v>0</v>
      </c>
      <c r="D20" s="357" t="s">
        <v>81</v>
      </c>
      <c r="E20" s="358"/>
      <c r="F20" s="265" t="s">
        <v>81</v>
      </c>
      <c r="G20" s="265" t="s">
        <v>81</v>
      </c>
      <c r="H20" s="265" t="s">
        <v>81</v>
      </c>
      <c r="I20" s="265" t="s">
        <v>81</v>
      </c>
      <c r="J20" s="265" t="s">
        <v>81</v>
      </c>
      <c r="K20" s="273" t="s">
        <v>81</v>
      </c>
      <c r="L20" s="274"/>
    </row>
    <row r="21" spans="2:12" x14ac:dyDescent="0.25">
      <c r="B21" s="280" t="s">
        <v>97</v>
      </c>
      <c r="C21" s="265" t="s">
        <v>81</v>
      </c>
      <c r="D21" s="359">
        <f>'TP dati'!E58</f>
        <v>0</v>
      </c>
      <c r="E21" s="360"/>
      <c r="F21" s="265" t="s">
        <v>81</v>
      </c>
      <c r="G21" s="265" t="s">
        <v>81</v>
      </c>
      <c r="H21" s="265" t="s">
        <v>81</v>
      </c>
      <c r="I21" s="265" t="s">
        <v>81</v>
      </c>
      <c r="J21" s="265" t="s">
        <v>81</v>
      </c>
      <c r="K21" s="273" t="s">
        <v>81</v>
      </c>
      <c r="L21" s="274"/>
    </row>
    <row r="22" spans="2:12" ht="30" x14ac:dyDescent="0.25">
      <c r="B22" s="237" t="s">
        <v>98</v>
      </c>
      <c r="C22" s="140">
        <f>'TP dati'!D25</f>
        <v>0</v>
      </c>
      <c r="D22" s="143"/>
      <c r="E22" s="143"/>
      <c r="F22" s="265" t="s">
        <v>81</v>
      </c>
      <c r="G22" s="265" t="s">
        <v>81</v>
      </c>
      <c r="H22" s="265" t="s">
        <v>81</v>
      </c>
      <c r="I22" s="265" t="s">
        <v>81</v>
      </c>
      <c r="J22" s="148">
        <f>D22+E22</f>
        <v>0</v>
      </c>
      <c r="K22" s="268">
        <f>C22-J22</f>
        <v>0</v>
      </c>
      <c r="L22" s="274"/>
    </row>
    <row r="23" spans="2:12" ht="45" x14ac:dyDescent="0.25">
      <c r="B23" s="237" t="s">
        <v>99</v>
      </c>
      <c r="C23" s="140">
        <f>'TP dati'!D32</f>
        <v>0</v>
      </c>
      <c r="D23" s="143"/>
      <c r="E23" s="143"/>
      <c r="F23" s="265" t="s">
        <v>81</v>
      </c>
      <c r="G23" s="265" t="s">
        <v>81</v>
      </c>
      <c r="H23" s="265" t="s">
        <v>81</v>
      </c>
      <c r="I23" s="265" t="s">
        <v>81</v>
      </c>
      <c r="J23" s="148">
        <f>D23+E23</f>
        <v>0</v>
      </c>
      <c r="K23" s="268">
        <f>C23-J23</f>
        <v>0</v>
      </c>
      <c r="L23" s="274"/>
    </row>
    <row r="24" spans="2:12" ht="75" x14ac:dyDescent="0.25">
      <c r="B24" s="237" t="s">
        <v>100</v>
      </c>
      <c r="C24" s="284" t="s">
        <v>81</v>
      </c>
      <c r="D24" s="143"/>
      <c r="E24" s="143"/>
      <c r="F24" s="265" t="s">
        <v>81</v>
      </c>
      <c r="G24" s="265" t="s">
        <v>81</v>
      </c>
      <c r="H24" s="265" t="s">
        <v>81</v>
      </c>
      <c r="I24" s="265" t="s">
        <v>81</v>
      </c>
      <c r="J24" s="148">
        <f>D24+E24</f>
        <v>0</v>
      </c>
      <c r="K24" s="268">
        <f>-J24</f>
        <v>0</v>
      </c>
      <c r="L24" s="274"/>
    </row>
    <row r="25" spans="2:12" ht="126" customHeight="1" x14ac:dyDescent="0.25">
      <c r="B25" s="237" t="s">
        <v>101</v>
      </c>
      <c r="C25" s="140">
        <f>C28-C35+C27-C26</f>
        <v>0</v>
      </c>
      <c r="D25" s="265" t="s">
        <v>81</v>
      </c>
      <c r="E25" s="265" t="s">
        <v>81</v>
      </c>
      <c r="F25" s="265" t="s">
        <v>81</v>
      </c>
      <c r="G25" s="265" t="s">
        <v>81</v>
      </c>
      <c r="H25" s="265" t="s">
        <v>81</v>
      </c>
      <c r="I25" s="265" t="s">
        <v>81</v>
      </c>
      <c r="J25" s="265" t="s">
        <v>81</v>
      </c>
      <c r="K25" s="268">
        <f>C25</f>
        <v>0</v>
      </c>
      <c r="L25" s="274"/>
    </row>
    <row r="26" spans="2:12" ht="30" x14ac:dyDescent="0.25">
      <c r="B26" s="237" t="s">
        <v>102</v>
      </c>
      <c r="C26" s="143"/>
      <c r="D26" s="265" t="s">
        <v>81</v>
      </c>
      <c r="E26" s="265" t="s">
        <v>81</v>
      </c>
      <c r="F26" s="265" t="s">
        <v>81</v>
      </c>
      <c r="G26" s="265" t="s">
        <v>81</v>
      </c>
      <c r="H26" s="265" t="s">
        <v>81</v>
      </c>
      <c r="I26" s="265" t="s">
        <v>81</v>
      </c>
      <c r="J26" s="265" t="s">
        <v>81</v>
      </c>
      <c r="K26" s="273" t="s">
        <v>81</v>
      </c>
      <c r="L26" s="274"/>
    </row>
    <row r="27" spans="2:12" s="287" customFormat="1" ht="32.65" customHeight="1" x14ac:dyDescent="0.25">
      <c r="B27" s="237" t="s">
        <v>103</v>
      </c>
      <c r="C27" s="144"/>
      <c r="D27" s="285" t="s">
        <v>81</v>
      </c>
      <c r="E27" s="285" t="s">
        <v>81</v>
      </c>
      <c r="F27" s="285" t="s">
        <v>81</v>
      </c>
      <c r="G27" s="285" t="s">
        <v>81</v>
      </c>
      <c r="H27" s="285" t="s">
        <v>81</v>
      </c>
      <c r="I27" s="285" t="s">
        <v>81</v>
      </c>
      <c r="J27" s="285" t="s">
        <v>81</v>
      </c>
      <c r="K27" s="286" t="s">
        <v>81</v>
      </c>
      <c r="L27" s="274"/>
    </row>
    <row r="28" spans="2:12" ht="33" customHeight="1" x14ac:dyDescent="0.25">
      <c r="B28" s="240" t="s">
        <v>104</v>
      </c>
      <c r="C28" s="148">
        <f>SUM(C29:C34)</f>
        <v>0</v>
      </c>
      <c r="D28" s="265" t="s">
        <v>81</v>
      </c>
      <c r="E28" s="265" t="s">
        <v>81</v>
      </c>
      <c r="F28" s="265" t="s">
        <v>81</v>
      </c>
      <c r="G28" s="265" t="s">
        <v>81</v>
      </c>
      <c r="H28" s="265" t="s">
        <v>81</v>
      </c>
      <c r="I28" s="265" t="s">
        <v>81</v>
      </c>
      <c r="J28" s="265" t="s">
        <v>81</v>
      </c>
      <c r="K28" s="273" t="s">
        <v>81</v>
      </c>
      <c r="L28" s="274"/>
    </row>
    <row r="29" spans="2:12" s="289" customFormat="1" ht="34.5" customHeight="1" x14ac:dyDescent="0.25">
      <c r="B29" s="271" t="s">
        <v>105</v>
      </c>
      <c r="C29" s="145"/>
      <c r="D29" s="288" t="s">
        <v>81</v>
      </c>
      <c r="E29" s="288" t="s">
        <v>81</v>
      </c>
      <c r="F29" s="288" t="s">
        <v>81</v>
      </c>
      <c r="G29" s="288" t="s">
        <v>81</v>
      </c>
      <c r="H29" s="288" t="s">
        <v>81</v>
      </c>
      <c r="I29" s="288" t="s">
        <v>81</v>
      </c>
      <c r="J29" s="265" t="s">
        <v>81</v>
      </c>
      <c r="K29" s="273" t="s">
        <v>81</v>
      </c>
      <c r="L29" s="274"/>
    </row>
    <row r="30" spans="2:12" s="289" customFormat="1" ht="20.25" customHeight="1" x14ac:dyDescent="0.25">
      <c r="B30" s="271" t="s">
        <v>106</v>
      </c>
      <c r="C30" s="145"/>
      <c r="D30" s="288" t="s">
        <v>81</v>
      </c>
      <c r="E30" s="288" t="s">
        <v>81</v>
      </c>
      <c r="F30" s="288" t="s">
        <v>81</v>
      </c>
      <c r="G30" s="288" t="s">
        <v>81</v>
      </c>
      <c r="H30" s="288" t="s">
        <v>81</v>
      </c>
      <c r="I30" s="288" t="s">
        <v>81</v>
      </c>
      <c r="J30" s="265" t="s">
        <v>81</v>
      </c>
      <c r="K30" s="273" t="s">
        <v>81</v>
      </c>
      <c r="L30" s="274"/>
    </row>
    <row r="31" spans="2:12" s="289" customFormat="1" ht="30.75" customHeight="1" x14ac:dyDescent="0.25">
      <c r="B31" s="271" t="s">
        <v>107</v>
      </c>
      <c r="C31" s="145"/>
      <c r="D31" s="288" t="s">
        <v>81</v>
      </c>
      <c r="E31" s="288" t="s">
        <v>81</v>
      </c>
      <c r="F31" s="288" t="s">
        <v>81</v>
      </c>
      <c r="G31" s="288" t="s">
        <v>81</v>
      </c>
      <c r="H31" s="288" t="s">
        <v>81</v>
      </c>
      <c r="I31" s="288" t="s">
        <v>81</v>
      </c>
      <c r="J31" s="265" t="s">
        <v>81</v>
      </c>
      <c r="K31" s="273" t="s">
        <v>81</v>
      </c>
      <c r="L31" s="274"/>
    </row>
    <row r="32" spans="2:12" s="289" customFormat="1" ht="15" customHeight="1" x14ac:dyDescent="0.25">
      <c r="B32" s="271" t="s">
        <v>31</v>
      </c>
      <c r="C32" s="145"/>
      <c r="D32" s="288" t="s">
        <v>81</v>
      </c>
      <c r="E32" s="288" t="s">
        <v>81</v>
      </c>
      <c r="F32" s="288" t="s">
        <v>81</v>
      </c>
      <c r="G32" s="288" t="s">
        <v>81</v>
      </c>
      <c r="H32" s="288" t="s">
        <v>81</v>
      </c>
      <c r="I32" s="288" t="s">
        <v>81</v>
      </c>
      <c r="J32" s="265" t="s">
        <v>81</v>
      </c>
      <c r="K32" s="273" t="s">
        <v>81</v>
      </c>
      <c r="L32" s="274"/>
    </row>
    <row r="33" spans="2:12" s="289" customFormat="1" ht="27.6" customHeight="1" x14ac:dyDescent="0.25">
      <c r="B33" s="271" t="s">
        <v>42</v>
      </c>
      <c r="C33" s="145"/>
      <c r="D33" s="288" t="s">
        <v>81</v>
      </c>
      <c r="E33" s="288" t="s">
        <v>81</v>
      </c>
      <c r="F33" s="288" t="s">
        <v>81</v>
      </c>
      <c r="G33" s="288" t="s">
        <v>81</v>
      </c>
      <c r="H33" s="288" t="s">
        <v>81</v>
      </c>
      <c r="I33" s="288" t="s">
        <v>81</v>
      </c>
      <c r="J33" s="265" t="s">
        <v>81</v>
      </c>
      <c r="K33" s="273" t="s">
        <v>81</v>
      </c>
      <c r="L33" s="274"/>
    </row>
    <row r="34" spans="2:12" s="289" customFormat="1" ht="27.6" customHeight="1" x14ac:dyDescent="0.25">
      <c r="B34" s="271" t="s">
        <v>108</v>
      </c>
      <c r="C34" s="145"/>
      <c r="D34" s="288" t="s">
        <v>81</v>
      </c>
      <c r="E34" s="288" t="s">
        <v>81</v>
      </c>
      <c r="F34" s="288" t="s">
        <v>81</v>
      </c>
      <c r="G34" s="288" t="s">
        <v>81</v>
      </c>
      <c r="H34" s="288" t="s">
        <v>81</v>
      </c>
      <c r="I34" s="288" t="s">
        <v>81</v>
      </c>
      <c r="J34" s="265" t="s">
        <v>81</v>
      </c>
      <c r="K34" s="273" t="s">
        <v>81</v>
      </c>
      <c r="L34" s="274"/>
    </row>
    <row r="35" spans="2:12" x14ac:dyDescent="0.25">
      <c r="B35" s="240" t="s">
        <v>189</v>
      </c>
      <c r="C35" s="148">
        <f>SUM(C36:C41)</f>
        <v>0</v>
      </c>
      <c r="D35" s="265" t="s">
        <v>81</v>
      </c>
      <c r="E35" s="265" t="s">
        <v>81</v>
      </c>
      <c r="F35" s="265" t="s">
        <v>81</v>
      </c>
      <c r="G35" s="265" t="s">
        <v>81</v>
      </c>
      <c r="H35" s="265" t="s">
        <v>81</v>
      </c>
      <c r="I35" s="265" t="s">
        <v>81</v>
      </c>
      <c r="J35" s="265" t="s">
        <v>81</v>
      </c>
      <c r="K35" s="273" t="s">
        <v>81</v>
      </c>
      <c r="L35" s="274"/>
    </row>
    <row r="36" spans="2:12" s="289" customFormat="1" ht="30" x14ac:dyDescent="0.25">
      <c r="B36" s="271" t="s">
        <v>105</v>
      </c>
      <c r="C36" s="145"/>
      <c r="D36" s="288" t="s">
        <v>81</v>
      </c>
      <c r="E36" s="288" t="s">
        <v>81</v>
      </c>
      <c r="F36" s="288" t="s">
        <v>81</v>
      </c>
      <c r="G36" s="288" t="s">
        <v>81</v>
      </c>
      <c r="H36" s="288" t="s">
        <v>81</v>
      </c>
      <c r="I36" s="288" t="s">
        <v>81</v>
      </c>
      <c r="J36" s="265" t="s">
        <v>81</v>
      </c>
      <c r="K36" s="273" t="s">
        <v>81</v>
      </c>
      <c r="L36" s="274"/>
    </row>
    <row r="37" spans="2:12" s="289" customFormat="1" x14ac:dyDescent="0.25">
      <c r="B37" s="271" t="s">
        <v>106</v>
      </c>
      <c r="C37" s="145"/>
      <c r="D37" s="288" t="s">
        <v>81</v>
      </c>
      <c r="E37" s="288" t="s">
        <v>81</v>
      </c>
      <c r="F37" s="288" t="s">
        <v>81</v>
      </c>
      <c r="G37" s="288" t="s">
        <v>81</v>
      </c>
      <c r="H37" s="288" t="s">
        <v>81</v>
      </c>
      <c r="I37" s="288" t="s">
        <v>81</v>
      </c>
      <c r="J37" s="265" t="s">
        <v>81</v>
      </c>
      <c r="K37" s="273" t="s">
        <v>81</v>
      </c>
      <c r="L37" s="274"/>
    </row>
    <row r="38" spans="2:12" s="289" customFormat="1" ht="30" x14ac:dyDescent="0.25">
      <c r="B38" s="271" t="s">
        <v>107</v>
      </c>
      <c r="C38" s="145"/>
      <c r="D38" s="288" t="s">
        <v>81</v>
      </c>
      <c r="E38" s="288" t="s">
        <v>81</v>
      </c>
      <c r="F38" s="288" t="s">
        <v>81</v>
      </c>
      <c r="G38" s="288" t="s">
        <v>81</v>
      </c>
      <c r="H38" s="288" t="s">
        <v>81</v>
      </c>
      <c r="I38" s="288" t="s">
        <v>81</v>
      </c>
      <c r="J38" s="265" t="s">
        <v>81</v>
      </c>
      <c r="K38" s="273" t="s">
        <v>81</v>
      </c>
      <c r="L38" s="274"/>
    </row>
    <row r="39" spans="2:12" s="289" customFormat="1" x14ac:dyDescent="0.25">
      <c r="B39" s="271" t="s">
        <v>31</v>
      </c>
      <c r="C39" s="145"/>
      <c r="D39" s="288" t="s">
        <v>81</v>
      </c>
      <c r="E39" s="288" t="s">
        <v>81</v>
      </c>
      <c r="F39" s="288" t="s">
        <v>81</v>
      </c>
      <c r="G39" s="288" t="s">
        <v>81</v>
      </c>
      <c r="H39" s="288" t="s">
        <v>81</v>
      </c>
      <c r="I39" s="288" t="s">
        <v>81</v>
      </c>
      <c r="J39" s="265" t="s">
        <v>81</v>
      </c>
      <c r="K39" s="273" t="s">
        <v>81</v>
      </c>
      <c r="L39" s="274"/>
    </row>
    <row r="40" spans="2:12" s="289" customFormat="1" ht="30" x14ac:dyDescent="0.25">
      <c r="B40" s="271" t="s">
        <v>42</v>
      </c>
      <c r="C40" s="145"/>
      <c r="D40" s="288" t="s">
        <v>81</v>
      </c>
      <c r="E40" s="288" t="s">
        <v>81</v>
      </c>
      <c r="F40" s="288" t="s">
        <v>81</v>
      </c>
      <c r="G40" s="288" t="s">
        <v>81</v>
      </c>
      <c r="H40" s="288" t="s">
        <v>81</v>
      </c>
      <c r="I40" s="288" t="s">
        <v>81</v>
      </c>
      <c r="J40" s="265" t="s">
        <v>81</v>
      </c>
      <c r="K40" s="273" t="s">
        <v>81</v>
      </c>
      <c r="L40" s="274"/>
    </row>
    <row r="41" spans="2:12" s="289" customFormat="1" ht="30" x14ac:dyDescent="0.25">
      <c r="B41" s="271" t="s">
        <v>108</v>
      </c>
      <c r="C41" s="145"/>
      <c r="D41" s="288" t="s">
        <v>81</v>
      </c>
      <c r="E41" s="288" t="s">
        <v>81</v>
      </c>
      <c r="F41" s="288" t="s">
        <v>81</v>
      </c>
      <c r="G41" s="288" t="s">
        <v>81</v>
      </c>
      <c r="H41" s="288" t="s">
        <v>81</v>
      </c>
      <c r="I41" s="288" t="s">
        <v>81</v>
      </c>
      <c r="J41" s="265" t="s">
        <v>81</v>
      </c>
      <c r="K41" s="273" t="s">
        <v>81</v>
      </c>
      <c r="L41" s="274"/>
    </row>
    <row r="42" spans="2:12" ht="32.25" x14ac:dyDescent="0.25">
      <c r="B42" s="271" t="s">
        <v>199</v>
      </c>
      <c r="C42" s="265" t="s">
        <v>81</v>
      </c>
      <c r="D42" s="265" t="s">
        <v>81</v>
      </c>
      <c r="E42" s="265" t="s">
        <v>81</v>
      </c>
      <c r="F42" s="148">
        <f>F43+F48+F51+F54</f>
        <v>0</v>
      </c>
      <c r="G42" s="148">
        <f t="shared" ref="G42:I42" si="1">G43+G48+G51+G54</f>
        <v>0</v>
      </c>
      <c r="H42" s="148">
        <f t="shared" si="1"/>
        <v>0</v>
      </c>
      <c r="I42" s="148">
        <f t="shared" si="1"/>
        <v>0</v>
      </c>
      <c r="J42" s="265" t="s">
        <v>81</v>
      </c>
      <c r="K42" s="268">
        <f>SUM(F42:I42)</f>
        <v>0</v>
      </c>
      <c r="L42" s="274"/>
    </row>
    <row r="43" spans="2:12" ht="30" x14ac:dyDescent="0.25">
      <c r="B43" s="237" t="s">
        <v>105</v>
      </c>
      <c r="C43" s="265" t="s">
        <v>81</v>
      </c>
      <c r="D43" s="265" t="s">
        <v>81</v>
      </c>
      <c r="E43" s="265" t="s">
        <v>81</v>
      </c>
      <c r="F43" s="148">
        <f>(F44*F45-F46*F47)/1000</f>
        <v>0</v>
      </c>
      <c r="G43" s="148">
        <f t="shared" ref="G43:I43" si="2">(G44*G45-G46*G47)/1000</f>
        <v>0</v>
      </c>
      <c r="H43" s="148">
        <f t="shared" si="2"/>
        <v>0</v>
      </c>
      <c r="I43" s="148">
        <f t="shared" si="2"/>
        <v>0</v>
      </c>
      <c r="J43" s="265" t="s">
        <v>81</v>
      </c>
      <c r="K43" s="268">
        <f>SUM(F43:I43)</f>
        <v>0</v>
      </c>
      <c r="L43" s="274"/>
    </row>
    <row r="44" spans="2:12" s="289" customFormat="1" x14ac:dyDescent="0.25">
      <c r="B44" s="271" t="s">
        <v>185</v>
      </c>
      <c r="C44" s="288" t="s">
        <v>81</v>
      </c>
      <c r="D44" s="288" t="s">
        <v>81</v>
      </c>
      <c r="E44" s="288" t="s">
        <v>81</v>
      </c>
      <c r="F44" s="146"/>
      <c r="G44" s="146"/>
      <c r="H44" s="146"/>
      <c r="I44" s="146"/>
      <c r="J44" s="288" t="s">
        <v>81</v>
      </c>
      <c r="K44" s="290" t="s">
        <v>81</v>
      </c>
      <c r="L44" s="274"/>
    </row>
    <row r="45" spans="2:12" s="289" customFormat="1" ht="30" x14ac:dyDescent="0.25">
      <c r="B45" s="271" t="s">
        <v>184</v>
      </c>
      <c r="C45" s="288" t="s">
        <v>81</v>
      </c>
      <c r="D45" s="288" t="s">
        <v>81</v>
      </c>
      <c r="E45" s="288" t="s">
        <v>81</v>
      </c>
      <c r="F45" s="147"/>
      <c r="G45" s="147"/>
      <c r="H45" s="147"/>
      <c r="I45" s="147"/>
      <c r="J45" s="288" t="s">
        <v>81</v>
      </c>
      <c r="K45" s="290" t="s">
        <v>81</v>
      </c>
      <c r="L45" s="274"/>
    </row>
    <row r="46" spans="2:12" s="289" customFormat="1" ht="24.75" customHeight="1" x14ac:dyDescent="0.25">
      <c r="B46" s="271" t="s">
        <v>111</v>
      </c>
      <c r="C46" s="288" t="s">
        <v>81</v>
      </c>
      <c r="D46" s="288" t="s">
        <v>81</v>
      </c>
      <c r="E46" s="288" t="s">
        <v>81</v>
      </c>
      <c r="F46" s="146"/>
      <c r="G46" s="146"/>
      <c r="H46" s="146"/>
      <c r="I46" s="146"/>
      <c r="J46" s="288" t="s">
        <v>81</v>
      </c>
      <c r="K46" s="290" t="s">
        <v>81</v>
      </c>
      <c r="L46" s="274"/>
    </row>
    <row r="47" spans="2:12" s="289" customFormat="1" ht="30" x14ac:dyDescent="0.25">
      <c r="B47" s="271" t="s">
        <v>179</v>
      </c>
      <c r="C47" s="288" t="s">
        <v>81</v>
      </c>
      <c r="D47" s="288" t="s">
        <v>81</v>
      </c>
      <c r="E47" s="288" t="s">
        <v>81</v>
      </c>
      <c r="F47" s="147"/>
      <c r="G47" s="147"/>
      <c r="H47" s="147"/>
      <c r="I47" s="147"/>
      <c r="J47" s="288" t="s">
        <v>81</v>
      </c>
      <c r="K47" s="290" t="s">
        <v>81</v>
      </c>
      <c r="L47" s="274"/>
    </row>
    <row r="48" spans="2:12" x14ac:dyDescent="0.25">
      <c r="B48" s="237" t="s">
        <v>31</v>
      </c>
      <c r="C48" s="265" t="s">
        <v>81</v>
      </c>
      <c r="D48" s="265" t="s">
        <v>81</v>
      </c>
      <c r="E48" s="265" t="s">
        <v>81</v>
      </c>
      <c r="F48" s="148">
        <f>F49-F50</f>
        <v>0</v>
      </c>
      <c r="G48" s="148">
        <f t="shared" ref="G48:I48" si="3">G49-G50</f>
        <v>0</v>
      </c>
      <c r="H48" s="148">
        <f t="shared" si="3"/>
        <v>0</v>
      </c>
      <c r="I48" s="148">
        <f t="shared" si="3"/>
        <v>0</v>
      </c>
      <c r="J48" s="265" t="s">
        <v>81</v>
      </c>
      <c r="K48" s="268">
        <f>SUM(F48:I48)</f>
        <v>0</v>
      </c>
      <c r="L48" s="274"/>
    </row>
    <row r="49" spans="2:13" s="289" customFormat="1" ht="30" x14ac:dyDescent="0.25">
      <c r="B49" s="271" t="s">
        <v>112</v>
      </c>
      <c r="C49" s="288" t="s">
        <v>81</v>
      </c>
      <c r="D49" s="288" t="s">
        <v>81</v>
      </c>
      <c r="E49" s="288" t="s">
        <v>81</v>
      </c>
      <c r="F49" s="145"/>
      <c r="G49" s="145"/>
      <c r="H49" s="145"/>
      <c r="I49" s="145"/>
      <c r="J49" s="265" t="s">
        <v>81</v>
      </c>
      <c r="K49" s="290" t="s">
        <v>81</v>
      </c>
      <c r="L49" s="274"/>
    </row>
    <row r="50" spans="2:13" s="289" customFormat="1" ht="30" x14ac:dyDescent="0.25">
      <c r="B50" s="271" t="s">
        <v>113</v>
      </c>
      <c r="C50" s="288" t="s">
        <v>81</v>
      </c>
      <c r="D50" s="288" t="s">
        <v>81</v>
      </c>
      <c r="E50" s="288" t="s">
        <v>81</v>
      </c>
      <c r="F50" s="145"/>
      <c r="G50" s="145"/>
      <c r="H50" s="145"/>
      <c r="I50" s="145"/>
      <c r="J50" s="288" t="s">
        <v>81</v>
      </c>
      <c r="K50" s="290" t="s">
        <v>81</v>
      </c>
      <c r="L50" s="274"/>
    </row>
    <row r="51" spans="2:13" x14ac:dyDescent="0.25">
      <c r="B51" s="237" t="s">
        <v>114</v>
      </c>
      <c r="C51" s="265" t="s">
        <v>81</v>
      </c>
      <c r="D51" s="265" t="s">
        <v>81</v>
      </c>
      <c r="E51" s="265" t="s">
        <v>81</v>
      </c>
      <c r="F51" s="148">
        <f>F52-F53</f>
        <v>0</v>
      </c>
      <c r="G51" s="148">
        <f t="shared" ref="G51:I51" si="4">G52-G53</f>
        <v>0</v>
      </c>
      <c r="H51" s="148">
        <f t="shared" si="4"/>
        <v>0</v>
      </c>
      <c r="I51" s="148">
        <f t="shared" si="4"/>
        <v>0</v>
      </c>
      <c r="J51" s="265" t="s">
        <v>81</v>
      </c>
      <c r="K51" s="268">
        <f>SUM(F51:I51)</f>
        <v>0</v>
      </c>
      <c r="L51" s="274"/>
    </row>
    <row r="52" spans="2:13" s="289" customFormat="1" ht="30" x14ac:dyDescent="0.25">
      <c r="B52" s="291" t="s">
        <v>115</v>
      </c>
      <c r="C52" s="288" t="s">
        <v>81</v>
      </c>
      <c r="D52" s="288" t="s">
        <v>81</v>
      </c>
      <c r="E52" s="288" t="s">
        <v>81</v>
      </c>
      <c r="F52" s="145"/>
      <c r="G52" s="145"/>
      <c r="H52" s="145"/>
      <c r="I52" s="145"/>
      <c r="J52" s="288" t="s">
        <v>81</v>
      </c>
      <c r="K52" s="290" t="s">
        <v>81</v>
      </c>
      <c r="L52" s="274"/>
    </row>
    <row r="53" spans="2:13" s="289" customFormat="1" ht="30" x14ac:dyDescent="0.25">
      <c r="B53" s="291" t="s">
        <v>116</v>
      </c>
      <c r="C53" s="288" t="s">
        <v>81</v>
      </c>
      <c r="D53" s="288" t="s">
        <v>81</v>
      </c>
      <c r="E53" s="288" t="s">
        <v>81</v>
      </c>
      <c r="F53" s="145"/>
      <c r="G53" s="145"/>
      <c r="H53" s="145"/>
      <c r="I53" s="145"/>
      <c r="J53" s="288" t="s">
        <v>81</v>
      </c>
      <c r="K53" s="290" t="s">
        <v>81</v>
      </c>
      <c r="L53" s="274"/>
    </row>
    <row r="54" spans="2:13" ht="45" x14ac:dyDescent="0.25">
      <c r="B54" s="237" t="s">
        <v>117</v>
      </c>
      <c r="C54" s="265" t="s">
        <v>81</v>
      </c>
      <c r="D54" s="265" t="s">
        <v>81</v>
      </c>
      <c r="E54" s="265" t="s">
        <v>81</v>
      </c>
      <c r="F54" s="143"/>
      <c r="G54" s="143"/>
      <c r="H54" s="143"/>
      <c r="I54" s="143"/>
      <c r="J54" s="265" t="s">
        <v>81</v>
      </c>
      <c r="K54" s="268">
        <f>SUM(F54:I54)</f>
        <v>0</v>
      </c>
      <c r="L54" s="274"/>
    </row>
    <row r="55" spans="2:13" ht="63" customHeight="1" x14ac:dyDescent="0.25">
      <c r="B55" s="292" t="s">
        <v>183</v>
      </c>
      <c r="C55" s="143"/>
      <c r="D55" s="374"/>
      <c r="E55" s="375"/>
      <c r="F55" s="265" t="s">
        <v>81</v>
      </c>
      <c r="G55" s="265" t="s">
        <v>81</v>
      </c>
      <c r="H55" s="265" t="s">
        <v>81</v>
      </c>
      <c r="I55" s="265" t="s">
        <v>81</v>
      </c>
      <c r="J55" s="148">
        <f>D55+E55</f>
        <v>0</v>
      </c>
      <c r="K55" s="268">
        <f>C55-J55</f>
        <v>0</v>
      </c>
      <c r="L55" s="274"/>
    </row>
    <row r="56" spans="2:13" ht="18" customHeight="1" x14ac:dyDescent="0.25">
      <c r="B56" s="371" t="s">
        <v>118</v>
      </c>
      <c r="C56" s="372"/>
      <c r="D56" s="372"/>
      <c r="E56" s="372"/>
      <c r="F56" s="372"/>
      <c r="G56" s="372"/>
      <c r="H56" s="372"/>
      <c r="I56" s="372"/>
      <c r="J56" s="373"/>
      <c r="K56" s="307">
        <f>K3+K6+K18+K22+K23+K24+K25+K42+K2+K55</f>
        <v>0</v>
      </c>
      <c r="L56" s="274"/>
    </row>
    <row r="57" spans="2:13" ht="18" customHeight="1" x14ac:dyDescent="0.25">
      <c r="B57" s="293"/>
      <c r="H57" s="369"/>
      <c r="I57" s="369"/>
      <c r="J57" s="369"/>
      <c r="K57" s="294"/>
    </row>
    <row r="58" spans="2:13" ht="18" customHeight="1" x14ac:dyDescent="0.25">
      <c r="H58" s="368" t="s">
        <v>119</v>
      </c>
      <c r="I58" s="368"/>
      <c r="J58" s="368"/>
      <c r="K58" s="297">
        <f>IF(OR(K68=0,K68=""),0,IF(OR(AND(K56&lt;0,ABS(K56)/K68&lt;0.01),AND(K56&gt;0,ABS(K56)/K68&lt;=0.03)),0,IF(K56&gt;0,K56,IF(K56&lt;0,IF(-K68*0.1&gt;K56,-K68*0.1,K56),0))))</f>
        <v>0</v>
      </c>
    </row>
    <row r="59" spans="2:13" ht="18" customHeight="1" x14ac:dyDescent="0.25">
      <c r="H59" s="376" t="s">
        <v>120</v>
      </c>
      <c r="I59" s="377"/>
      <c r="J59" s="378"/>
      <c r="K59" s="102">
        <f>IF(OR(NOT(ISNUMBER(D5)), NOT(ISNUMBER(E5)), NOT(ISNUMBER(C5))), 0, IF(SUM(D3:E3)*1000/SUM(D4:E4)-C5&gt;7,K3,0))</f>
        <v>0</v>
      </c>
      <c r="L59" s="298"/>
    </row>
    <row r="60" spans="2:13" ht="18" customHeight="1" x14ac:dyDescent="0.25">
      <c r="H60" s="369" t="s">
        <v>121</v>
      </c>
      <c r="I60" s="369"/>
      <c r="J60" s="369"/>
      <c r="K60" s="102">
        <f>K22+K23</f>
        <v>0</v>
      </c>
    </row>
    <row r="61" spans="2:13" ht="18" customHeight="1" x14ac:dyDescent="0.25">
      <c r="H61" s="369" t="s">
        <v>122</v>
      </c>
      <c r="I61" s="369"/>
      <c r="J61" s="369"/>
      <c r="K61" s="102">
        <f>IF(OR(K68="",K68=0),0,IF(OR(ABS(K56)&lt;=0.01*K68,ABS(K58+IF(K59&lt;0,K59,0)+IF(K60&lt;0,K60,0))&lt;=0.01*K68),0,
MAX(K56,K58+IF(K59&lt;0,K59,0)+IF(K60&lt;0,K60,0))))</f>
        <v>0</v>
      </c>
      <c r="L61" s="299"/>
      <c r="M61" s="300"/>
    </row>
    <row r="62" spans="2:13" ht="18" customHeight="1" x14ac:dyDescent="0.25">
      <c r="K62" s="301"/>
      <c r="L62" s="302"/>
    </row>
    <row r="63" spans="2:13" ht="18" customHeight="1" x14ac:dyDescent="0.25">
      <c r="H63" s="365" t="s">
        <v>123</v>
      </c>
      <c r="I63" s="366"/>
      <c r="J63" s="367"/>
      <c r="K63" s="346"/>
    </row>
    <row r="64" spans="2:13" ht="18" customHeight="1" x14ac:dyDescent="0.25">
      <c r="H64" s="370" t="s">
        <v>118</v>
      </c>
      <c r="I64" s="370"/>
      <c r="J64" s="370"/>
      <c r="K64" s="308">
        <f>K56-K63</f>
        <v>0</v>
      </c>
      <c r="L64" s="303"/>
    </row>
    <row r="65" spans="8:21" ht="18" customHeight="1" x14ac:dyDescent="0.25">
      <c r="H65" s="27" t="s">
        <v>124</v>
      </c>
      <c r="K65" s="304"/>
    </row>
    <row r="66" spans="8:21" ht="18" customHeight="1" x14ac:dyDescent="0.25">
      <c r="K66" s="304"/>
    </row>
    <row r="67" spans="8:21" ht="18" customHeight="1" x14ac:dyDescent="0.25">
      <c r="K67" s="304"/>
    </row>
    <row r="68" spans="8:21" ht="18" customHeight="1" x14ac:dyDescent="0.25">
      <c r="H68" s="350" t="s">
        <v>125</v>
      </c>
      <c r="I68" s="351"/>
      <c r="J68" s="352"/>
      <c r="K68" s="102">
        <f>'TP dati'!I12</f>
        <v>0</v>
      </c>
    </row>
    <row r="69" spans="8:21" x14ac:dyDescent="0.25">
      <c r="K69" s="305"/>
    </row>
    <row r="70" spans="8:21" ht="18" customHeight="1" x14ac:dyDescent="0.25">
      <c r="K70" s="305"/>
    </row>
    <row r="71" spans="8:21" x14ac:dyDescent="0.25">
      <c r="K71" s="305"/>
    </row>
    <row r="72" spans="8:21" x14ac:dyDescent="0.25">
      <c r="K72" s="305"/>
      <c r="R72" s="267"/>
      <c r="S72" s="267"/>
      <c r="U72" s="267"/>
    </row>
    <row r="73" spans="8:21" x14ac:dyDescent="0.25">
      <c r="K73" s="305"/>
      <c r="Q73" s="279"/>
    </row>
    <row r="74" spans="8:21" x14ac:dyDescent="0.25">
      <c r="K74" s="305"/>
    </row>
    <row r="75" spans="8:21" x14ac:dyDescent="0.25">
      <c r="K75" s="305"/>
    </row>
    <row r="76" spans="8:21" x14ac:dyDescent="0.25">
      <c r="K76" s="305"/>
    </row>
    <row r="77" spans="8:21" x14ac:dyDescent="0.25">
      <c r="K77" s="305"/>
    </row>
    <row r="78" spans="8:21" x14ac:dyDescent="0.25">
      <c r="K78" s="305"/>
    </row>
    <row r="79" spans="8:21" x14ac:dyDescent="0.25">
      <c r="K79" s="305"/>
    </row>
    <row r="80" spans="8:21" x14ac:dyDescent="0.25">
      <c r="K80" s="305"/>
    </row>
    <row r="81" spans="11:11" x14ac:dyDescent="0.25">
      <c r="K81" s="305"/>
    </row>
    <row r="82" spans="11:11" x14ac:dyDescent="0.25">
      <c r="K82" s="305"/>
    </row>
    <row r="83" spans="11:11" x14ac:dyDescent="0.25">
      <c r="K83" s="305"/>
    </row>
    <row r="84" spans="11:11" x14ac:dyDescent="0.25">
      <c r="K84" s="305"/>
    </row>
    <row r="85" spans="11:11" x14ac:dyDescent="0.25">
      <c r="K85" s="305"/>
    </row>
    <row r="86" spans="11:11" x14ac:dyDescent="0.25">
      <c r="K86" s="305"/>
    </row>
    <row r="87" spans="11:11" x14ac:dyDescent="0.25">
      <c r="K87" s="305"/>
    </row>
    <row r="88" spans="11:11" x14ac:dyDescent="0.25">
      <c r="K88" s="305"/>
    </row>
    <row r="89" spans="11:11" x14ac:dyDescent="0.25">
      <c r="K89" s="305"/>
    </row>
    <row r="90" spans="11:11" x14ac:dyDescent="0.25">
      <c r="K90" s="305"/>
    </row>
    <row r="91" spans="11:11" x14ac:dyDescent="0.25">
      <c r="K91" s="305"/>
    </row>
    <row r="92" spans="11:11" x14ac:dyDescent="0.25">
      <c r="K92" s="305"/>
    </row>
    <row r="93" spans="11:11" x14ac:dyDescent="0.25">
      <c r="K93" s="305"/>
    </row>
    <row r="94" spans="11:11" x14ac:dyDescent="0.25">
      <c r="K94" s="305"/>
    </row>
    <row r="95" spans="11:11" x14ac:dyDescent="0.25">
      <c r="K95" s="305"/>
    </row>
    <row r="96" spans="11:11" x14ac:dyDescent="0.25">
      <c r="K96" s="305"/>
    </row>
    <row r="97" spans="11:11" x14ac:dyDescent="0.25">
      <c r="K97" s="305"/>
    </row>
    <row r="98" spans="11:11" x14ac:dyDescent="0.25">
      <c r="K98" s="305"/>
    </row>
    <row r="99" spans="11:11" x14ac:dyDescent="0.25">
      <c r="K99" s="305"/>
    </row>
    <row r="100" spans="11:11" x14ac:dyDescent="0.25">
      <c r="K100" s="305"/>
    </row>
    <row r="101" spans="11:11" x14ac:dyDescent="0.25">
      <c r="K101" s="305"/>
    </row>
    <row r="102" spans="11:11" x14ac:dyDescent="0.25">
      <c r="K102" s="305"/>
    </row>
    <row r="103" spans="11:11" x14ac:dyDescent="0.25">
      <c r="K103" s="305"/>
    </row>
    <row r="104" spans="11:11" x14ac:dyDescent="0.25">
      <c r="K104" s="305"/>
    </row>
    <row r="105" spans="11:11" x14ac:dyDescent="0.25">
      <c r="K105" s="305"/>
    </row>
    <row r="106" spans="11:11" x14ac:dyDescent="0.25">
      <c r="K106" s="305"/>
    </row>
    <row r="107" spans="11:11" x14ac:dyDescent="0.25">
      <c r="K107" s="305"/>
    </row>
    <row r="108" spans="11:11" x14ac:dyDescent="0.25">
      <c r="K108" s="305"/>
    </row>
    <row r="109" spans="11:11" x14ac:dyDescent="0.25">
      <c r="K109" s="305"/>
    </row>
    <row r="110" spans="11:11" x14ac:dyDescent="0.25">
      <c r="K110" s="305"/>
    </row>
    <row r="111" spans="11:11" x14ac:dyDescent="0.25">
      <c r="K111" s="305"/>
    </row>
    <row r="112" spans="11:11" x14ac:dyDescent="0.25">
      <c r="K112" s="305"/>
    </row>
    <row r="113" spans="11:11" x14ac:dyDescent="0.25">
      <c r="K113" s="305"/>
    </row>
    <row r="114" spans="11:11" x14ac:dyDescent="0.25">
      <c r="K114" s="305"/>
    </row>
    <row r="115" spans="11:11" x14ac:dyDescent="0.25">
      <c r="K115" s="305"/>
    </row>
    <row r="116" spans="11:11" x14ac:dyDescent="0.25">
      <c r="K116" s="305"/>
    </row>
    <row r="117" spans="11:11" x14ac:dyDescent="0.25">
      <c r="K117" s="305"/>
    </row>
    <row r="118" spans="11:11" x14ac:dyDescent="0.25">
      <c r="K118" s="305"/>
    </row>
    <row r="119" spans="11:11" x14ac:dyDescent="0.25">
      <c r="K119" s="305"/>
    </row>
    <row r="120" spans="11:11" x14ac:dyDescent="0.25">
      <c r="K120" s="305"/>
    </row>
    <row r="121" spans="11:11" x14ac:dyDescent="0.25">
      <c r="K121" s="305"/>
    </row>
    <row r="122" spans="11:11" x14ac:dyDescent="0.25">
      <c r="K122" s="305"/>
    </row>
    <row r="123" spans="11:11" x14ac:dyDescent="0.25">
      <c r="K123" s="305"/>
    </row>
    <row r="124" spans="11:11" x14ac:dyDescent="0.25">
      <c r="K124" s="305"/>
    </row>
    <row r="125" spans="11:11" x14ac:dyDescent="0.25">
      <c r="K125" s="305"/>
    </row>
    <row r="126" spans="11:11" x14ac:dyDescent="0.25">
      <c r="K126" s="305"/>
    </row>
    <row r="127" spans="11:11" x14ac:dyDescent="0.25">
      <c r="K127" s="305"/>
    </row>
    <row r="128" spans="11:11" x14ac:dyDescent="0.25">
      <c r="K128" s="305"/>
    </row>
    <row r="129" spans="11:11" x14ac:dyDescent="0.25">
      <c r="K129" s="305"/>
    </row>
    <row r="130" spans="11:11" x14ac:dyDescent="0.25">
      <c r="K130" s="305"/>
    </row>
    <row r="131" spans="11:11" x14ac:dyDescent="0.25">
      <c r="K131" s="305"/>
    </row>
    <row r="132" spans="11:11" x14ac:dyDescent="0.25">
      <c r="K132" s="305"/>
    </row>
    <row r="133" spans="11:11" x14ac:dyDescent="0.25">
      <c r="K133" s="305"/>
    </row>
    <row r="134" spans="11:11" x14ac:dyDescent="0.25">
      <c r="K134" s="305"/>
    </row>
    <row r="135" spans="11:11" x14ac:dyDescent="0.25">
      <c r="K135" s="305"/>
    </row>
    <row r="136" spans="11:11" x14ac:dyDescent="0.25">
      <c r="K136" s="305"/>
    </row>
    <row r="137" spans="11:11" x14ac:dyDescent="0.25">
      <c r="K137" s="305"/>
    </row>
    <row r="138" spans="11:11" x14ac:dyDescent="0.25">
      <c r="K138" s="305"/>
    </row>
    <row r="139" spans="11:11" x14ac:dyDescent="0.25">
      <c r="K139" s="305"/>
    </row>
    <row r="140" spans="11:11" x14ac:dyDescent="0.25">
      <c r="K140" s="305"/>
    </row>
    <row r="141" spans="11:11" x14ac:dyDescent="0.25">
      <c r="K141" s="305"/>
    </row>
    <row r="142" spans="11:11" x14ac:dyDescent="0.25">
      <c r="K142" s="305"/>
    </row>
    <row r="143" spans="11:11" x14ac:dyDescent="0.25">
      <c r="K143" s="305"/>
    </row>
    <row r="144" spans="11:11" x14ac:dyDescent="0.25">
      <c r="K144" s="305"/>
    </row>
    <row r="145" spans="11:11" x14ac:dyDescent="0.25">
      <c r="K145" s="305"/>
    </row>
    <row r="146" spans="11:11" x14ac:dyDescent="0.25">
      <c r="K146" s="305"/>
    </row>
    <row r="147" spans="11:11" x14ac:dyDescent="0.25">
      <c r="K147" s="305"/>
    </row>
    <row r="148" spans="11:11" x14ac:dyDescent="0.25">
      <c r="K148" s="305"/>
    </row>
    <row r="149" spans="11:11" x14ac:dyDescent="0.25">
      <c r="K149" s="305"/>
    </row>
    <row r="150" spans="11:11" x14ac:dyDescent="0.25">
      <c r="K150" s="305"/>
    </row>
    <row r="151" spans="11:11" x14ac:dyDescent="0.25">
      <c r="K151" s="305"/>
    </row>
    <row r="152" spans="11:11" x14ac:dyDescent="0.25">
      <c r="K152" s="305"/>
    </row>
    <row r="153" spans="11:11" x14ac:dyDescent="0.25">
      <c r="K153" s="305"/>
    </row>
    <row r="154" spans="11:11" x14ac:dyDescent="0.25">
      <c r="K154" s="305"/>
    </row>
    <row r="155" spans="11:11" x14ac:dyDescent="0.25">
      <c r="K155" s="305"/>
    </row>
    <row r="156" spans="11:11" x14ac:dyDescent="0.25">
      <c r="K156" s="305"/>
    </row>
    <row r="157" spans="11:11" x14ac:dyDescent="0.25">
      <c r="K157" s="305"/>
    </row>
    <row r="158" spans="11:11" x14ac:dyDescent="0.25">
      <c r="K158" s="305"/>
    </row>
    <row r="159" spans="11:11" x14ac:dyDescent="0.25">
      <c r="K159" s="305"/>
    </row>
    <row r="160" spans="11:11" x14ac:dyDescent="0.25">
      <c r="K160" s="305"/>
    </row>
    <row r="161" spans="11:11" x14ac:dyDescent="0.25">
      <c r="K161" s="305"/>
    </row>
    <row r="162" spans="11:11" x14ac:dyDescent="0.25">
      <c r="K162" s="305"/>
    </row>
    <row r="163" spans="11:11" x14ac:dyDescent="0.25">
      <c r="K163" s="305"/>
    </row>
    <row r="164" spans="11:11" x14ac:dyDescent="0.25">
      <c r="K164" s="305"/>
    </row>
    <row r="165" spans="11:11" x14ac:dyDescent="0.25">
      <c r="K165" s="305"/>
    </row>
    <row r="166" spans="11:11" x14ac:dyDescent="0.25">
      <c r="K166" s="305"/>
    </row>
    <row r="167" spans="11:11" x14ac:dyDescent="0.25">
      <c r="K167" s="305"/>
    </row>
    <row r="168" spans="11:11" x14ac:dyDescent="0.25">
      <c r="K168" s="305"/>
    </row>
    <row r="169" spans="11:11" x14ac:dyDescent="0.25">
      <c r="K169" s="305"/>
    </row>
    <row r="170" spans="11:11" x14ac:dyDescent="0.25">
      <c r="K170" s="305"/>
    </row>
    <row r="171" spans="11:11" x14ac:dyDescent="0.25">
      <c r="K171" s="305"/>
    </row>
    <row r="172" spans="11:11" x14ac:dyDescent="0.25">
      <c r="K172" s="305"/>
    </row>
    <row r="173" spans="11:11" x14ac:dyDescent="0.25">
      <c r="K173" s="305"/>
    </row>
    <row r="174" spans="11:11" x14ac:dyDescent="0.25">
      <c r="K174" s="305"/>
    </row>
    <row r="175" spans="11:11" x14ac:dyDescent="0.25">
      <c r="K175" s="305"/>
    </row>
    <row r="176" spans="11:11" x14ac:dyDescent="0.25">
      <c r="K176" s="305"/>
    </row>
    <row r="177" spans="11:11" x14ac:dyDescent="0.25">
      <c r="K177" s="305"/>
    </row>
    <row r="178" spans="11:11" x14ac:dyDescent="0.25">
      <c r="K178" s="305"/>
    </row>
    <row r="179" spans="11:11" x14ac:dyDescent="0.25">
      <c r="K179" s="305"/>
    </row>
    <row r="180" spans="11:11" x14ac:dyDescent="0.25">
      <c r="K180" s="305"/>
    </row>
    <row r="181" spans="11:11" x14ac:dyDescent="0.25">
      <c r="K181" s="305"/>
    </row>
    <row r="182" spans="11:11" x14ac:dyDescent="0.25">
      <c r="K182" s="305"/>
    </row>
    <row r="183" spans="11:11" x14ac:dyDescent="0.25">
      <c r="K183" s="305"/>
    </row>
    <row r="184" spans="11:11" x14ac:dyDescent="0.25">
      <c r="K184" s="305"/>
    </row>
    <row r="185" spans="11:11" x14ac:dyDescent="0.25">
      <c r="K185" s="305"/>
    </row>
    <row r="186" spans="11:11" x14ac:dyDescent="0.25">
      <c r="K186" s="305"/>
    </row>
    <row r="187" spans="11:11" x14ac:dyDescent="0.25">
      <c r="K187" s="305"/>
    </row>
    <row r="188" spans="11:11" x14ac:dyDescent="0.25">
      <c r="K188" s="305"/>
    </row>
    <row r="189" spans="11:11" x14ac:dyDescent="0.25">
      <c r="K189" s="305"/>
    </row>
    <row r="190" spans="11:11" x14ac:dyDescent="0.25">
      <c r="K190" s="305"/>
    </row>
    <row r="191" spans="11:11" x14ac:dyDescent="0.25">
      <c r="K191" s="305"/>
    </row>
    <row r="192" spans="11:11" x14ac:dyDescent="0.25">
      <c r="K192" s="305"/>
    </row>
    <row r="193" spans="11:11" x14ac:dyDescent="0.25">
      <c r="K193" s="305"/>
    </row>
    <row r="194" spans="11:11" x14ac:dyDescent="0.25">
      <c r="K194" s="305"/>
    </row>
    <row r="195" spans="11:11" x14ac:dyDescent="0.25">
      <c r="K195" s="305"/>
    </row>
    <row r="196" spans="11:11" x14ac:dyDescent="0.25">
      <c r="K196" s="305"/>
    </row>
    <row r="197" spans="11:11" x14ac:dyDescent="0.25">
      <c r="K197" s="305"/>
    </row>
    <row r="198" spans="11:11" x14ac:dyDescent="0.25">
      <c r="K198" s="305"/>
    </row>
    <row r="199" spans="11:11" x14ac:dyDescent="0.25">
      <c r="K199" s="305"/>
    </row>
    <row r="200" spans="11:11" x14ac:dyDescent="0.25">
      <c r="K200" s="305"/>
    </row>
    <row r="201" spans="11:11" x14ac:dyDescent="0.25">
      <c r="K201" s="305"/>
    </row>
    <row r="202" spans="11:11" x14ac:dyDescent="0.25">
      <c r="K202" s="305"/>
    </row>
    <row r="203" spans="11:11" x14ac:dyDescent="0.25">
      <c r="K203" s="305"/>
    </row>
    <row r="204" spans="11:11" x14ac:dyDescent="0.25">
      <c r="K204" s="305"/>
    </row>
    <row r="205" spans="11:11" x14ac:dyDescent="0.25">
      <c r="K205" s="305"/>
    </row>
    <row r="206" spans="11:11" x14ac:dyDescent="0.25">
      <c r="K206" s="305"/>
    </row>
    <row r="207" spans="11:11" x14ac:dyDescent="0.25">
      <c r="K207" s="305"/>
    </row>
    <row r="208" spans="11:11" x14ac:dyDescent="0.25">
      <c r="K208" s="305"/>
    </row>
    <row r="209" spans="11:11" x14ac:dyDescent="0.25">
      <c r="K209" s="305"/>
    </row>
    <row r="210" spans="11:11" x14ac:dyDescent="0.25">
      <c r="K210" s="305"/>
    </row>
    <row r="211" spans="11:11" x14ac:dyDescent="0.25">
      <c r="K211" s="305"/>
    </row>
    <row r="212" spans="11:11" x14ac:dyDescent="0.25">
      <c r="K212" s="305"/>
    </row>
    <row r="213" spans="11:11" x14ac:dyDescent="0.25">
      <c r="K213" s="305"/>
    </row>
    <row r="214" spans="11:11" x14ac:dyDescent="0.25">
      <c r="K214" s="305"/>
    </row>
    <row r="215" spans="11:11" x14ac:dyDescent="0.25">
      <c r="K215" s="305"/>
    </row>
    <row r="216" spans="11:11" x14ac:dyDescent="0.25">
      <c r="K216" s="305"/>
    </row>
    <row r="217" spans="11:11" x14ac:dyDescent="0.25">
      <c r="K217" s="305"/>
    </row>
    <row r="218" spans="11:11" x14ac:dyDescent="0.25">
      <c r="K218" s="305"/>
    </row>
    <row r="219" spans="11:11" x14ac:dyDescent="0.25">
      <c r="K219" s="305"/>
    </row>
    <row r="220" spans="11:11" x14ac:dyDescent="0.25">
      <c r="K220" s="305"/>
    </row>
    <row r="221" spans="11:11" x14ac:dyDescent="0.25">
      <c r="K221" s="305"/>
    </row>
    <row r="222" spans="11:11" x14ac:dyDescent="0.25">
      <c r="K222" s="305"/>
    </row>
    <row r="223" spans="11:11" x14ac:dyDescent="0.25">
      <c r="K223" s="305"/>
    </row>
    <row r="224" spans="11:11" x14ac:dyDescent="0.25">
      <c r="K224" s="305"/>
    </row>
    <row r="225" spans="11:11" x14ac:dyDescent="0.25">
      <c r="K225" s="305"/>
    </row>
    <row r="226" spans="11:11" x14ac:dyDescent="0.25">
      <c r="K226" s="305"/>
    </row>
    <row r="227" spans="11:11" x14ac:dyDescent="0.25">
      <c r="K227" s="305"/>
    </row>
    <row r="228" spans="11:11" x14ac:dyDescent="0.25">
      <c r="K228" s="305"/>
    </row>
    <row r="229" spans="11:11" x14ac:dyDescent="0.25">
      <c r="K229" s="305"/>
    </row>
    <row r="230" spans="11:11" x14ac:dyDescent="0.25">
      <c r="K230" s="305"/>
    </row>
    <row r="231" spans="11:11" x14ac:dyDescent="0.25">
      <c r="K231" s="305"/>
    </row>
    <row r="232" spans="11:11" x14ac:dyDescent="0.25">
      <c r="K232" s="305"/>
    </row>
    <row r="233" spans="11:11" x14ac:dyDescent="0.25">
      <c r="K233" s="305"/>
    </row>
    <row r="234" spans="11:11" x14ac:dyDescent="0.25">
      <c r="K234" s="305"/>
    </row>
    <row r="235" spans="11:11" x14ac:dyDescent="0.25">
      <c r="K235" s="305"/>
    </row>
    <row r="236" spans="11:11" x14ac:dyDescent="0.25">
      <c r="K236" s="305"/>
    </row>
    <row r="237" spans="11:11" x14ac:dyDescent="0.25">
      <c r="K237" s="305"/>
    </row>
    <row r="238" spans="11:11" x14ac:dyDescent="0.25">
      <c r="K238" s="305"/>
    </row>
    <row r="239" spans="11:11" x14ac:dyDescent="0.25">
      <c r="K239" s="305"/>
    </row>
    <row r="240" spans="11:11" x14ac:dyDescent="0.25">
      <c r="K240" s="305"/>
    </row>
    <row r="241" spans="11:11" x14ac:dyDescent="0.25">
      <c r="K241" s="305"/>
    </row>
    <row r="242" spans="11:11" x14ac:dyDescent="0.25">
      <c r="K242" s="305"/>
    </row>
    <row r="243" spans="11:11" x14ac:dyDescent="0.25">
      <c r="K243" s="305"/>
    </row>
    <row r="244" spans="11:11" x14ac:dyDescent="0.25">
      <c r="K244" s="305"/>
    </row>
    <row r="245" spans="11:11" x14ac:dyDescent="0.25">
      <c r="K245" s="305"/>
    </row>
    <row r="246" spans="11:11" x14ac:dyDescent="0.25">
      <c r="K246" s="305"/>
    </row>
    <row r="247" spans="11:11" x14ac:dyDescent="0.25">
      <c r="K247" s="305"/>
    </row>
    <row r="248" spans="11:11" x14ac:dyDescent="0.25">
      <c r="K248" s="305"/>
    </row>
    <row r="249" spans="11:11" x14ac:dyDescent="0.25">
      <c r="K249" s="305"/>
    </row>
    <row r="250" spans="11:11" x14ac:dyDescent="0.25">
      <c r="K250" s="305"/>
    </row>
    <row r="251" spans="11:11" x14ac:dyDescent="0.25">
      <c r="K251" s="305"/>
    </row>
    <row r="252" spans="11:11" x14ac:dyDescent="0.25">
      <c r="K252" s="305"/>
    </row>
    <row r="253" spans="11:11" x14ac:dyDescent="0.25">
      <c r="K253" s="305"/>
    </row>
    <row r="254" spans="11:11" x14ac:dyDescent="0.25">
      <c r="K254" s="305"/>
    </row>
    <row r="255" spans="11:11" x14ac:dyDescent="0.25">
      <c r="K255" s="305"/>
    </row>
    <row r="256" spans="11:11" x14ac:dyDescent="0.25">
      <c r="K256" s="305"/>
    </row>
    <row r="257" spans="11:11" x14ac:dyDescent="0.25">
      <c r="K257" s="305"/>
    </row>
    <row r="258" spans="11:11" x14ac:dyDescent="0.25">
      <c r="K258" s="305"/>
    </row>
    <row r="259" spans="11:11" x14ac:dyDescent="0.25">
      <c r="K259" s="305"/>
    </row>
    <row r="260" spans="11:11" x14ac:dyDescent="0.25">
      <c r="K260" s="305"/>
    </row>
    <row r="261" spans="11:11" x14ac:dyDescent="0.25">
      <c r="K261" s="305"/>
    </row>
    <row r="262" spans="11:11" x14ac:dyDescent="0.25">
      <c r="K262" s="305"/>
    </row>
    <row r="263" spans="11:11" x14ac:dyDescent="0.25">
      <c r="K263" s="305"/>
    </row>
    <row r="264" spans="11:11" x14ac:dyDescent="0.25">
      <c r="K264" s="305"/>
    </row>
    <row r="265" spans="11:11" x14ac:dyDescent="0.25">
      <c r="K265" s="305"/>
    </row>
    <row r="266" spans="11:11" x14ac:dyDescent="0.25">
      <c r="K266" s="305"/>
    </row>
    <row r="267" spans="11:11" x14ac:dyDescent="0.25">
      <c r="K267" s="305"/>
    </row>
    <row r="268" spans="11:11" x14ac:dyDescent="0.25">
      <c r="K268" s="305"/>
    </row>
    <row r="269" spans="11:11" x14ac:dyDescent="0.25">
      <c r="K269" s="305"/>
    </row>
    <row r="270" spans="11:11" x14ac:dyDescent="0.25">
      <c r="K270" s="305"/>
    </row>
    <row r="271" spans="11:11" x14ac:dyDescent="0.25">
      <c r="K271" s="305"/>
    </row>
    <row r="272" spans="11:11" x14ac:dyDescent="0.25">
      <c r="K272" s="305"/>
    </row>
    <row r="273" spans="11:11" x14ac:dyDescent="0.25">
      <c r="K273" s="305"/>
    </row>
    <row r="274" spans="11:11" x14ac:dyDescent="0.25">
      <c r="K274" s="305"/>
    </row>
    <row r="275" spans="11:11" x14ac:dyDescent="0.25">
      <c r="K275" s="305"/>
    </row>
    <row r="276" spans="11:11" x14ac:dyDescent="0.25">
      <c r="K276" s="305"/>
    </row>
    <row r="277" spans="11:11" x14ac:dyDescent="0.25">
      <c r="K277" s="305"/>
    </row>
    <row r="278" spans="11:11" x14ac:dyDescent="0.25">
      <c r="K278" s="305"/>
    </row>
    <row r="279" spans="11:11" x14ac:dyDescent="0.25">
      <c r="K279" s="305"/>
    </row>
    <row r="280" spans="11:11" x14ac:dyDescent="0.25">
      <c r="K280" s="305"/>
    </row>
    <row r="281" spans="11:11" x14ac:dyDescent="0.25">
      <c r="K281" s="305"/>
    </row>
    <row r="282" spans="11:11" x14ac:dyDescent="0.25">
      <c r="K282" s="305"/>
    </row>
    <row r="283" spans="11:11" x14ac:dyDescent="0.25">
      <c r="K283" s="305"/>
    </row>
    <row r="284" spans="11:11" x14ac:dyDescent="0.25">
      <c r="K284" s="305"/>
    </row>
    <row r="285" spans="11:11" x14ac:dyDescent="0.25">
      <c r="K285" s="305"/>
    </row>
    <row r="286" spans="11:11" x14ac:dyDescent="0.25">
      <c r="K286" s="305"/>
    </row>
    <row r="287" spans="11:11" x14ac:dyDescent="0.25">
      <c r="K287" s="305"/>
    </row>
    <row r="288" spans="11:11" x14ac:dyDescent="0.25">
      <c r="K288" s="305"/>
    </row>
    <row r="289" spans="11:11" x14ac:dyDescent="0.25">
      <c r="K289" s="305"/>
    </row>
    <row r="290" spans="11:11" x14ac:dyDescent="0.25">
      <c r="K290" s="305"/>
    </row>
    <row r="291" spans="11:11" x14ac:dyDescent="0.25">
      <c r="K291" s="305"/>
    </row>
    <row r="292" spans="11:11" x14ac:dyDescent="0.25">
      <c r="K292" s="305"/>
    </row>
    <row r="293" spans="11:11" x14ac:dyDescent="0.25">
      <c r="K293" s="305"/>
    </row>
    <row r="294" spans="11:11" x14ac:dyDescent="0.25">
      <c r="K294" s="305"/>
    </row>
    <row r="295" spans="11:11" x14ac:dyDescent="0.25">
      <c r="K295" s="305"/>
    </row>
    <row r="296" spans="11:11" x14ac:dyDescent="0.25">
      <c r="K296" s="305"/>
    </row>
    <row r="297" spans="11:11" x14ac:dyDescent="0.25">
      <c r="K297" s="305"/>
    </row>
    <row r="298" spans="11:11" x14ac:dyDescent="0.25">
      <c r="K298" s="305"/>
    </row>
    <row r="299" spans="11:11" x14ac:dyDescent="0.25">
      <c r="K299" s="305"/>
    </row>
    <row r="300" spans="11:11" x14ac:dyDescent="0.25">
      <c r="K300" s="305"/>
    </row>
    <row r="301" spans="11:11" x14ac:dyDescent="0.25">
      <c r="K301" s="305"/>
    </row>
    <row r="302" spans="11:11" x14ac:dyDescent="0.25">
      <c r="K302" s="305"/>
    </row>
    <row r="303" spans="11:11" x14ac:dyDescent="0.25">
      <c r="K303" s="305"/>
    </row>
    <row r="304" spans="11:11" x14ac:dyDescent="0.25">
      <c r="K304" s="305"/>
    </row>
    <row r="305" spans="11:11" x14ac:dyDescent="0.25">
      <c r="K305" s="305"/>
    </row>
    <row r="306" spans="11:11" x14ac:dyDescent="0.25">
      <c r="K306" s="305"/>
    </row>
    <row r="307" spans="11:11" x14ac:dyDescent="0.25">
      <c r="K307" s="305"/>
    </row>
    <row r="308" spans="11:11" x14ac:dyDescent="0.25">
      <c r="K308" s="305"/>
    </row>
    <row r="309" spans="11:11" x14ac:dyDescent="0.25">
      <c r="K309" s="305"/>
    </row>
    <row r="310" spans="11:11" x14ac:dyDescent="0.25">
      <c r="K310" s="305"/>
    </row>
    <row r="311" spans="11:11" x14ac:dyDescent="0.25">
      <c r="K311" s="305"/>
    </row>
    <row r="312" spans="11:11" x14ac:dyDescent="0.25">
      <c r="K312" s="305"/>
    </row>
    <row r="313" spans="11:11" x14ac:dyDescent="0.25">
      <c r="K313" s="305"/>
    </row>
    <row r="314" spans="11:11" x14ac:dyDescent="0.25">
      <c r="K314" s="305"/>
    </row>
    <row r="315" spans="11:11" x14ac:dyDescent="0.25">
      <c r="K315" s="305"/>
    </row>
    <row r="316" spans="11:11" x14ac:dyDescent="0.25">
      <c r="K316" s="305"/>
    </row>
    <row r="317" spans="11:11" x14ac:dyDescent="0.25">
      <c r="K317" s="305"/>
    </row>
    <row r="318" spans="11:11" x14ac:dyDescent="0.25">
      <c r="K318" s="305"/>
    </row>
    <row r="319" spans="11:11" x14ac:dyDescent="0.25">
      <c r="K319" s="305"/>
    </row>
    <row r="320" spans="11:11" x14ac:dyDescent="0.25">
      <c r="K320" s="305"/>
    </row>
    <row r="321" spans="11:11" x14ac:dyDescent="0.25">
      <c r="K321" s="305"/>
    </row>
    <row r="322" spans="11:11" x14ac:dyDescent="0.25">
      <c r="K322" s="305"/>
    </row>
    <row r="323" spans="11:11" x14ac:dyDescent="0.25">
      <c r="K323" s="305"/>
    </row>
    <row r="324" spans="11:11" x14ac:dyDescent="0.25">
      <c r="K324" s="305"/>
    </row>
    <row r="325" spans="11:11" x14ac:dyDescent="0.25">
      <c r="K325" s="305"/>
    </row>
    <row r="326" spans="11:11" x14ac:dyDescent="0.25">
      <c r="K326" s="305"/>
    </row>
    <row r="327" spans="11:11" x14ac:dyDescent="0.25">
      <c r="K327" s="305"/>
    </row>
    <row r="328" spans="11:11" x14ac:dyDescent="0.25">
      <c r="K328" s="305"/>
    </row>
    <row r="329" spans="11:11" x14ac:dyDescent="0.25">
      <c r="K329" s="305"/>
    </row>
    <row r="330" spans="11:11" x14ac:dyDescent="0.25">
      <c r="K330" s="305"/>
    </row>
    <row r="331" spans="11:11" x14ac:dyDescent="0.25">
      <c r="K331" s="305"/>
    </row>
    <row r="332" spans="11:11" x14ac:dyDescent="0.25">
      <c r="K332" s="305"/>
    </row>
    <row r="333" spans="11:11" x14ac:dyDescent="0.25">
      <c r="K333" s="305"/>
    </row>
    <row r="334" spans="11:11" x14ac:dyDescent="0.25">
      <c r="K334" s="305"/>
    </row>
    <row r="335" spans="11:11" x14ac:dyDescent="0.25">
      <c r="K335" s="305"/>
    </row>
    <row r="336" spans="11:11" x14ac:dyDescent="0.25">
      <c r="K336" s="305"/>
    </row>
    <row r="337" spans="11:11" x14ac:dyDescent="0.25">
      <c r="K337" s="305"/>
    </row>
    <row r="338" spans="11:11" x14ac:dyDescent="0.25">
      <c r="K338" s="305"/>
    </row>
    <row r="339" spans="11:11" x14ac:dyDescent="0.25">
      <c r="K339" s="305"/>
    </row>
    <row r="340" spans="11:11" x14ac:dyDescent="0.25">
      <c r="K340" s="305"/>
    </row>
    <row r="341" spans="11:11" x14ac:dyDescent="0.25">
      <c r="K341" s="305"/>
    </row>
    <row r="342" spans="11:11" x14ac:dyDescent="0.25">
      <c r="K342" s="305"/>
    </row>
    <row r="343" spans="11:11" x14ac:dyDescent="0.25">
      <c r="K343" s="305"/>
    </row>
    <row r="344" spans="11:11" x14ac:dyDescent="0.25">
      <c r="K344" s="305"/>
    </row>
    <row r="345" spans="11:11" x14ac:dyDescent="0.25">
      <c r="K345" s="305"/>
    </row>
    <row r="346" spans="11:11" x14ac:dyDescent="0.25">
      <c r="K346" s="305"/>
    </row>
    <row r="347" spans="11:11" x14ac:dyDescent="0.25">
      <c r="K347" s="305"/>
    </row>
    <row r="348" spans="11:11" x14ac:dyDescent="0.25">
      <c r="K348" s="305"/>
    </row>
    <row r="349" spans="11:11" x14ac:dyDescent="0.25">
      <c r="K349" s="305"/>
    </row>
    <row r="350" spans="11:11" x14ac:dyDescent="0.25">
      <c r="K350" s="305"/>
    </row>
    <row r="351" spans="11:11" x14ac:dyDescent="0.25">
      <c r="K351" s="305"/>
    </row>
    <row r="352" spans="11:11" x14ac:dyDescent="0.25">
      <c r="K352" s="305"/>
    </row>
    <row r="353" spans="11:11" x14ac:dyDescent="0.25">
      <c r="K353" s="305"/>
    </row>
    <row r="354" spans="11:11" x14ac:dyDescent="0.25">
      <c r="K354" s="305"/>
    </row>
    <row r="355" spans="11:11" x14ac:dyDescent="0.25">
      <c r="K355" s="305"/>
    </row>
    <row r="356" spans="11:11" x14ac:dyDescent="0.25">
      <c r="K356" s="305"/>
    </row>
    <row r="357" spans="11:11" x14ac:dyDescent="0.25">
      <c r="K357" s="305"/>
    </row>
    <row r="358" spans="11:11" x14ac:dyDescent="0.25">
      <c r="K358" s="305"/>
    </row>
    <row r="359" spans="11:11" x14ac:dyDescent="0.25">
      <c r="K359" s="305"/>
    </row>
    <row r="360" spans="11:11" x14ac:dyDescent="0.25">
      <c r="K360" s="305"/>
    </row>
    <row r="361" spans="11:11" x14ac:dyDescent="0.25">
      <c r="K361" s="305"/>
    </row>
    <row r="362" spans="11:11" x14ac:dyDescent="0.25">
      <c r="K362" s="305"/>
    </row>
    <row r="363" spans="11:11" x14ac:dyDescent="0.25">
      <c r="K363" s="305"/>
    </row>
    <row r="364" spans="11:11" x14ac:dyDescent="0.25">
      <c r="K364" s="305"/>
    </row>
    <row r="365" spans="11:11" x14ac:dyDescent="0.25">
      <c r="K365" s="305"/>
    </row>
    <row r="366" spans="11:11" x14ac:dyDescent="0.25">
      <c r="K366" s="305"/>
    </row>
    <row r="367" spans="11:11" x14ac:dyDescent="0.25">
      <c r="K367" s="305"/>
    </row>
    <row r="368" spans="11:11" x14ac:dyDescent="0.25">
      <c r="K368" s="305"/>
    </row>
    <row r="369" spans="11:11" x14ac:dyDescent="0.25">
      <c r="K369" s="305"/>
    </row>
    <row r="370" spans="11:11" x14ac:dyDescent="0.25">
      <c r="K370" s="305"/>
    </row>
    <row r="371" spans="11:11" x14ac:dyDescent="0.25">
      <c r="K371" s="305"/>
    </row>
    <row r="372" spans="11:11" x14ac:dyDescent="0.25">
      <c r="K372" s="305"/>
    </row>
    <row r="373" spans="11:11" x14ac:dyDescent="0.25">
      <c r="K373" s="305"/>
    </row>
    <row r="374" spans="11:11" x14ac:dyDescent="0.25">
      <c r="K374" s="305"/>
    </row>
    <row r="375" spans="11:11" x14ac:dyDescent="0.25">
      <c r="K375" s="305"/>
    </row>
    <row r="376" spans="11:11" x14ac:dyDescent="0.25">
      <c r="K376" s="305"/>
    </row>
    <row r="377" spans="11:11" x14ac:dyDescent="0.25">
      <c r="K377" s="305"/>
    </row>
    <row r="378" spans="11:11" x14ac:dyDescent="0.25">
      <c r="K378" s="305"/>
    </row>
    <row r="379" spans="11:11" x14ac:dyDescent="0.25">
      <c r="K379" s="305"/>
    </row>
    <row r="380" spans="11:11" x14ac:dyDescent="0.25">
      <c r="K380" s="305"/>
    </row>
    <row r="381" spans="11:11" x14ac:dyDescent="0.25">
      <c r="K381" s="305"/>
    </row>
    <row r="382" spans="11:11" x14ac:dyDescent="0.25">
      <c r="K382" s="305"/>
    </row>
    <row r="383" spans="11:11" x14ac:dyDescent="0.25">
      <c r="K383" s="305"/>
    </row>
    <row r="384" spans="11:11" x14ac:dyDescent="0.25">
      <c r="K384" s="305"/>
    </row>
    <row r="385" spans="11:11" x14ac:dyDescent="0.25">
      <c r="K385" s="305"/>
    </row>
    <row r="386" spans="11:11" x14ac:dyDescent="0.25">
      <c r="K386" s="305"/>
    </row>
    <row r="387" spans="11:11" x14ac:dyDescent="0.25">
      <c r="K387" s="305"/>
    </row>
    <row r="388" spans="11:11" x14ac:dyDescent="0.25">
      <c r="K388" s="305"/>
    </row>
    <row r="389" spans="11:11" x14ac:dyDescent="0.25">
      <c r="K389" s="305"/>
    </row>
    <row r="390" spans="11:11" x14ac:dyDescent="0.25">
      <c r="K390" s="305"/>
    </row>
    <row r="391" spans="11:11" x14ac:dyDescent="0.25">
      <c r="K391" s="305"/>
    </row>
    <row r="392" spans="11:11" x14ac:dyDescent="0.25">
      <c r="K392" s="305"/>
    </row>
    <row r="393" spans="11:11" x14ac:dyDescent="0.25">
      <c r="K393" s="305"/>
    </row>
    <row r="394" spans="11:11" x14ac:dyDescent="0.25">
      <c r="K394" s="305"/>
    </row>
    <row r="395" spans="11:11" x14ac:dyDescent="0.25">
      <c r="K395" s="305"/>
    </row>
    <row r="396" spans="11:11" x14ac:dyDescent="0.25">
      <c r="K396" s="305"/>
    </row>
    <row r="397" spans="11:11" x14ac:dyDescent="0.25">
      <c r="K397" s="305"/>
    </row>
    <row r="398" spans="11:11" x14ac:dyDescent="0.25">
      <c r="K398" s="305"/>
    </row>
    <row r="399" spans="11:11" x14ac:dyDescent="0.25">
      <c r="K399" s="305"/>
    </row>
    <row r="400" spans="11:11" x14ac:dyDescent="0.25">
      <c r="K400" s="305"/>
    </row>
    <row r="401" spans="11:11" x14ac:dyDescent="0.25">
      <c r="K401" s="305"/>
    </row>
    <row r="402" spans="11:11" x14ac:dyDescent="0.25">
      <c r="K402" s="305"/>
    </row>
    <row r="403" spans="11:11" x14ac:dyDescent="0.25">
      <c r="K403" s="305"/>
    </row>
    <row r="404" spans="11:11" x14ac:dyDescent="0.25">
      <c r="K404" s="305"/>
    </row>
    <row r="405" spans="11:11" x14ac:dyDescent="0.25">
      <c r="K405" s="305"/>
    </row>
    <row r="406" spans="11:11" x14ac:dyDescent="0.25">
      <c r="K406" s="305"/>
    </row>
    <row r="407" spans="11:11" x14ac:dyDescent="0.25">
      <c r="K407" s="305"/>
    </row>
    <row r="408" spans="11:11" x14ac:dyDescent="0.25">
      <c r="K408" s="305"/>
    </row>
    <row r="409" spans="11:11" x14ac:dyDescent="0.25">
      <c r="K409" s="305"/>
    </row>
    <row r="410" spans="11:11" x14ac:dyDescent="0.25">
      <c r="K410" s="305"/>
    </row>
    <row r="411" spans="11:11" x14ac:dyDescent="0.25">
      <c r="K411" s="305"/>
    </row>
    <row r="412" spans="11:11" x14ac:dyDescent="0.25">
      <c r="K412" s="305"/>
    </row>
    <row r="413" spans="11:11" x14ac:dyDescent="0.25">
      <c r="K413" s="305"/>
    </row>
    <row r="414" spans="11:11" x14ac:dyDescent="0.25">
      <c r="K414" s="305"/>
    </row>
    <row r="415" spans="11:11" x14ac:dyDescent="0.25">
      <c r="K415" s="305"/>
    </row>
    <row r="416" spans="11:11" x14ac:dyDescent="0.25">
      <c r="K416" s="305"/>
    </row>
    <row r="417" spans="11:11" x14ac:dyDescent="0.25">
      <c r="K417" s="305"/>
    </row>
    <row r="418" spans="11:11" x14ac:dyDescent="0.25">
      <c r="K418" s="305"/>
    </row>
    <row r="419" spans="11:11" x14ac:dyDescent="0.25">
      <c r="K419" s="305"/>
    </row>
    <row r="420" spans="11:11" x14ac:dyDescent="0.25">
      <c r="K420" s="305"/>
    </row>
    <row r="421" spans="11:11" x14ac:dyDescent="0.25">
      <c r="K421" s="305"/>
    </row>
    <row r="422" spans="11:11" x14ac:dyDescent="0.25">
      <c r="K422" s="305"/>
    </row>
    <row r="423" spans="11:11" x14ac:dyDescent="0.25">
      <c r="K423" s="305"/>
    </row>
    <row r="424" spans="11:11" x14ac:dyDescent="0.25">
      <c r="K424" s="305"/>
    </row>
    <row r="425" spans="11:11" x14ac:dyDescent="0.25">
      <c r="K425" s="305"/>
    </row>
    <row r="426" spans="11:11" x14ac:dyDescent="0.25">
      <c r="K426" s="305"/>
    </row>
    <row r="427" spans="11:11" x14ac:dyDescent="0.25">
      <c r="K427" s="305"/>
    </row>
    <row r="428" spans="11:11" x14ac:dyDescent="0.25">
      <c r="K428" s="305"/>
    </row>
    <row r="429" spans="11:11" x14ac:dyDescent="0.25">
      <c r="K429" s="305"/>
    </row>
    <row r="430" spans="11:11" x14ac:dyDescent="0.25">
      <c r="K430" s="305"/>
    </row>
    <row r="431" spans="11:11" x14ac:dyDescent="0.25">
      <c r="K431" s="305"/>
    </row>
    <row r="432" spans="11:11" x14ac:dyDescent="0.25">
      <c r="K432" s="305"/>
    </row>
    <row r="433" spans="11:11" x14ac:dyDescent="0.25">
      <c r="K433" s="305"/>
    </row>
    <row r="434" spans="11:11" x14ac:dyDescent="0.25">
      <c r="K434" s="305"/>
    </row>
    <row r="435" spans="11:11" x14ac:dyDescent="0.25">
      <c r="K435" s="305"/>
    </row>
    <row r="436" spans="11:11" x14ac:dyDescent="0.25">
      <c r="K436" s="305"/>
    </row>
    <row r="437" spans="11:11" x14ac:dyDescent="0.25">
      <c r="K437" s="305"/>
    </row>
    <row r="438" spans="11:11" x14ac:dyDescent="0.25">
      <c r="K438" s="305"/>
    </row>
    <row r="439" spans="11:11" x14ac:dyDescent="0.25">
      <c r="K439" s="305"/>
    </row>
    <row r="440" spans="11:11" x14ac:dyDescent="0.25">
      <c r="K440" s="305"/>
    </row>
    <row r="441" spans="11:11" x14ac:dyDescent="0.25">
      <c r="K441" s="305"/>
    </row>
    <row r="442" spans="11:11" x14ac:dyDescent="0.25">
      <c r="K442" s="305"/>
    </row>
    <row r="443" spans="11:11" x14ac:dyDescent="0.25">
      <c r="K443" s="305"/>
    </row>
    <row r="444" spans="11:11" x14ac:dyDescent="0.25">
      <c r="K444" s="305"/>
    </row>
    <row r="445" spans="11:11" x14ac:dyDescent="0.25">
      <c r="K445" s="305"/>
    </row>
    <row r="446" spans="11:11" x14ac:dyDescent="0.25">
      <c r="K446" s="305"/>
    </row>
    <row r="447" spans="11:11" x14ac:dyDescent="0.25">
      <c r="K447" s="305"/>
    </row>
    <row r="448" spans="11:11" x14ac:dyDescent="0.25">
      <c r="K448" s="305"/>
    </row>
    <row r="449" spans="11:11" x14ac:dyDescent="0.25">
      <c r="K449" s="305"/>
    </row>
    <row r="450" spans="11:11" x14ac:dyDescent="0.25">
      <c r="K450" s="305"/>
    </row>
    <row r="451" spans="11:11" x14ac:dyDescent="0.25">
      <c r="K451" s="305"/>
    </row>
    <row r="452" spans="11:11" x14ac:dyDescent="0.25">
      <c r="K452" s="305"/>
    </row>
    <row r="453" spans="11:11" x14ac:dyDescent="0.25">
      <c r="K453" s="305"/>
    </row>
    <row r="454" spans="11:11" x14ac:dyDescent="0.25">
      <c r="K454" s="305"/>
    </row>
    <row r="455" spans="11:11" x14ac:dyDescent="0.25">
      <c r="K455" s="305"/>
    </row>
    <row r="456" spans="11:11" x14ac:dyDescent="0.25">
      <c r="K456" s="305"/>
    </row>
    <row r="457" spans="11:11" x14ac:dyDescent="0.25">
      <c r="K457" s="305"/>
    </row>
    <row r="458" spans="11:11" x14ac:dyDescent="0.25">
      <c r="K458" s="305"/>
    </row>
    <row r="459" spans="11:11" x14ac:dyDescent="0.25">
      <c r="K459" s="305"/>
    </row>
    <row r="460" spans="11:11" x14ac:dyDescent="0.25">
      <c r="K460" s="305"/>
    </row>
    <row r="461" spans="11:11" x14ac:dyDescent="0.25">
      <c r="K461" s="305"/>
    </row>
    <row r="462" spans="11:11" x14ac:dyDescent="0.25">
      <c r="K462" s="305"/>
    </row>
    <row r="463" spans="11:11" x14ac:dyDescent="0.25">
      <c r="K463" s="305"/>
    </row>
    <row r="464" spans="11:11" x14ac:dyDescent="0.25">
      <c r="K464" s="305"/>
    </row>
    <row r="465" spans="11:11" x14ac:dyDescent="0.25">
      <c r="K465" s="305"/>
    </row>
    <row r="466" spans="11:11" x14ac:dyDescent="0.25">
      <c r="K466" s="305"/>
    </row>
    <row r="467" spans="11:11" x14ac:dyDescent="0.25">
      <c r="K467" s="305"/>
    </row>
    <row r="468" spans="11:11" x14ac:dyDescent="0.25">
      <c r="K468" s="305"/>
    </row>
    <row r="469" spans="11:11" x14ac:dyDescent="0.25">
      <c r="K469" s="305"/>
    </row>
    <row r="470" spans="11:11" x14ac:dyDescent="0.25">
      <c r="K470" s="305"/>
    </row>
    <row r="471" spans="11:11" x14ac:dyDescent="0.25">
      <c r="K471" s="305"/>
    </row>
    <row r="472" spans="11:11" x14ac:dyDescent="0.25">
      <c r="K472" s="305"/>
    </row>
    <row r="473" spans="11:11" x14ac:dyDescent="0.25">
      <c r="K473" s="305"/>
    </row>
    <row r="474" spans="11:11" x14ac:dyDescent="0.25">
      <c r="K474" s="305"/>
    </row>
    <row r="475" spans="11:11" x14ac:dyDescent="0.25">
      <c r="K475" s="305"/>
    </row>
    <row r="476" spans="11:11" x14ac:dyDescent="0.25">
      <c r="K476" s="305"/>
    </row>
    <row r="477" spans="11:11" x14ac:dyDescent="0.25">
      <c r="K477" s="305"/>
    </row>
    <row r="478" spans="11:11" x14ac:dyDescent="0.25">
      <c r="K478" s="305"/>
    </row>
    <row r="479" spans="11:11" x14ac:dyDescent="0.25">
      <c r="K479" s="305"/>
    </row>
    <row r="480" spans="11:11" x14ac:dyDescent="0.25">
      <c r="K480" s="305"/>
    </row>
    <row r="481" spans="11:11" x14ac:dyDescent="0.25">
      <c r="K481" s="305"/>
    </row>
    <row r="482" spans="11:11" x14ac:dyDescent="0.25">
      <c r="K482" s="305"/>
    </row>
    <row r="483" spans="11:11" x14ac:dyDescent="0.25">
      <c r="K483" s="305"/>
    </row>
    <row r="484" spans="11:11" x14ac:dyDescent="0.25">
      <c r="K484" s="305"/>
    </row>
    <row r="485" spans="11:11" x14ac:dyDescent="0.25">
      <c r="K485" s="305"/>
    </row>
    <row r="486" spans="11:11" x14ac:dyDescent="0.25">
      <c r="K486" s="305"/>
    </row>
    <row r="487" spans="11:11" x14ac:dyDescent="0.25">
      <c r="K487" s="305"/>
    </row>
    <row r="488" spans="11:11" x14ac:dyDescent="0.25">
      <c r="K488" s="305"/>
    </row>
    <row r="489" spans="11:11" x14ac:dyDescent="0.25">
      <c r="K489" s="305"/>
    </row>
    <row r="490" spans="11:11" x14ac:dyDescent="0.25">
      <c r="K490" s="305"/>
    </row>
    <row r="491" spans="11:11" x14ac:dyDescent="0.25">
      <c r="K491" s="305"/>
    </row>
    <row r="492" spans="11:11" x14ac:dyDescent="0.25">
      <c r="K492" s="305"/>
    </row>
    <row r="493" spans="11:11" x14ac:dyDescent="0.25">
      <c r="K493" s="305"/>
    </row>
    <row r="494" spans="11:11" x14ac:dyDescent="0.25">
      <c r="K494" s="305"/>
    </row>
    <row r="495" spans="11:11" x14ac:dyDescent="0.25">
      <c r="K495" s="305"/>
    </row>
    <row r="496" spans="11:11" x14ac:dyDescent="0.25">
      <c r="K496" s="305"/>
    </row>
    <row r="497" spans="11:11" x14ac:dyDescent="0.25">
      <c r="K497" s="305"/>
    </row>
    <row r="498" spans="11:11" x14ac:dyDescent="0.25">
      <c r="K498" s="305"/>
    </row>
    <row r="499" spans="11:11" x14ac:dyDescent="0.25">
      <c r="K499" s="305"/>
    </row>
    <row r="500" spans="11:11" x14ac:dyDescent="0.25">
      <c r="K500" s="305"/>
    </row>
    <row r="501" spans="11:11" x14ac:dyDescent="0.25">
      <c r="K501" s="305"/>
    </row>
    <row r="502" spans="11:11" x14ac:dyDescent="0.25">
      <c r="K502" s="305"/>
    </row>
    <row r="503" spans="11:11" x14ac:dyDescent="0.25">
      <c r="K503" s="305"/>
    </row>
    <row r="504" spans="11:11" x14ac:dyDescent="0.25">
      <c r="K504" s="305"/>
    </row>
    <row r="505" spans="11:11" x14ac:dyDescent="0.25">
      <c r="K505" s="305"/>
    </row>
    <row r="506" spans="11:11" x14ac:dyDescent="0.25">
      <c r="K506" s="305"/>
    </row>
    <row r="507" spans="11:11" x14ac:dyDescent="0.25">
      <c r="K507" s="305"/>
    </row>
    <row r="508" spans="11:11" x14ac:dyDescent="0.25">
      <c r="K508" s="305"/>
    </row>
    <row r="509" spans="11:11" x14ac:dyDescent="0.25">
      <c r="K509" s="305"/>
    </row>
    <row r="510" spans="11:11" x14ac:dyDescent="0.25">
      <c r="K510" s="305"/>
    </row>
    <row r="511" spans="11:11" x14ac:dyDescent="0.25">
      <c r="K511" s="305"/>
    </row>
    <row r="512" spans="11:11" x14ac:dyDescent="0.25">
      <c r="K512" s="305"/>
    </row>
    <row r="513" spans="11:11" x14ac:dyDescent="0.25">
      <c r="K513" s="305"/>
    </row>
    <row r="514" spans="11:11" x14ac:dyDescent="0.25">
      <c r="K514" s="305"/>
    </row>
    <row r="515" spans="11:11" x14ac:dyDescent="0.25">
      <c r="K515" s="305"/>
    </row>
    <row r="516" spans="11:11" x14ac:dyDescent="0.25">
      <c r="K516" s="305"/>
    </row>
    <row r="517" spans="11:11" x14ac:dyDescent="0.25">
      <c r="K517" s="305"/>
    </row>
    <row r="518" spans="11:11" x14ac:dyDescent="0.25">
      <c r="K518" s="305"/>
    </row>
    <row r="519" spans="11:11" x14ac:dyDescent="0.25">
      <c r="K519" s="305"/>
    </row>
    <row r="520" spans="11:11" x14ac:dyDescent="0.25">
      <c r="K520" s="305"/>
    </row>
    <row r="521" spans="11:11" x14ac:dyDescent="0.25">
      <c r="K521" s="305"/>
    </row>
    <row r="522" spans="11:11" x14ac:dyDescent="0.25">
      <c r="K522" s="305"/>
    </row>
    <row r="523" spans="11:11" x14ac:dyDescent="0.25">
      <c r="K523" s="305"/>
    </row>
    <row r="524" spans="11:11" x14ac:dyDescent="0.25">
      <c r="K524" s="305"/>
    </row>
    <row r="525" spans="11:11" x14ac:dyDescent="0.25">
      <c r="K525" s="305"/>
    </row>
    <row r="526" spans="11:11" x14ac:dyDescent="0.25">
      <c r="K526" s="305"/>
    </row>
    <row r="527" spans="11:11" x14ac:dyDescent="0.25">
      <c r="K527" s="305"/>
    </row>
    <row r="528" spans="11:11" x14ac:dyDescent="0.25">
      <c r="K528" s="305"/>
    </row>
    <row r="529" spans="11:11" x14ac:dyDescent="0.25">
      <c r="K529" s="305"/>
    </row>
    <row r="530" spans="11:11" x14ac:dyDescent="0.25">
      <c r="K530" s="305"/>
    </row>
    <row r="531" spans="11:11" x14ac:dyDescent="0.25">
      <c r="K531" s="305"/>
    </row>
    <row r="532" spans="11:11" x14ac:dyDescent="0.25">
      <c r="K532" s="305"/>
    </row>
    <row r="533" spans="11:11" x14ac:dyDescent="0.25">
      <c r="K533" s="305"/>
    </row>
    <row r="534" spans="11:11" x14ac:dyDescent="0.25">
      <c r="K534" s="305"/>
    </row>
    <row r="535" spans="11:11" x14ac:dyDescent="0.25">
      <c r="K535" s="305"/>
    </row>
    <row r="536" spans="11:11" x14ac:dyDescent="0.25">
      <c r="K536" s="305"/>
    </row>
    <row r="537" spans="11:11" x14ac:dyDescent="0.25">
      <c r="K537" s="305"/>
    </row>
    <row r="538" spans="11:11" x14ac:dyDescent="0.25">
      <c r="K538" s="305"/>
    </row>
    <row r="539" spans="11:11" x14ac:dyDescent="0.25">
      <c r="K539" s="305"/>
    </row>
    <row r="540" spans="11:11" x14ac:dyDescent="0.25">
      <c r="K540" s="305"/>
    </row>
    <row r="541" spans="11:11" x14ac:dyDescent="0.25">
      <c r="K541" s="305"/>
    </row>
    <row r="542" spans="11:11" x14ac:dyDescent="0.25">
      <c r="K542" s="305"/>
    </row>
    <row r="543" spans="11:11" x14ac:dyDescent="0.25">
      <c r="K543" s="305"/>
    </row>
    <row r="544" spans="11:11" x14ac:dyDescent="0.25">
      <c r="K544" s="305"/>
    </row>
    <row r="545" spans="11:11" x14ac:dyDescent="0.25">
      <c r="K545" s="305"/>
    </row>
    <row r="546" spans="11:11" x14ac:dyDescent="0.25">
      <c r="K546" s="305"/>
    </row>
    <row r="547" spans="11:11" x14ac:dyDescent="0.25">
      <c r="K547" s="305"/>
    </row>
    <row r="548" spans="11:11" x14ac:dyDescent="0.25">
      <c r="K548" s="305"/>
    </row>
    <row r="549" spans="11:11" x14ac:dyDescent="0.25">
      <c r="K549" s="305"/>
    </row>
    <row r="550" spans="11:11" x14ac:dyDescent="0.25">
      <c r="K550" s="305"/>
    </row>
    <row r="551" spans="11:11" x14ac:dyDescent="0.25">
      <c r="K551" s="305"/>
    </row>
    <row r="552" spans="11:11" x14ac:dyDescent="0.25">
      <c r="K552" s="305"/>
    </row>
    <row r="553" spans="11:11" x14ac:dyDescent="0.25">
      <c r="K553" s="305"/>
    </row>
    <row r="554" spans="11:11" x14ac:dyDescent="0.25">
      <c r="K554" s="305"/>
    </row>
    <row r="555" spans="11:11" x14ac:dyDescent="0.25">
      <c r="K555" s="305"/>
    </row>
    <row r="556" spans="11:11" x14ac:dyDescent="0.25">
      <c r="K556" s="305"/>
    </row>
    <row r="557" spans="11:11" x14ac:dyDescent="0.25">
      <c r="K557" s="305"/>
    </row>
    <row r="558" spans="11:11" x14ac:dyDescent="0.25">
      <c r="K558" s="305"/>
    </row>
    <row r="559" spans="11:11" x14ac:dyDescent="0.25">
      <c r="K559" s="305"/>
    </row>
    <row r="560" spans="11:11" x14ac:dyDescent="0.25">
      <c r="K560" s="305"/>
    </row>
    <row r="561" spans="11:11" x14ac:dyDescent="0.25">
      <c r="K561" s="305"/>
    </row>
    <row r="562" spans="11:11" x14ac:dyDescent="0.25">
      <c r="K562" s="305"/>
    </row>
    <row r="563" spans="11:11" x14ac:dyDescent="0.25">
      <c r="K563" s="305"/>
    </row>
    <row r="564" spans="11:11" x14ac:dyDescent="0.25">
      <c r="K564" s="305"/>
    </row>
    <row r="565" spans="11:11" x14ac:dyDescent="0.25">
      <c r="K565" s="305"/>
    </row>
    <row r="566" spans="11:11" x14ac:dyDescent="0.25">
      <c r="K566" s="305"/>
    </row>
    <row r="567" spans="11:11" x14ac:dyDescent="0.25">
      <c r="K567" s="305"/>
    </row>
    <row r="568" spans="11:11" x14ac:dyDescent="0.25">
      <c r="K568" s="305"/>
    </row>
    <row r="569" spans="11:11" x14ac:dyDescent="0.25">
      <c r="K569" s="305"/>
    </row>
    <row r="570" spans="11:11" x14ac:dyDescent="0.25">
      <c r="K570" s="305"/>
    </row>
    <row r="571" spans="11:11" x14ac:dyDescent="0.25">
      <c r="K571" s="305"/>
    </row>
    <row r="572" spans="11:11" x14ac:dyDescent="0.25">
      <c r="K572" s="305"/>
    </row>
    <row r="573" spans="11:11" x14ac:dyDescent="0.25">
      <c r="K573" s="305"/>
    </row>
    <row r="574" spans="11:11" x14ac:dyDescent="0.25">
      <c r="K574" s="305"/>
    </row>
    <row r="575" spans="11:11" x14ac:dyDescent="0.25">
      <c r="K575" s="305"/>
    </row>
    <row r="576" spans="11:11" x14ac:dyDescent="0.25">
      <c r="K576" s="305"/>
    </row>
    <row r="577" spans="11:11" x14ac:dyDescent="0.25">
      <c r="K577" s="305"/>
    </row>
    <row r="578" spans="11:11" x14ac:dyDescent="0.25">
      <c r="K578" s="305"/>
    </row>
    <row r="579" spans="11:11" x14ac:dyDescent="0.25">
      <c r="K579" s="305"/>
    </row>
    <row r="580" spans="11:11" x14ac:dyDescent="0.25">
      <c r="K580" s="305"/>
    </row>
    <row r="581" spans="11:11" x14ac:dyDescent="0.25">
      <c r="K581" s="305"/>
    </row>
    <row r="582" spans="11:11" x14ac:dyDescent="0.25">
      <c r="K582" s="305"/>
    </row>
    <row r="583" spans="11:11" x14ac:dyDescent="0.25">
      <c r="K583" s="305"/>
    </row>
    <row r="584" spans="11:11" x14ac:dyDescent="0.25">
      <c r="K584" s="305"/>
    </row>
    <row r="585" spans="11:11" x14ac:dyDescent="0.25">
      <c r="K585" s="305"/>
    </row>
    <row r="586" spans="11:11" x14ac:dyDescent="0.25">
      <c r="K586" s="305"/>
    </row>
    <row r="587" spans="11:11" x14ac:dyDescent="0.25">
      <c r="K587" s="305"/>
    </row>
    <row r="588" spans="11:11" x14ac:dyDescent="0.25">
      <c r="K588" s="305"/>
    </row>
    <row r="589" spans="11:11" x14ac:dyDescent="0.25">
      <c r="K589" s="305"/>
    </row>
    <row r="590" spans="11:11" x14ac:dyDescent="0.25">
      <c r="K590" s="305"/>
    </row>
    <row r="591" spans="11:11" x14ac:dyDescent="0.25">
      <c r="K591" s="305"/>
    </row>
    <row r="592" spans="11:11" x14ac:dyDescent="0.25">
      <c r="K592" s="305"/>
    </row>
    <row r="593" spans="11:11" x14ac:dyDescent="0.25">
      <c r="K593" s="305"/>
    </row>
    <row r="594" spans="11:11" x14ac:dyDescent="0.25">
      <c r="K594" s="305"/>
    </row>
    <row r="595" spans="11:11" x14ac:dyDescent="0.25">
      <c r="K595" s="305"/>
    </row>
    <row r="596" spans="11:11" x14ac:dyDescent="0.25">
      <c r="K596" s="305"/>
    </row>
    <row r="597" spans="11:11" x14ac:dyDescent="0.25">
      <c r="K597" s="305"/>
    </row>
    <row r="598" spans="11:11" x14ac:dyDescent="0.25">
      <c r="K598" s="305"/>
    </row>
    <row r="599" spans="11:11" x14ac:dyDescent="0.25">
      <c r="K599" s="305"/>
    </row>
    <row r="600" spans="11:11" x14ac:dyDescent="0.25">
      <c r="K600" s="305"/>
    </row>
    <row r="601" spans="11:11" x14ac:dyDescent="0.25">
      <c r="K601" s="305"/>
    </row>
    <row r="602" spans="11:11" x14ac:dyDescent="0.25">
      <c r="K602" s="305"/>
    </row>
    <row r="603" spans="11:11" x14ac:dyDescent="0.25">
      <c r="K603" s="305"/>
    </row>
    <row r="604" spans="11:11" x14ac:dyDescent="0.25">
      <c r="K604" s="305"/>
    </row>
    <row r="605" spans="11:11" x14ac:dyDescent="0.25">
      <c r="K605" s="305"/>
    </row>
    <row r="606" spans="11:11" x14ac:dyDescent="0.25">
      <c r="K606" s="305"/>
    </row>
    <row r="607" spans="11:11" x14ac:dyDescent="0.25">
      <c r="K607" s="305"/>
    </row>
    <row r="608" spans="11:11" x14ac:dyDescent="0.25">
      <c r="K608" s="305"/>
    </row>
    <row r="609" spans="11:11" x14ac:dyDescent="0.25">
      <c r="K609" s="305"/>
    </row>
    <row r="610" spans="11:11" x14ac:dyDescent="0.25">
      <c r="K610" s="305"/>
    </row>
    <row r="611" spans="11:11" x14ac:dyDescent="0.25">
      <c r="K611" s="305"/>
    </row>
    <row r="612" spans="11:11" x14ac:dyDescent="0.25">
      <c r="K612" s="305"/>
    </row>
    <row r="613" spans="11:11" x14ac:dyDescent="0.25">
      <c r="K613" s="305"/>
    </row>
    <row r="614" spans="11:11" x14ac:dyDescent="0.25">
      <c r="K614" s="305"/>
    </row>
    <row r="615" spans="11:11" x14ac:dyDescent="0.25">
      <c r="K615" s="305"/>
    </row>
    <row r="616" spans="11:11" x14ac:dyDescent="0.25">
      <c r="K616" s="305"/>
    </row>
    <row r="617" spans="11:11" x14ac:dyDescent="0.25">
      <c r="K617" s="305"/>
    </row>
    <row r="618" spans="11:11" x14ac:dyDescent="0.25">
      <c r="K618" s="305"/>
    </row>
    <row r="619" spans="11:11" x14ac:dyDescent="0.25">
      <c r="K619" s="305"/>
    </row>
    <row r="620" spans="11:11" x14ac:dyDescent="0.25">
      <c r="K620" s="305"/>
    </row>
    <row r="621" spans="11:11" x14ac:dyDescent="0.25">
      <c r="K621" s="305"/>
    </row>
    <row r="622" spans="11:11" x14ac:dyDescent="0.25">
      <c r="K622" s="305"/>
    </row>
    <row r="623" spans="11:11" x14ac:dyDescent="0.25">
      <c r="K623" s="305"/>
    </row>
    <row r="624" spans="11:11" x14ac:dyDescent="0.25">
      <c r="K624" s="305"/>
    </row>
    <row r="625" spans="11:11" x14ac:dyDescent="0.25">
      <c r="K625" s="305"/>
    </row>
    <row r="626" spans="11:11" x14ac:dyDescent="0.25">
      <c r="K626" s="305"/>
    </row>
    <row r="627" spans="11:11" x14ac:dyDescent="0.25">
      <c r="K627" s="305"/>
    </row>
    <row r="628" spans="11:11" x14ac:dyDescent="0.25">
      <c r="K628" s="305"/>
    </row>
    <row r="629" spans="11:11" x14ac:dyDescent="0.25">
      <c r="K629" s="305"/>
    </row>
    <row r="630" spans="11:11" x14ac:dyDescent="0.25">
      <c r="K630" s="305"/>
    </row>
    <row r="631" spans="11:11" x14ac:dyDescent="0.25">
      <c r="K631" s="305"/>
    </row>
    <row r="632" spans="11:11" x14ac:dyDescent="0.25">
      <c r="K632" s="305"/>
    </row>
    <row r="633" spans="11:11" x14ac:dyDescent="0.25">
      <c r="K633" s="305"/>
    </row>
    <row r="634" spans="11:11" x14ac:dyDescent="0.25">
      <c r="K634" s="305"/>
    </row>
    <row r="635" spans="11:11" x14ac:dyDescent="0.25">
      <c r="K635" s="305"/>
    </row>
    <row r="636" spans="11:11" x14ac:dyDescent="0.25">
      <c r="K636" s="305"/>
    </row>
    <row r="637" spans="11:11" x14ac:dyDescent="0.25">
      <c r="K637" s="305"/>
    </row>
    <row r="638" spans="11:11" x14ac:dyDescent="0.25">
      <c r="K638" s="305"/>
    </row>
    <row r="639" spans="11:11" x14ac:dyDescent="0.25">
      <c r="K639" s="305"/>
    </row>
    <row r="640" spans="11:11" x14ac:dyDescent="0.25">
      <c r="K640" s="305"/>
    </row>
    <row r="641" spans="11:11" x14ac:dyDescent="0.25">
      <c r="K641" s="305"/>
    </row>
    <row r="642" spans="11:11" x14ac:dyDescent="0.25">
      <c r="K642" s="305"/>
    </row>
    <row r="643" spans="11:11" x14ac:dyDescent="0.25">
      <c r="K643" s="305"/>
    </row>
    <row r="644" spans="11:11" x14ac:dyDescent="0.25">
      <c r="K644" s="305"/>
    </row>
    <row r="645" spans="11:11" x14ac:dyDescent="0.25">
      <c r="K645" s="305"/>
    </row>
    <row r="646" spans="11:11" x14ac:dyDescent="0.25">
      <c r="K646" s="305"/>
    </row>
    <row r="647" spans="11:11" x14ac:dyDescent="0.25">
      <c r="K647" s="305"/>
    </row>
    <row r="648" spans="11:11" x14ac:dyDescent="0.25">
      <c r="K648" s="305"/>
    </row>
    <row r="649" spans="11:11" x14ac:dyDescent="0.25">
      <c r="K649" s="305"/>
    </row>
    <row r="650" spans="11:11" x14ac:dyDescent="0.25">
      <c r="K650" s="305"/>
    </row>
    <row r="651" spans="11:11" x14ac:dyDescent="0.25">
      <c r="K651" s="305"/>
    </row>
    <row r="652" spans="11:11" x14ac:dyDescent="0.25">
      <c r="K652" s="305"/>
    </row>
    <row r="653" spans="11:11" x14ac:dyDescent="0.25">
      <c r="K653" s="305"/>
    </row>
    <row r="654" spans="11:11" x14ac:dyDescent="0.25">
      <c r="K654" s="305"/>
    </row>
    <row r="655" spans="11:11" x14ac:dyDescent="0.25">
      <c r="K655" s="305"/>
    </row>
    <row r="656" spans="11:11" x14ac:dyDescent="0.25">
      <c r="K656" s="305"/>
    </row>
    <row r="657" spans="11:11" x14ac:dyDescent="0.25">
      <c r="K657" s="305"/>
    </row>
    <row r="658" spans="11:11" x14ac:dyDescent="0.25">
      <c r="K658" s="305"/>
    </row>
    <row r="659" spans="11:11" x14ac:dyDescent="0.25">
      <c r="K659" s="305"/>
    </row>
    <row r="660" spans="11:11" x14ac:dyDescent="0.25">
      <c r="K660" s="305"/>
    </row>
    <row r="661" spans="11:11" x14ac:dyDescent="0.25">
      <c r="K661" s="305"/>
    </row>
    <row r="662" spans="11:11" x14ac:dyDescent="0.25">
      <c r="K662" s="305"/>
    </row>
    <row r="663" spans="11:11" x14ac:dyDescent="0.25">
      <c r="K663" s="305"/>
    </row>
    <row r="664" spans="11:11" x14ac:dyDescent="0.25">
      <c r="K664" s="305"/>
    </row>
    <row r="665" spans="11:11" x14ac:dyDescent="0.25">
      <c r="K665" s="305"/>
    </row>
    <row r="666" spans="11:11" x14ac:dyDescent="0.25">
      <c r="K666" s="305"/>
    </row>
    <row r="667" spans="11:11" x14ac:dyDescent="0.25">
      <c r="K667" s="305"/>
    </row>
    <row r="668" spans="11:11" x14ac:dyDescent="0.25">
      <c r="K668" s="305"/>
    </row>
    <row r="669" spans="11:11" x14ac:dyDescent="0.25">
      <c r="K669" s="305"/>
    </row>
    <row r="670" spans="11:11" x14ac:dyDescent="0.25">
      <c r="K670" s="305"/>
    </row>
    <row r="671" spans="11:11" x14ac:dyDescent="0.25">
      <c r="K671" s="305"/>
    </row>
    <row r="672" spans="11:11" x14ac:dyDescent="0.25">
      <c r="K672" s="305"/>
    </row>
    <row r="673" spans="11:11" x14ac:dyDescent="0.25">
      <c r="K673" s="305"/>
    </row>
    <row r="674" spans="11:11" x14ac:dyDescent="0.25">
      <c r="K674" s="305"/>
    </row>
    <row r="675" spans="11:11" x14ac:dyDescent="0.25">
      <c r="K675" s="305"/>
    </row>
    <row r="676" spans="11:11" x14ac:dyDescent="0.25">
      <c r="K676" s="305"/>
    </row>
    <row r="677" spans="11:11" x14ac:dyDescent="0.25">
      <c r="K677" s="305"/>
    </row>
    <row r="678" spans="11:11" x14ac:dyDescent="0.25">
      <c r="K678" s="305"/>
    </row>
    <row r="679" spans="11:11" x14ac:dyDescent="0.25">
      <c r="K679" s="305"/>
    </row>
    <row r="680" spans="11:11" x14ac:dyDescent="0.25">
      <c r="K680" s="305"/>
    </row>
    <row r="681" spans="11:11" x14ac:dyDescent="0.25">
      <c r="K681" s="305"/>
    </row>
    <row r="682" spans="11:11" x14ac:dyDescent="0.25">
      <c r="K682" s="305"/>
    </row>
    <row r="683" spans="11:11" x14ac:dyDescent="0.25">
      <c r="K683" s="305"/>
    </row>
    <row r="684" spans="11:11" x14ac:dyDescent="0.25">
      <c r="K684" s="305"/>
    </row>
    <row r="685" spans="11:11" x14ac:dyDescent="0.25">
      <c r="K685" s="305"/>
    </row>
    <row r="686" spans="11:11" x14ac:dyDescent="0.25">
      <c r="K686" s="305"/>
    </row>
    <row r="687" spans="11:11" x14ac:dyDescent="0.25">
      <c r="K687" s="305"/>
    </row>
    <row r="688" spans="11:11" x14ac:dyDescent="0.25">
      <c r="K688" s="305"/>
    </row>
    <row r="689" spans="11:11" x14ac:dyDescent="0.25">
      <c r="K689" s="305"/>
    </row>
    <row r="690" spans="11:11" x14ac:dyDescent="0.25">
      <c r="K690" s="305"/>
    </row>
    <row r="691" spans="11:11" x14ac:dyDescent="0.25">
      <c r="K691" s="305"/>
    </row>
    <row r="692" spans="11:11" x14ac:dyDescent="0.25">
      <c r="K692" s="305"/>
    </row>
    <row r="693" spans="11:11" x14ac:dyDescent="0.25">
      <c r="K693" s="305"/>
    </row>
    <row r="694" spans="11:11" x14ac:dyDescent="0.25">
      <c r="K694" s="305"/>
    </row>
    <row r="695" spans="11:11" x14ac:dyDescent="0.25">
      <c r="K695" s="305"/>
    </row>
    <row r="696" spans="11:11" x14ac:dyDescent="0.25">
      <c r="K696" s="305"/>
    </row>
    <row r="697" spans="11:11" x14ac:dyDescent="0.25">
      <c r="K697" s="305"/>
    </row>
    <row r="698" spans="11:11" x14ac:dyDescent="0.25">
      <c r="K698" s="305"/>
    </row>
    <row r="699" spans="11:11" x14ac:dyDescent="0.25">
      <c r="K699" s="305"/>
    </row>
    <row r="700" spans="11:11" x14ac:dyDescent="0.25">
      <c r="K700" s="305"/>
    </row>
    <row r="701" spans="11:11" x14ac:dyDescent="0.25">
      <c r="K701" s="305"/>
    </row>
    <row r="702" spans="11:11" x14ac:dyDescent="0.25">
      <c r="K702" s="305"/>
    </row>
    <row r="703" spans="11:11" x14ac:dyDescent="0.25">
      <c r="K703" s="305"/>
    </row>
    <row r="704" spans="11:11" x14ac:dyDescent="0.25">
      <c r="K704" s="305"/>
    </row>
    <row r="705" spans="11:11" x14ac:dyDescent="0.25">
      <c r="K705" s="305"/>
    </row>
    <row r="706" spans="11:11" x14ac:dyDescent="0.25">
      <c r="K706" s="305"/>
    </row>
    <row r="707" spans="11:11" x14ac:dyDescent="0.25">
      <c r="K707" s="305"/>
    </row>
    <row r="708" spans="11:11" x14ac:dyDescent="0.25">
      <c r="K708" s="305"/>
    </row>
    <row r="709" spans="11:11" x14ac:dyDescent="0.25">
      <c r="K709" s="305"/>
    </row>
    <row r="710" spans="11:11" x14ac:dyDescent="0.25">
      <c r="K710" s="305"/>
    </row>
    <row r="711" spans="11:11" x14ac:dyDescent="0.25">
      <c r="K711" s="305"/>
    </row>
    <row r="712" spans="11:11" x14ac:dyDescent="0.25">
      <c r="K712" s="305"/>
    </row>
    <row r="713" spans="11:11" x14ac:dyDescent="0.25">
      <c r="K713" s="305"/>
    </row>
    <row r="714" spans="11:11" x14ac:dyDescent="0.25">
      <c r="K714" s="305"/>
    </row>
    <row r="715" spans="11:11" x14ac:dyDescent="0.25">
      <c r="K715" s="305"/>
    </row>
    <row r="716" spans="11:11" x14ac:dyDescent="0.25">
      <c r="K716" s="305"/>
    </row>
    <row r="717" spans="11:11" x14ac:dyDescent="0.25">
      <c r="K717" s="305"/>
    </row>
    <row r="718" spans="11:11" x14ac:dyDescent="0.25">
      <c r="K718" s="305"/>
    </row>
    <row r="719" spans="11:11" x14ac:dyDescent="0.25">
      <c r="K719" s="305"/>
    </row>
    <row r="720" spans="11:11" x14ac:dyDescent="0.25">
      <c r="K720" s="305"/>
    </row>
    <row r="721" spans="11:11" x14ac:dyDescent="0.25">
      <c r="K721" s="305"/>
    </row>
    <row r="722" spans="11:11" x14ac:dyDescent="0.25">
      <c r="K722" s="305"/>
    </row>
    <row r="723" spans="11:11" x14ac:dyDescent="0.25">
      <c r="K723" s="305"/>
    </row>
    <row r="724" spans="11:11" x14ac:dyDescent="0.25">
      <c r="K724" s="305"/>
    </row>
    <row r="725" spans="11:11" x14ac:dyDescent="0.25">
      <c r="K725" s="305"/>
    </row>
    <row r="726" spans="11:11" x14ac:dyDescent="0.25">
      <c r="K726" s="305"/>
    </row>
    <row r="727" spans="11:11" x14ac:dyDescent="0.25">
      <c r="K727" s="305"/>
    </row>
    <row r="728" spans="11:11" x14ac:dyDescent="0.25">
      <c r="K728" s="305"/>
    </row>
    <row r="729" spans="11:11" x14ac:dyDescent="0.25">
      <c r="K729" s="305"/>
    </row>
    <row r="730" spans="11:11" x14ac:dyDescent="0.25">
      <c r="K730" s="305"/>
    </row>
    <row r="731" spans="11:11" x14ac:dyDescent="0.25">
      <c r="K731" s="305"/>
    </row>
    <row r="732" spans="11:11" x14ac:dyDescent="0.25">
      <c r="K732" s="305"/>
    </row>
    <row r="733" spans="11:11" x14ac:dyDescent="0.25">
      <c r="K733" s="305"/>
    </row>
    <row r="734" spans="11:11" x14ac:dyDescent="0.25">
      <c r="K734" s="305"/>
    </row>
    <row r="735" spans="11:11" x14ac:dyDescent="0.25">
      <c r="K735" s="305"/>
    </row>
    <row r="736" spans="11:11" x14ac:dyDescent="0.25">
      <c r="K736" s="305"/>
    </row>
    <row r="737" spans="11:11" x14ac:dyDescent="0.25">
      <c r="K737" s="305"/>
    </row>
    <row r="738" spans="11:11" x14ac:dyDescent="0.25">
      <c r="K738" s="305"/>
    </row>
    <row r="739" spans="11:11" x14ac:dyDescent="0.25">
      <c r="K739" s="305"/>
    </row>
    <row r="740" spans="11:11" x14ac:dyDescent="0.25">
      <c r="K740" s="305"/>
    </row>
    <row r="741" spans="11:11" x14ac:dyDescent="0.25">
      <c r="K741" s="305"/>
    </row>
    <row r="742" spans="11:11" x14ac:dyDescent="0.25">
      <c r="K742" s="305"/>
    </row>
    <row r="743" spans="11:11" x14ac:dyDescent="0.25">
      <c r="K743" s="305"/>
    </row>
    <row r="744" spans="11:11" x14ac:dyDescent="0.25">
      <c r="K744" s="305"/>
    </row>
    <row r="745" spans="11:11" x14ac:dyDescent="0.25">
      <c r="K745" s="305"/>
    </row>
    <row r="746" spans="11:11" x14ac:dyDescent="0.25">
      <c r="K746" s="305"/>
    </row>
    <row r="747" spans="11:11" x14ac:dyDescent="0.25">
      <c r="K747" s="305"/>
    </row>
    <row r="748" spans="11:11" x14ac:dyDescent="0.25">
      <c r="K748" s="305"/>
    </row>
    <row r="749" spans="11:11" x14ac:dyDescent="0.25">
      <c r="K749" s="305"/>
    </row>
    <row r="750" spans="11:11" x14ac:dyDescent="0.25">
      <c r="K750" s="305"/>
    </row>
    <row r="751" spans="11:11" x14ac:dyDescent="0.25">
      <c r="K751" s="305"/>
    </row>
    <row r="752" spans="11:11" x14ac:dyDescent="0.25">
      <c r="K752" s="305"/>
    </row>
    <row r="753" spans="11:11" x14ac:dyDescent="0.25">
      <c r="K753" s="305"/>
    </row>
    <row r="754" spans="11:11" x14ac:dyDescent="0.25">
      <c r="K754" s="305"/>
    </row>
    <row r="755" spans="11:11" x14ac:dyDescent="0.25">
      <c r="K755" s="305"/>
    </row>
    <row r="756" spans="11:11" x14ac:dyDescent="0.25">
      <c r="K756" s="305"/>
    </row>
    <row r="757" spans="11:11" x14ac:dyDescent="0.25">
      <c r="K757" s="305"/>
    </row>
    <row r="758" spans="11:11" x14ac:dyDescent="0.25">
      <c r="K758" s="305"/>
    </row>
    <row r="759" spans="11:11" x14ac:dyDescent="0.25">
      <c r="K759" s="305"/>
    </row>
    <row r="760" spans="11:11" x14ac:dyDescent="0.25">
      <c r="K760" s="305"/>
    </row>
    <row r="761" spans="11:11" x14ac:dyDescent="0.25">
      <c r="K761" s="305"/>
    </row>
    <row r="762" spans="11:11" x14ac:dyDescent="0.25">
      <c r="K762" s="305"/>
    </row>
    <row r="763" spans="11:11" x14ac:dyDescent="0.25">
      <c r="K763" s="305"/>
    </row>
    <row r="764" spans="11:11" x14ac:dyDescent="0.25">
      <c r="K764" s="305"/>
    </row>
    <row r="765" spans="11:11" x14ac:dyDescent="0.25">
      <c r="K765" s="305"/>
    </row>
    <row r="766" spans="11:11" x14ac:dyDescent="0.25">
      <c r="K766" s="305"/>
    </row>
    <row r="767" spans="11:11" x14ac:dyDescent="0.25">
      <c r="K767" s="305"/>
    </row>
    <row r="768" spans="11:11" x14ac:dyDescent="0.25">
      <c r="K768" s="305"/>
    </row>
    <row r="769" spans="11:11" x14ac:dyDescent="0.25">
      <c r="K769" s="305"/>
    </row>
    <row r="770" spans="11:11" x14ac:dyDescent="0.25">
      <c r="K770" s="305"/>
    </row>
    <row r="771" spans="11:11" x14ac:dyDescent="0.25">
      <c r="K771" s="305"/>
    </row>
    <row r="772" spans="11:11" x14ac:dyDescent="0.25">
      <c r="K772" s="305"/>
    </row>
    <row r="773" spans="11:11" x14ac:dyDescent="0.25">
      <c r="K773" s="305"/>
    </row>
    <row r="774" spans="11:11" x14ac:dyDescent="0.25">
      <c r="K774" s="305"/>
    </row>
    <row r="775" spans="11:11" x14ac:dyDescent="0.25">
      <c r="K775" s="305"/>
    </row>
    <row r="776" spans="11:11" x14ac:dyDescent="0.25">
      <c r="K776" s="305"/>
    </row>
    <row r="777" spans="11:11" x14ac:dyDescent="0.25">
      <c r="K777" s="305"/>
    </row>
    <row r="778" spans="11:11" x14ac:dyDescent="0.25">
      <c r="K778" s="305"/>
    </row>
    <row r="779" spans="11:11" x14ac:dyDescent="0.25">
      <c r="K779" s="305"/>
    </row>
    <row r="780" spans="11:11" x14ac:dyDescent="0.25">
      <c r="K780" s="305"/>
    </row>
    <row r="781" spans="11:11" x14ac:dyDescent="0.25">
      <c r="K781" s="305"/>
    </row>
    <row r="782" spans="11:11" x14ac:dyDescent="0.25">
      <c r="K782" s="305"/>
    </row>
    <row r="783" spans="11:11" x14ac:dyDescent="0.25">
      <c r="K783" s="305"/>
    </row>
    <row r="784" spans="11:11" x14ac:dyDescent="0.25">
      <c r="K784" s="305"/>
    </row>
    <row r="785" spans="11:11" x14ac:dyDescent="0.25">
      <c r="K785" s="305"/>
    </row>
    <row r="786" spans="11:11" x14ac:dyDescent="0.25">
      <c r="K786" s="305"/>
    </row>
    <row r="787" spans="11:11" x14ac:dyDescent="0.25">
      <c r="K787" s="305"/>
    </row>
    <row r="788" spans="11:11" x14ac:dyDescent="0.25">
      <c r="K788" s="305"/>
    </row>
    <row r="789" spans="11:11" x14ac:dyDescent="0.25">
      <c r="K789" s="305"/>
    </row>
    <row r="790" spans="11:11" x14ac:dyDescent="0.25">
      <c r="K790" s="305"/>
    </row>
    <row r="791" spans="11:11" x14ac:dyDescent="0.25">
      <c r="K791" s="305"/>
    </row>
    <row r="792" spans="11:11" x14ac:dyDescent="0.25">
      <c r="K792" s="305"/>
    </row>
    <row r="793" spans="11:11" x14ac:dyDescent="0.25">
      <c r="K793" s="305"/>
    </row>
    <row r="794" spans="11:11" x14ac:dyDescent="0.25">
      <c r="K794" s="305"/>
    </row>
    <row r="795" spans="11:11" x14ac:dyDescent="0.25">
      <c r="K795" s="305"/>
    </row>
    <row r="796" spans="11:11" x14ac:dyDescent="0.25">
      <c r="K796" s="305"/>
    </row>
    <row r="797" spans="11:11" x14ac:dyDescent="0.25">
      <c r="K797" s="305"/>
    </row>
    <row r="798" spans="11:11" x14ac:dyDescent="0.25">
      <c r="K798" s="305"/>
    </row>
    <row r="799" spans="11:11" x14ac:dyDescent="0.25">
      <c r="K799" s="305"/>
    </row>
    <row r="800" spans="11:11" x14ac:dyDescent="0.25">
      <c r="K800" s="305"/>
    </row>
    <row r="801" spans="11:11" x14ac:dyDescent="0.25">
      <c r="K801" s="305"/>
    </row>
    <row r="802" spans="11:11" x14ac:dyDescent="0.25">
      <c r="K802" s="305"/>
    </row>
    <row r="803" spans="11:11" x14ac:dyDescent="0.25">
      <c r="K803" s="305"/>
    </row>
    <row r="804" spans="11:11" x14ac:dyDescent="0.25">
      <c r="K804" s="305"/>
    </row>
    <row r="805" spans="11:11" x14ac:dyDescent="0.25">
      <c r="K805" s="305"/>
    </row>
    <row r="806" spans="11:11" x14ac:dyDescent="0.25">
      <c r="K806" s="305"/>
    </row>
    <row r="807" spans="11:11" x14ac:dyDescent="0.25">
      <c r="K807" s="305"/>
    </row>
    <row r="808" spans="11:11" x14ac:dyDescent="0.25">
      <c r="K808" s="305"/>
    </row>
    <row r="809" spans="11:11" x14ac:dyDescent="0.25">
      <c r="K809" s="305"/>
    </row>
    <row r="810" spans="11:11" x14ac:dyDescent="0.25">
      <c r="K810" s="305"/>
    </row>
    <row r="811" spans="11:11" x14ac:dyDescent="0.25">
      <c r="K811" s="305"/>
    </row>
    <row r="812" spans="11:11" x14ac:dyDescent="0.25">
      <c r="K812" s="305"/>
    </row>
    <row r="813" spans="11:11" x14ac:dyDescent="0.25">
      <c r="K813" s="305"/>
    </row>
    <row r="814" spans="11:11" x14ac:dyDescent="0.25">
      <c r="K814" s="305"/>
    </row>
    <row r="815" spans="11:11" x14ac:dyDescent="0.25">
      <c r="K815" s="305"/>
    </row>
    <row r="816" spans="11:11" x14ac:dyDescent="0.25">
      <c r="K816" s="305"/>
    </row>
    <row r="817" spans="11:11" x14ac:dyDescent="0.25">
      <c r="K817" s="305"/>
    </row>
    <row r="818" spans="11:11" x14ac:dyDescent="0.25">
      <c r="K818" s="305"/>
    </row>
    <row r="819" spans="11:11" x14ac:dyDescent="0.25">
      <c r="K819" s="305"/>
    </row>
    <row r="820" spans="11:11" x14ac:dyDescent="0.25">
      <c r="K820" s="305"/>
    </row>
    <row r="821" spans="11:11" x14ac:dyDescent="0.25">
      <c r="K821" s="305"/>
    </row>
    <row r="822" spans="11:11" x14ac:dyDescent="0.25">
      <c r="K822" s="305"/>
    </row>
    <row r="823" spans="11:11" x14ac:dyDescent="0.25">
      <c r="K823" s="305"/>
    </row>
    <row r="824" spans="11:11" x14ac:dyDescent="0.25">
      <c r="K824" s="305"/>
    </row>
    <row r="825" spans="11:11" x14ac:dyDescent="0.25">
      <c r="K825" s="305"/>
    </row>
    <row r="826" spans="11:11" x14ac:dyDescent="0.25">
      <c r="K826" s="305"/>
    </row>
    <row r="827" spans="11:11" x14ac:dyDescent="0.25">
      <c r="K827" s="305"/>
    </row>
    <row r="828" spans="11:11" x14ac:dyDescent="0.25">
      <c r="K828" s="305"/>
    </row>
    <row r="829" spans="11:11" x14ac:dyDescent="0.25">
      <c r="K829" s="305"/>
    </row>
    <row r="830" spans="11:11" x14ac:dyDescent="0.25">
      <c r="K830" s="305"/>
    </row>
    <row r="831" spans="11:11" x14ac:dyDescent="0.25">
      <c r="K831" s="305"/>
    </row>
    <row r="832" spans="11:11" x14ac:dyDescent="0.25">
      <c r="K832" s="305"/>
    </row>
    <row r="833" spans="11:11" x14ac:dyDescent="0.25">
      <c r="K833" s="305"/>
    </row>
    <row r="834" spans="11:11" x14ac:dyDescent="0.25">
      <c r="K834" s="305"/>
    </row>
    <row r="835" spans="11:11" x14ac:dyDescent="0.25">
      <c r="K835" s="305"/>
    </row>
    <row r="836" spans="11:11" x14ac:dyDescent="0.25">
      <c r="K836" s="305"/>
    </row>
    <row r="837" spans="11:11" x14ac:dyDescent="0.25">
      <c r="K837" s="305"/>
    </row>
    <row r="838" spans="11:11" x14ac:dyDescent="0.25">
      <c r="K838" s="305"/>
    </row>
    <row r="839" spans="11:11" x14ac:dyDescent="0.25">
      <c r="K839" s="305"/>
    </row>
    <row r="840" spans="11:11" x14ac:dyDescent="0.25">
      <c r="K840" s="305"/>
    </row>
    <row r="841" spans="11:11" x14ac:dyDescent="0.25">
      <c r="K841" s="305"/>
    </row>
    <row r="842" spans="11:11" x14ac:dyDescent="0.25">
      <c r="K842" s="305"/>
    </row>
    <row r="843" spans="11:11" x14ac:dyDescent="0.25">
      <c r="K843" s="305"/>
    </row>
    <row r="844" spans="11:11" x14ac:dyDescent="0.25">
      <c r="K844" s="305"/>
    </row>
    <row r="845" spans="11:11" x14ac:dyDescent="0.25">
      <c r="K845" s="305"/>
    </row>
    <row r="846" spans="11:11" x14ac:dyDescent="0.25">
      <c r="K846" s="305"/>
    </row>
    <row r="847" spans="11:11" x14ac:dyDescent="0.25">
      <c r="K847" s="305"/>
    </row>
    <row r="848" spans="11:11" x14ac:dyDescent="0.25">
      <c r="K848" s="305"/>
    </row>
    <row r="849" spans="11:11" x14ac:dyDescent="0.25">
      <c r="K849" s="305"/>
    </row>
    <row r="850" spans="11:11" x14ac:dyDescent="0.25">
      <c r="K850" s="305"/>
    </row>
    <row r="851" spans="11:11" x14ac:dyDescent="0.25">
      <c r="K851" s="305"/>
    </row>
    <row r="852" spans="11:11" x14ac:dyDescent="0.25">
      <c r="K852" s="305"/>
    </row>
    <row r="853" spans="11:11" x14ac:dyDescent="0.25">
      <c r="K853" s="305"/>
    </row>
    <row r="854" spans="11:11" x14ac:dyDescent="0.25">
      <c r="K854" s="305"/>
    </row>
    <row r="855" spans="11:11" x14ac:dyDescent="0.25">
      <c r="K855" s="305"/>
    </row>
    <row r="856" spans="11:11" x14ac:dyDescent="0.25">
      <c r="K856" s="305"/>
    </row>
    <row r="857" spans="11:11" x14ac:dyDescent="0.25">
      <c r="K857" s="305"/>
    </row>
    <row r="858" spans="11:11" x14ac:dyDescent="0.25">
      <c r="K858" s="305"/>
    </row>
    <row r="859" spans="11:11" x14ac:dyDescent="0.25">
      <c r="K859" s="305"/>
    </row>
    <row r="860" spans="11:11" x14ac:dyDescent="0.25">
      <c r="K860" s="305"/>
    </row>
    <row r="861" spans="11:11" x14ac:dyDescent="0.25">
      <c r="K861" s="305"/>
    </row>
    <row r="862" spans="11:11" x14ac:dyDescent="0.25">
      <c r="K862" s="305"/>
    </row>
    <row r="863" spans="11:11" x14ac:dyDescent="0.25">
      <c r="K863" s="305"/>
    </row>
    <row r="864" spans="11:11" x14ac:dyDescent="0.25">
      <c r="K864" s="305"/>
    </row>
    <row r="865" spans="11:11" x14ac:dyDescent="0.25">
      <c r="K865" s="305"/>
    </row>
    <row r="866" spans="11:11" x14ac:dyDescent="0.25">
      <c r="K866" s="305"/>
    </row>
    <row r="867" spans="11:11" x14ac:dyDescent="0.25">
      <c r="K867" s="305"/>
    </row>
    <row r="868" spans="11:11" x14ac:dyDescent="0.25">
      <c r="K868" s="305"/>
    </row>
    <row r="869" spans="11:11" x14ac:dyDescent="0.25">
      <c r="K869" s="305"/>
    </row>
    <row r="870" spans="11:11" x14ac:dyDescent="0.25">
      <c r="K870" s="305"/>
    </row>
    <row r="871" spans="11:11" x14ac:dyDescent="0.25">
      <c r="K871" s="305"/>
    </row>
    <row r="872" spans="11:11" x14ac:dyDescent="0.25">
      <c r="K872" s="305"/>
    </row>
    <row r="873" spans="11:11" x14ac:dyDescent="0.25">
      <c r="K873" s="305"/>
    </row>
    <row r="874" spans="11:11" x14ac:dyDescent="0.25">
      <c r="K874" s="305"/>
    </row>
    <row r="875" spans="11:11" x14ac:dyDescent="0.25">
      <c r="K875" s="305"/>
    </row>
    <row r="876" spans="11:11" x14ac:dyDescent="0.25">
      <c r="K876" s="305"/>
    </row>
    <row r="877" spans="11:11" x14ac:dyDescent="0.25">
      <c r="K877" s="305"/>
    </row>
    <row r="878" spans="11:11" x14ac:dyDescent="0.25">
      <c r="K878" s="305"/>
    </row>
    <row r="879" spans="11:11" x14ac:dyDescent="0.25">
      <c r="K879" s="305"/>
    </row>
    <row r="880" spans="11:11" x14ac:dyDescent="0.25">
      <c r="K880" s="305"/>
    </row>
    <row r="881" spans="11:11" x14ac:dyDescent="0.25">
      <c r="K881" s="305"/>
    </row>
    <row r="882" spans="11:11" x14ac:dyDescent="0.25">
      <c r="K882" s="305"/>
    </row>
    <row r="883" spans="11:11" x14ac:dyDescent="0.25">
      <c r="K883" s="305"/>
    </row>
    <row r="884" spans="11:11" x14ac:dyDescent="0.25">
      <c r="K884" s="305"/>
    </row>
    <row r="885" spans="11:11" x14ac:dyDescent="0.25">
      <c r="K885" s="305"/>
    </row>
    <row r="886" spans="11:11" x14ac:dyDescent="0.25">
      <c r="K886" s="305"/>
    </row>
    <row r="887" spans="11:11" x14ac:dyDescent="0.25">
      <c r="K887" s="305"/>
    </row>
    <row r="888" spans="11:11" x14ac:dyDescent="0.25">
      <c r="K888" s="305"/>
    </row>
    <row r="889" spans="11:11" x14ac:dyDescent="0.25">
      <c r="K889" s="305"/>
    </row>
    <row r="890" spans="11:11" x14ac:dyDescent="0.25">
      <c r="K890" s="305"/>
    </row>
    <row r="891" spans="11:11" x14ac:dyDescent="0.25">
      <c r="K891" s="305"/>
    </row>
    <row r="892" spans="11:11" x14ac:dyDescent="0.25">
      <c r="K892" s="305"/>
    </row>
    <row r="893" spans="11:11" x14ac:dyDescent="0.25">
      <c r="K893" s="305"/>
    </row>
    <row r="894" spans="11:11" x14ac:dyDescent="0.25">
      <c r="K894" s="305"/>
    </row>
    <row r="895" spans="11:11" x14ac:dyDescent="0.25">
      <c r="K895" s="305"/>
    </row>
    <row r="896" spans="11:11" x14ac:dyDescent="0.25">
      <c r="K896" s="305"/>
    </row>
    <row r="897" spans="11:11" x14ac:dyDescent="0.25">
      <c r="K897" s="305"/>
    </row>
    <row r="898" spans="11:11" x14ac:dyDescent="0.25">
      <c r="K898" s="305"/>
    </row>
    <row r="899" spans="11:11" x14ac:dyDescent="0.25">
      <c r="K899" s="305"/>
    </row>
    <row r="900" spans="11:11" x14ac:dyDescent="0.25">
      <c r="K900" s="305"/>
    </row>
    <row r="901" spans="11:11" x14ac:dyDescent="0.25">
      <c r="K901" s="305"/>
    </row>
    <row r="902" spans="11:11" x14ac:dyDescent="0.25">
      <c r="K902" s="305"/>
    </row>
    <row r="903" spans="11:11" x14ac:dyDescent="0.25">
      <c r="K903" s="305"/>
    </row>
    <row r="904" spans="11:11" x14ac:dyDescent="0.25">
      <c r="K904" s="305"/>
    </row>
    <row r="905" spans="11:11" x14ac:dyDescent="0.25">
      <c r="K905" s="305"/>
    </row>
    <row r="906" spans="11:11" x14ac:dyDescent="0.25">
      <c r="K906" s="305"/>
    </row>
    <row r="907" spans="11:11" x14ac:dyDescent="0.25">
      <c r="K907" s="305"/>
    </row>
    <row r="908" spans="11:11" x14ac:dyDescent="0.25">
      <c r="K908" s="305"/>
    </row>
    <row r="909" spans="11:11" x14ac:dyDescent="0.25">
      <c r="K909" s="305"/>
    </row>
    <row r="910" spans="11:11" x14ac:dyDescent="0.25">
      <c r="K910" s="305"/>
    </row>
    <row r="911" spans="11:11" x14ac:dyDescent="0.25">
      <c r="K911" s="305"/>
    </row>
    <row r="912" spans="11:11" x14ac:dyDescent="0.25">
      <c r="K912" s="305"/>
    </row>
    <row r="913" spans="11:11" x14ac:dyDescent="0.25">
      <c r="K913" s="305"/>
    </row>
    <row r="914" spans="11:11" x14ac:dyDescent="0.25">
      <c r="K914" s="305"/>
    </row>
    <row r="915" spans="11:11" x14ac:dyDescent="0.25">
      <c r="K915" s="305"/>
    </row>
    <row r="916" spans="11:11" x14ac:dyDescent="0.25">
      <c r="K916" s="305"/>
    </row>
    <row r="917" spans="11:11" x14ac:dyDescent="0.25">
      <c r="K917" s="305"/>
    </row>
    <row r="918" spans="11:11" x14ac:dyDescent="0.25">
      <c r="K918" s="305"/>
    </row>
    <row r="919" spans="11:11" x14ac:dyDescent="0.25">
      <c r="K919" s="305"/>
    </row>
    <row r="920" spans="11:11" x14ac:dyDescent="0.25">
      <c r="K920" s="305"/>
    </row>
    <row r="921" spans="11:11" x14ac:dyDescent="0.25">
      <c r="K921" s="305"/>
    </row>
    <row r="922" spans="11:11" x14ac:dyDescent="0.25">
      <c r="K922" s="305"/>
    </row>
    <row r="923" spans="11:11" x14ac:dyDescent="0.25">
      <c r="K923" s="305"/>
    </row>
    <row r="924" spans="11:11" x14ac:dyDescent="0.25">
      <c r="K924" s="305"/>
    </row>
    <row r="925" spans="11:11" x14ac:dyDescent="0.25">
      <c r="K925" s="305"/>
    </row>
    <row r="926" spans="11:11" x14ac:dyDescent="0.25">
      <c r="K926" s="305"/>
    </row>
    <row r="927" spans="11:11" x14ac:dyDescent="0.25">
      <c r="K927" s="305"/>
    </row>
    <row r="928" spans="11:11" x14ac:dyDescent="0.25">
      <c r="K928" s="305"/>
    </row>
    <row r="929" spans="11:11" x14ac:dyDescent="0.25">
      <c r="K929" s="305"/>
    </row>
    <row r="930" spans="11:11" x14ac:dyDescent="0.25">
      <c r="K930" s="305"/>
    </row>
    <row r="931" spans="11:11" x14ac:dyDescent="0.25">
      <c r="K931" s="305"/>
    </row>
    <row r="932" spans="11:11" x14ac:dyDescent="0.25">
      <c r="K932" s="305"/>
    </row>
    <row r="933" spans="11:11" x14ac:dyDescent="0.25">
      <c r="K933" s="305"/>
    </row>
    <row r="934" spans="11:11" x14ac:dyDescent="0.25">
      <c r="K934" s="305"/>
    </row>
    <row r="935" spans="11:11" x14ac:dyDescent="0.25">
      <c r="K935" s="305"/>
    </row>
    <row r="936" spans="11:11" x14ac:dyDescent="0.25">
      <c r="K936" s="305"/>
    </row>
    <row r="937" spans="11:11" x14ac:dyDescent="0.25">
      <c r="K937" s="305"/>
    </row>
    <row r="938" spans="11:11" x14ac:dyDescent="0.25">
      <c r="K938" s="305"/>
    </row>
    <row r="939" spans="11:11" x14ac:dyDescent="0.25">
      <c r="K939" s="305"/>
    </row>
    <row r="940" spans="11:11" x14ac:dyDescent="0.25">
      <c r="K940" s="305"/>
    </row>
    <row r="941" spans="11:11" x14ac:dyDescent="0.25">
      <c r="K941" s="305"/>
    </row>
    <row r="942" spans="11:11" x14ac:dyDescent="0.25">
      <c r="K942" s="305"/>
    </row>
    <row r="943" spans="11:11" x14ac:dyDescent="0.25">
      <c r="K943" s="305"/>
    </row>
    <row r="944" spans="11:11" x14ac:dyDescent="0.25">
      <c r="K944" s="305"/>
    </row>
    <row r="945" spans="11:11" x14ac:dyDescent="0.25">
      <c r="K945" s="305"/>
    </row>
    <row r="946" spans="11:11" x14ac:dyDescent="0.25">
      <c r="K946" s="305"/>
    </row>
    <row r="947" spans="11:11" x14ac:dyDescent="0.25">
      <c r="K947" s="305"/>
    </row>
    <row r="948" spans="11:11" x14ac:dyDescent="0.25">
      <c r="K948" s="305"/>
    </row>
    <row r="949" spans="11:11" x14ac:dyDescent="0.25">
      <c r="K949" s="305"/>
    </row>
    <row r="950" spans="11:11" x14ac:dyDescent="0.25">
      <c r="K950" s="305"/>
    </row>
    <row r="951" spans="11:11" x14ac:dyDescent="0.25">
      <c r="K951" s="305"/>
    </row>
    <row r="952" spans="11:11" x14ac:dyDescent="0.25">
      <c r="K952" s="305"/>
    </row>
    <row r="953" spans="11:11" x14ac:dyDescent="0.25">
      <c r="K953" s="305"/>
    </row>
    <row r="954" spans="11:11" x14ac:dyDescent="0.25">
      <c r="K954" s="305"/>
    </row>
    <row r="955" spans="11:11" x14ac:dyDescent="0.25">
      <c r="K955" s="305"/>
    </row>
    <row r="956" spans="11:11" x14ac:dyDescent="0.25">
      <c r="K956" s="305"/>
    </row>
    <row r="957" spans="11:11" x14ac:dyDescent="0.25">
      <c r="K957" s="305"/>
    </row>
    <row r="958" spans="11:11" x14ac:dyDescent="0.25">
      <c r="K958" s="305"/>
    </row>
    <row r="959" spans="11:11" x14ac:dyDescent="0.25">
      <c r="K959" s="305"/>
    </row>
    <row r="960" spans="11:11" x14ac:dyDescent="0.25">
      <c r="K960" s="305"/>
    </row>
    <row r="961" spans="11:11" x14ac:dyDescent="0.25">
      <c r="K961" s="305"/>
    </row>
    <row r="962" spans="11:11" x14ac:dyDescent="0.25">
      <c r="K962" s="305"/>
    </row>
    <row r="963" spans="11:11" x14ac:dyDescent="0.25">
      <c r="K963" s="305"/>
    </row>
    <row r="964" spans="11:11" x14ac:dyDescent="0.25">
      <c r="K964" s="305"/>
    </row>
    <row r="965" spans="11:11" x14ac:dyDescent="0.25">
      <c r="K965" s="305"/>
    </row>
    <row r="966" spans="11:11" x14ac:dyDescent="0.25">
      <c r="K966" s="305"/>
    </row>
    <row r="967" spans="11:11" x14ac:dyDescent="0.25">
      <c r="K967" s="305"/>
    </row>
    <row r="968" spans="11:11" x14ac:dyDescent="0.25">
      <c r="K968" s="305"/>
    </row>
    <row r="969" spans="11:11" x14ac:dyDescent="0.25">
      <c r="K969" s="305"/>
    </row>
    <row r="970" spans="11:11" x14ac:dyDescent="0.25">
      <c r="K970" s="305"/>
    </row>
    <row r="971" spans="11:11" x14ac:dyDescent="0.25">
      <c r="K971" s="305"/>
    </row>
    <row r="972" spans="11:11" x14ac:dyDescent="0.25">
      <c r="K972" s="305"/>
    </row>
    <row r="973" spans="11:11" x14ac:dyDescent="0.25">
      <c r="K973" s="305"/>
    </row>
    <row r="974" spans="11:11" x14ac:dyDescent="0.25">
      <c r="K974" s="305"/>
    </row>
    <row r="975" spans="11:11" x14ac:dyDescent="0.25">
      <c r="K975" s="305"/>
    </row>
    <row r="976" spans="11:11" x14ac:dyDescent="0.25">
      <c r="K976" s="305"/>
    </row>
    <row r="977" spans="11:11" x14ac:dyDescent="0.25">
      <c r="K977" s="305"/>
    </row>
    <row r="978" spans="11:11" x14ac:dyDescent="0.25">
      <c r="K978" s="305"/>
    </row>
    <row r="979" spans="11:11" x14ac:dyDescent="0.25">
      <c r="K979" s="305"/>
    </row>
    <row r="980" spans="11:11" x14ac:dyDescent="0.25">
      <c r="K980" s="305"/>
    </row>
    <row r="981" spans="11:11" x14ac:dyDescent="0.25">
      <c r="K981" s="305"/>
    </row>
    <row r="982" spans="11:11" x14ac:dyDescent="0.25">
      <c r="K982" s="305"/>
    </row>
    <row r="983" spans="11:11" x14ac:dyDescent="0.25">
      <c r="K983" s="305"/>
    </row>
    <row r="984" spans="11:11" x14ac:dyDescent="0.25">
      <c r="K984" s="305"/>
    </row>
    <row r="985" spans="11:11" x14ac:dyDescent="0.25">
      <c r="K985" s="305"/>
    </row>
    <row r="986" spans="11:11" x14ac:dyDescent="0.25">
      <c r="K986" s="305"/>
    </row>
    <row r="987" spans="11:11" x14ac:dyDescent="0.25">
      <c r="K987" s="305"/>
    </row>
    <row r="988" spans="11:11" x14ac:dyDescent="0.25">
      <c r="K988" s="305"/>
    </row>
    <row r="989" spans="11:11" x14ac:dyDescent="0.25">
      <c r="K989" s="305"/>
    </row>
    <row r="990" spans="11:11" x14ac:dyDescent="0.25">
      <c r="K990" s="305"/>
    </row>
    <row r="991" spans="11:11" x14ac:dyDescent="0.25">
      <c r="K991" s="305"/>
    </row>
    <row r="992" spans="11:11" x14ac:dyDescent="0.25">
      <c r="K992" s="305"/>
    </row>
    <row r="993" spans="11:11" x14ac:dyDescent="0.25">
      <c r="K993" s="305"/>
    </row>
    <row r="994" spans="11:11" x14ac:dyDescent="0.25">
      <c r="K994" s="305"/>
    </row>
    <row r="995" spans="11:11" x14ac:dyDescent="0.25">
      <c r="K995" s="305"/>
    </row>
    <row r="996" spans="11:11" x14ac:dyDescent="0.25">
      <c r="K996" s="305"/>
    </row>
    <row r="997" spans="11:11" x14ac:dyDescent="0.25">
      <c r="K997" s="305"/>
    </row>
    <row r="998" spans="11:11" x14ac:dyDescent="0.25">
      <c r="K998" s="305"/>
    </row>
    <row r="999" spans="11:11" x14ac:dyDescent="0.25">
      <c r="K999" s="305"/>
    </row>
    <row r="1000" spans="11:11" x14ac:dyDescent="0.25">
      <c r="K1000" s="305"/>
    </row>
    <row r="1001" spans="11:11" x14ac:dyDescent="0.25">
      <c r="K1001" s="305"/>
    </row>
    <row r="1002" spans="11:11" x14ac:dyDescent="0.25">
      <c r="K1002" s="305"/>
    </row>
    <row r="1003" spans="11:11" x14ac:dyDescent="0.25">
      <c r="K1003" s="305"/>
    </row>
    <row r="1004" spans="11:11" x14ac:dyDescent="0.25">
      <c r="K1004" s="305"/>
    </row>
    <row r="1005" spans="11:11" x14ac:dyDescent="0.25">
      <c r="K1005" s="305"/>
    </row>
    <row r="1006" spans="11:11" x14ac:dyDescent="0.25">
      <c r="K1006" s="305"/>
    </row>
    <row r="1007" spans="11:11" x14ac:dyDescent="0.25">
      <c r="K1007" s="305"/>
    </row>
    <row r="1008" spans="11:11" x14ac:dyDescent="0.25">
      <c r="K1008" s="305"/>
    </row>
    <row r="1009" spans="11:11" x14ac:dyDescent="0.25">
      <c r="K1009" s="305"/>
    </row>
    <row r="1010" spans="11:11" x14ac:dyDescent="0.25">
      <c r="K1010" s="305"/>
    </row>
    <row r="1011" spans="11:11" x14ac:dyDescent="0.25">
      <c r="K1011" s="305"/>
    </row>
    <row r="1012" spans="11:11" x14ac:dyDescent="0.25">
      <c r="K1012" s="305"/>
    </row>
    <row r="1013" spans="11:11" x14ac:dyDescent="0.25">
      <c r="K1013" s="305"/>
    </row>
    <row r="1014" spans="11:11" x14ac:dyDescent="0.25">
      <c r="K1014" s="305"/>
    </row>
    <row r="1015" spans="11:11" x14ac:dyDescent="0.25">
      <c r="K1015" s="305"/>
    </row>
    <row r="1016" spans="11:11" x14ac:dyDescent="0.25">
      <c r="K1016" s="305"/>
    </row>
    <row r="1017" spans="11:11" x14ac:dyDescent="0.25">
      <c r="K1017" s="305"/>
    </row>
    <row r="1018" spans="11:11" x14ac:dyDescent="0.25">
      <c r="K1018" s="305"/>
    </row>
    <row r="1019" spans="11:11" x14ac:dyDescent="0.25">
      <c r="K1019" s="305"/>
    </row>
    <row r="1020" spans="11:11" x14ac:dyDescent="0.25">
      <c r="K1020" s="305"/>
    </row>
    <row r="1021" spans="11:11" x14ac:dyDescent="0.25">
      <c r="K1021" s="305"/>
    </row>
    <row r="1022" spans="11:11" x14ac:dyDescent="0.25">
      <c r="K1022" s="305"/>
    </row>
    <row r="1023" spans="11:11" x14ac:dyDescent="0.25">
      <c r="K1023" s="305"/>
    </row>
    <row r="1024" spans="11:11" x14ac:dyDescent="0.25">
      <c r="K1024" s="305"/>
    </row>
    <row r="1025" spans="11:11" x14ac:dyDescent="0.25">
      <c r="K1025" s="305"/>
    </row>
    <row r="1026" spans="11:11" x14ac:dyDescent="0.25">
      <c r="K1026" s="305"/>
    </row>
    <row r="1027" spans="11:11" x14ac:dyDescent="0.25">
      <c r="K1027" s="305"/>
    </row>
    <row r="1028" spans="11:11" x14ac:dyDescent="0.25">
      <c r="K1028" s="305"/>
    </row>
    <row r="1029" spans="11:11" x14ac:dyDescent="0.25">
      <c r="K1029" s="305"/>
    </row>
    <row r="1030" spans="11:11" x14ac:dyDescent="0.25">
      <c r="K1030" s="305"/>
    </row>
    <row r="1031" spans="11:11" x14ac:dyDescent="0.25">
      <c r="K1031" s="305"/>
    </row>
    <row r="1032" spans="11:11" x14ac:dyDescent="0.25">
      <c r="K1032" s="305"/>
    </row>
    <row r="1033" spans="11:11" x14ac:dyDescent="0.25">
      <c r="K1033" s="305"/>
    </row>
    <row r="1034" spans="11:11" x14ac:dyDescent="0.25">
      <c r="K1034" s="305"/>
    </row>
    <row r="1035" spans="11:11" x14ac:dyDescent="0.25">
      <c r="K1035" s="305"/>
    </row>
    <row r="1036" spans="11:11" x14ac:dyDescent="0.25">
      <c r="K1036" s="305"/>
    </row>
    <row r="1037" spans="11:11" x14ac:dyDescent="0.25">
      <c r="K1037" s="305"/>
    </row>
    <row r="1038" spans="11:11" x14ac:dyDescent="0.25">
      <c r="K1038" s="305"/>
    </row>
    <row r="1039" spans="11:11" x14ac:dyDescent="0.25">
      <c r="K1039" s="305"/>
    </row>
    <row r="1040" spans="11:11" x14ac:dyDescent="0.25">
      <c r="K1040" s="305"/>
    </row>
    <row r="1041" spans="11:11" x14ac:dyDescent="0.25">
      <c r="K1041" s="305"/>
    </row>
    <row r="1042" spans="11:11" x14ac:dyDescent="0.25">
      <c r="K1042" s="305"/>
    </row>
    <row r="1043" spans="11:11" x14ac:dyDescent="0.25">
      <c r="K1043" s="305"/>
    </row>
    <row r="1044" spans="11:11" x14ac:dyDescent="0.25">
      <c r="K1044" s="305"/>
    </row>
    <row r="1045" spans="11:11" x14ac:dyDescent="0.25">
      <c r="K1045" s="305"/>
    </row>
    <row r="1046" spans="11:11" x14ac:dyDescent="0.25">
      <c r="K1046" s="305"/>
    </row>
    <row r="1047" spans="11:11" x14ac:dyDescent="0.25">
      <c r="K1047" s="305"/>
    </row>
    <row r="1048" spans="11:11" x14ac:dyDescent="0.25">
      <c r="K1048" s="305"/>
    </row>
    <row r="1049" spans="11:11" x14ac:dyDescent="0.25">
      <c r="K1049" s="305"/>
    </row>
    <row r="1050" spans="11:11" x14ac:dyDescent="0.25">
      <c r="K1050" s="305"/>
    </row>
    <row r="1051" spans="11:11" x14ac:dyDescent="0.25">
      <c r="K1051" s="305"/>
    </row>
    <row r="1052" spans="11:11" x14ac:dyDescent="0.25">
      <c r="K1052" s="305"/>
    </row>
    <row r="1053" spans="11:11" x14ac:dyDescent="0.25">
      <c r="K1053" s="305"/>
    </row>
    <row r="1054" spans="11:11" x14ac:dyDescent="0.25">
      <c r="K1054" s="305"/>
    </row>
    <row r="1055" spans="11:11" x14ac:dyDescent="0.25">
      <c r="K1055" s="305"/>
    </row>
    <row r="1056" spans="11:11" x14ac:dyDescent="0.25">
      <c r="K1056" s="305"/>
    </row>
    <row r="1057" spans="11:11" x14ac:dyDescent="0.25">
      <c r="K1057" s="305"/>
    </row>
    <row r="1058" spans="11:11" x14ac:dyDescent="0.25">
      <c r="K1058" s="305"/>
    </row>
    <row r="1059" spans="11:11" x14ac:dyDescent="0.25">
      <c r="K1059" s="305"/>
    </row>
    <row r="1060" spans="11:11" x14ac:dyDescent="0.25">
      <c r="K1060" s="305"/>
    </row>
    <row r="1061" spans="11:11" x14ac:dyDescent="0.25">
      <c r="K1061" s="305"/>
    </row>
    <row r="1062" spans="11:11" x14ac:dyDescent="0.25">
      <c r="K1062" s="305"/>
    </row>
    <row r="1063" spans="11:11" x14ac:dyDescent="0.25">
      <c r="K1063" s="305"/>
    </row>
    <row r="1064" spans="11:11" x14ac:dyDescent="0.25">
      <c r="K1064" s="305"/>
    </row>
    <row r="1065" spans="11:11" x14ac:dyDescent="0.25">
      <c r="K1065" s="305"/>
    </row>
    <row r="1066" spans="11:11" x14ac:dyDescent="0.25">
      <c r="K1066" s="305"/>
    </row>
    <row r="1067" spans="11:11" x14ac:dyDescent="0.25">
      <c r="K1067" s="305"/>
    </row>
    <row r="1068" spans="11:11" x14ac:dyDescent="0.25">
      <c r="K1068" s="305"/>
    </row>
    <row r="1069" spans="11:11" x14ac:dyDescent="0.25">
      <c r="K1069" s="305"/>
    </row>
    <row r="1070" spans="11:11" x14ac:dyDescent="0.25">
      <c r="K1070" s="305"/>
    </row>
    <row r="1071" spans="11:11" x14ac:dyDescent="0.25">
      <c r="K1071" s="305"/>
    </row>
    <row r="1072" spans="11:11" x14ac:dyDescent="0.25">
      <c r="K1072" s="305"/>
    </row>
    <row r="1073" spans="11:11" x14ac:dyDescent="0.25">
      <c r="K1073" s="305"/>
    </row>
    <row r="1074" spans="11:11" x14ac:dyDescent="0.25">
      <c r="K1074" s="305"/>
    </row>
    <row r="1075" spans="11:11" x14ac:dyDescent="0.25">
      <c r="K1075" s="305"/>
    </row>
    <row r="1076" spans="11:11" x14ac:dyDescent="0.25">
      <c r="K1076" s="305"/>
    </row>
    <row r="1077" spans="11:11" x14ac:dyDescent="0.25">
      <c r="K1077" s="305"/>
    </row>
    <row r="1078" spans="11:11" x14ac:dyDescent="0.25">
      <c r="K1078" s="305"/>
    </row>
    <row r="1079" spans="11:11" x14ac:dyDescent="0.25">
      <c r="K1079" s="305"/>
    </row>
    <row r="1080" spans="11:11" x14ac:dyDescent="0.25">
      <c r="K1080" s="305"/>
    </row>
    <row r="1081" spans="11:11" x14ac:dyDescent="0.25">
      <c r="K1081" s="305"/>
    </row>
    <row r="1082" spans="11:11" x14ac:dyDescent="0.25">
      <c r="K1082" s="305"/>
    </row>
    <row r="1083" spans="11:11" x14ac:dyDescent="0.25">
      <c r="K1083" s="305"/>
    </row>
    <row r="1084" spans="11:11" x14ac:dyDescent="0.25">
      <c r="K1084" s="305"/>
    </row>
    <row r="1085" spans="11:11" x14ac:dyDescent="0.25">
      <c r="K1085" s="305"/>
    </row>
    <row r="1086" spans="11:11" x14ac:dyDescent="0.25">
      <c r="K1086" s="305"/>
    </row>
    <row r="1087" spans="11:11" x14ac:dyDescent="0.25">
      <c r="K1087" s="305"/>
    </row>
    <row r="1088" spans="11:11" x14ac:dyDescent="0.25">
      <c r="K1088" s="305"/>
    </row>
    <row r="1089" spans="11:11" x14ac:dyDescent="0.25">
      <c r="K1089" s="305"/>
    </row>
    <row r="1090" spans="11:11" x14ac:dyDescent="0.25">
      <c r="K1090" s="305"/>
    </row>
    <row r="1091" spans="11:11" x14ac:dyDescent="0.25">
      <c r="K1091" s="305"/>
    </row>
    <row r="1092" spans="11:11" x14ac:dyDescent="0.25">
      <c r="K1092" s="305"/>
    </row>
    <row r="1093" spans="11:11" x14ac:dyDescent="0.25">
      <c r="K1093" s="305"/>
    </row>
    <row r="1094" spans="11:11" x14ac:dyDescent="0.25">
      <c r="K1094" s="305"/>
    </row>
    <row r="1095" spans="11:11" x14ac:dyDescent="0.25">
      <c r="K1095" s="305"/>
    </row>
    <row r="1096" spans="11:11" x14ac:dyDescent="0.25">
      <c r="K1096" s="305"/>
    </row>
    <row r="1097" spans="11:11" x14ac:dyDescent="0.25">
      <c r="K1097" s="305"/>
    </row>
    <row r="1098" spans="11:11" x14ac:dyDescent="0.25">
      <c r="K1098" s="305"/>
    </row>
    <row r="1099" spans="11:11" x14ac:dyDescent="0.25">
      <c r="K1099" s="305"/>
    </row>
    <row r="1100" spans="11:11" x14ac:dyDescent="0.25">
      <c r="K1100" s="305"/>
    </row>
    <row r="1101" spans="11:11" x14ac:dyDescent="0.25">
      <c r="K1101" s="305"/>
    </row>
    <row r="1102" spans="11:11" x14ac:dyDescent="0.25">
      <c r="K1102" s="305"/>
    </row>
    <row r="1103" spans="11:11" x14ac:dyDescent="0.25">
      <c r="K1103" s="305"/>
    </row>
    <row r="1104" spans="11:11" x14ac:dyDescent="0.25">
      <c r="K1104" s="305"/>
    </row>
    <row r="1105" spans="11:11" x14ac:dyDescent="0.25">
      <c r="K1105" s="305"/>
    </row>
    <row r="1106" spans="11:11" x14ac:dyDescent="0.25">
      <c r="K1106" s="305"/>
    </row>
    <row r="1107" spans="11:11" x14ac:dyDescent="0.25">
      <c r="K1107" s="305"/>
    </row>
    <row r="1108" spans="11:11" x14ac:dyDescent="0.25">
      <c r="K1108" s="305"/>
    </row>
    <row r="1109" spans="11:11" x14ac:dyDescent="0.25">
      <c r="K1109" s="305"/>
    </row>
    <row r="1110" spans="11:11" x14ac:dyDescent="0.25">
      <c r="K1110" s="305"/>
    </row>
    <row r="1111" spans="11:11" x14ac:dyDescent="0.25">
      <c r="K1111" s="305"/>
    </row>
    <row r="1112" spans="11:11" x14ac:dyDescent="0.25">
      <c r="K1112" s="305"/>
    </row>
    <row r="1113" spans="11:11" x14ac:dyDescent="0.25">
      <c r="K1113" s="305"/>
    </row>
    <row r="1114" spans="11:11" x14ac:dyDescent="0.25">
      <c r="K1114" s="305"/>
    </row>
    <row r="1115" spans="11:11" x14ac:dyDescent="0.25">
      <c r="K1115" s="305"/>
    </row>
    <row r="1116" spans="11:11" x14ac:dyDescent="0.25">
      <c r="K1116" s="305"/>
    </row>
    <row r="1117" spans="11:11" x14ac:dyDescent="0.25">
      <c r="K1117" s="305"/>
    </row>
    <row r="1118" spans="11:11" x14ac:dyDescent="0.25">
      <c r="K1118" s="305"/>
    </row>
    <row r="1119" spans="11:11" x14ac:dyDescent="0.25">
      <c r="K1119" s="305"/>
    </row>
    <row r="1120" spans="11:11" x14ac:dyDescent="0.25">
      <c r="K1120" s="305"/>
    </row>
    <row r="1121" spans="11:11" x14ac:dyDescent="0.25">
      <c r="K1121" s="305"/>
    </row>
    <row r="1122" spans="11:11" x14ac:dyDescent="0.25">
      <c r="K1122" s="305"/>
    </row>
    <row r="1123" spans="11:11" x14ac:dyDescent="0.25">
      <c r="K1123" s="305"/>
    </row>
    <row r="1124" spans="11:11" x14ac:dyDescent="0.25">
      <c r="K1124" s="305"/>
    </row>
    <row r="1125" spans="11:11" x14ac:dyDescent="0.25">
      <c r="K1125" s="305"/>
    </row>
    <row r="1126" spans="11:11" x14ac:dyDescent="0.25">
      <c r="K1126" s="305"/>
    </row>
    <row r="1127" spans="11:11" x14ac:dyDescent="0.25">
      <c r="K1127" s="305"/>
    </row>
    <row r="1128" spans="11:11" x14ac:dyDescent="0.25">
      <c r="K1128" s="305"/>
    </row>
    <row r="1129" spans="11:11" x14ac:dyDescent="0.25">
      <c r="K1129" s="305"/>
    </row>
    <row r="1130" spans="11:11" x14ac:dyDescent="0.25">
      <c r="K1130" s="305"/>
    </row>
    <row r="1131" spans="11:11" x14ac:dyDescent="0.25">
      <c r="K1131" s="305"/>
    </row>
    <row r="1132" spans="11:11" x14ac:dyDescent="0.25">
      <c r="K1132" s="305"/>
    </row>
    <row r="1133" spans="11:11" x14ac:dyDescent="0.25">
      <c r="K1133" s="305"/>
    </row>
    <row r="1134" spans="11:11" x14ac:dyDescent="0.25">
      <c r="K1134" s="305"/>
    </row>
    <row r="1135" spans="11:11" x14ac:dyDescent="0.25">
      <c r="K1135" s="305"/>
    </row>
    <row r="1136" spans="11:11" x14ac:dyDescent="0.25">
      <c r="K1136" s="305"/>
    </row>
    <row r="1137" spans="11:11" x14ac:dyDescent="0.25">
      <c r="K1137" s="305"/>
    </row>
    <row r="1138" spans="11:11" x14ac:dyDescent="0.25">
      <c r="K1138" s="305"/>
    </row>
    <row r="1139" spans="11:11" x14ac:dyDescent="0.25">
      <c r="K1139" s="305"/>
    </row>
    <row r="1140" spans="11:11" x14ac:dyDescent="0.25">
      <c r="K1140" s="305"/>
    </row>
    <row r="1141" spans="11:11" x14ac:dyDescent="0.25">
      <c r="K1141" s="305"/>
    </row>
    <row r="1142" spans="11:11" x14ac:dyDescent="0.25">
      <c r="K1142" s="305"/>
    </row>
    <row r="1143" spans="11:11" x14ac:dyDescent="0.25">
      <c r="K1143" s="305"/>
    </row>
    <row r="1144" spans="11:11" x14ac:dyDescent="0.25">
      <c r="K1144" s="305"/>
    </row>
    <row r="1145" spans="11:11" x14ac:dyDescent="0.25">
      <c r="K1145" s="305"/>
    </row>
    <row r="1146" spans="11:11" x14ac:dyDescent="0.25">
      <c r="K1146" s="305"/>
    </row>
    <row r="1147" spans="11:11" x14ac:dyDescent="0.25">
      <c r="K1147" s="305"/>
    </row>
    <row r="1148" spans="11:11" x14ac:dyDescent="0.25">
      <c r="K1148" s="305"/>
    </row>
    <row r="1149" spans="11:11" x14ac:dyDescent="0.25">
      <c r="K1149" s="305"/>
    </row>
    <row r="1150" spans="11:11" x14ac:dyDescent="0.25">
      <c r="K1150" s="305"/>
    </row>
    <row r="1151" spans="11:11" x14ac:dyDescent="0.25">
      <c r="K1151" s="305"/>
    </row>
    <row r="1152" spans="11:11" x14ac:dyDescent="0.25">
      <c r="K1152" s="305"/>
    </row>
    <row r="1153" spans="11:11" x14ac:dyDescent="0.25">
      <c r="K1153" s="305"/>
    </row>
    <row r="1154" spans="11:11" x14ac:dyDescent="0.25">
      <c r="K1154" s="305"/>
    </row>
    <row r="1155" spans="11:11" x14ac:dyDescent="0.25">
      <c r="K1155" s="305"/>
    </row>
    <row r="1156" spans="11:11" x14ac:dyDescent="0.25">
      <c r="K1156" s="305"/>
    </row>
    <row r="1157" spans="11:11" x14ac:dyDescent="0.25">
      <c r="K1157" s="305"/>
    </row>
    <row r="1158" spans="11:11" x14ac:dyDescent="0.25">
      <c r="K1158" s="305"/>
    </row>
  </sheetData>
  <sheetProtection algorithmName="SHA-512" hashValue="G2YltJ194Cndc1nlcTqekEWLfb5Y1PuUfB/rgfmEnUiPCxhkolE2Lvs3BQn2HJ5b30h/48eFkbEoynkCgYcXyA==" saltValue="F5uETnuTU7RqizhfnRoiQg==" spinCount="100000" sheet="1" objects="1" scenarios="1"/>
  <mergeCells count="26">
    <mergeCell ref="D14:E14"/>
    <mergeCell ref="D15:E15"/>
    <mergeCell ref="H64:J64"/>
    <mergeCell ref="D16:E16"/>
    <mergeCell ref="D17:E17"/>
    <mergeCell ref="B56:J56"/>
    <mergeCell ref="D55:E55"/>
    <mergeCell ref="H60:J60"/>
    <mergeCell ref="H59:J59"/>
    <mergeCell ref="H61:J61"/>
    <mergeCell ref="H68:J68"/>
    <mergeCell ref="D6:E6"/>
    <mergeCell ref="D19:E19"/>
    <mergeCell ref="D20:E20"/>
    <mergeCell ref="D21:E21"/>
    <mergeCell ref="D18:E18"/>
    <mergeCell ref="D7:E7"/>
    <mergeCell ref="D8:E8"/>
    <mergeCell ref="D9:E9"/>
    <mergeCell ref="D10:E10"/>
    <mergeCell ref="D11:E11"/>
    <mergeCell ref="D12:E12"/>
    <mergeCell ref="D13:E13"/>
    <mergeCell ref="H63:J63"/>
    <mergeCell ref="H58:J58"/>
    <mergeCell ref="H57:J57"/>
  </mergeCells>
  <dataValidations count="13">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54:I54"/>
    <dataValidation allowBlank="1" showInputMessage="1" showErrorMessage="1" prompt="Iepriekšējā regulatīvā perioda pēdējā tarifu perioda prognozētie ieņēmumi par mēnešiem, kuros tika izmantotas ieņēmumu prognozes" sqref="C26"/>
    <dataValidation allowBlank="1" showInputMessage="1" showErrorMessage="1" prompt="Iepriekšējā regulatīvā perioda pēdējā tarifu perioda faktiskie ieņēmumi par mēnešiem, kuros tika izmantotas ieņēmumu prognozes" sqref="C27"/>
    <dataValidation allowBlank="1" showInputMessage="1" showErrorMessage="1" prompt="Iepriekšējā regulatīvā perioda pēdējā tarifu perioda prognozētās izmaksas par mēnešiem, kuros tika izmantotas izmaksu prognozes" sqref="C32:C33 C29"/>
    <dataValidation allowBlank="1" showInputMessage="1" showErrorMessage="1" prompt="Iepriekšējā regulatīvā perioda pēdējā tarifu perioda plānotais inflācijas radīto izmaksu pieaugums" sqref="C30"/>
    <dataValidation allowBlank="1" showInputMessage="1" showErrorMessage="1" prompt="Iepriekšējā regulatīvā perioda pēdējā tarifu perioda plānotais nominālās bruto algas izmaiņu radīto izmaksu pieaugums" sqref="C31"/>
    <dataValidation allowBlank="1" showInputMessage="1" showErrorMessage="1" prompt="Iepriekšējā regulatīvā perioda pēdējā tarifu perioda faktiskās izmaksas par mēnešiem, kuros tika izmantotas izmaksu prognozes" sqref="C39:C40 C36"/>
    <dataValidation allowBlank="1" showInputMessage="1" showErrorMessage="1" prompt="Iepriekšējā regulatīvā perioda pēdējā tarifu perioda faktiskais inflācijas radīto izmaksu pieaugums" sqref="C37"/>
    <dataValidation allowBlank="1" showInputMessage="1" showErrorMessage="1" prompt="Iepriekšējā regulatīvā perioda pēdējā tarifu perioda faktiskais nominālās bruto algas izmaiņu radīto izmaksu pieaugums" sqref="C38"/>
    <dataValidation allowBlank="1" showInputMessage="1" showErrorMessage="1" prompt="Iepriekšējā regulatīvā perioda pēdējā tarifu perioda faktiskās izmaksas, kuras iepriekš netika iekļautas regulatīvajā rēķinā" sqref="C41"/>
    <dataValidation allowBlank="1" showInputMessage="1" showErrorMessage="1" prompt="Neparedzēto izmaksu prognoze balstās uz apstākļiem, kas faktiski jau ir iestājušies" sqref="E24"/>
    <dataValidation allowBlank="1" showInputMessage="1" showErrorMessage="1" prompt="Prognozētās kapitāla izmaksas par iepriekšējā regulatīvā perioda pēdējo tarifu periodu." sqref="C55"/>
    <dataValidation allowBlank="1" showInputMessage="1" showErrorMessage="1" prompt="Faktiskās kapitāla izmaksas par iepriekšējā regulatīvā perioda pēdējo tarifu periodu." sqref="D55:E55"/>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158"/>
  <sheetViews>
    <sheetView zoomScale="80" zoomScaleNormal="80" workbookViewId="0">
      <selection activeCell="D2" sqref="D2"/>
    </sheetView>
  </sheetViews>
  <sheetFormatPr defaultColWidth="8.7109375" defaultRowHeight="15" x14ac:dyDescent="0.25"/>
  <cols>
    <col min="2" max="2" width="45.28515625" style="78" bestFit="1" customWidth="1"/>
    <col min="3" max="3" width="21.42578125" bestFit="1" customWidth="1"/>
    <col min="4" max="8" width="21.7109375" customWidth="1"/>
    <col min="9" max="9" width="21.28515625" customWidth="1"/>
    <col min="10" max="10" width="21.7109375" style="2" customWidth="1"/>
    <col min="11" max="11" width="50.5703125" style="24" customWidth="1"/>
  </cols>
  <sheetData>
    <row r="1" spans="2:13" s="152" customFormat="1" ht="45" x14ac:dyDescent="0.25">
      <c r="B1" s="162"/>
      <c r="C1" s="166" t="s">
        <v>126</v>
      </c>
      <c r="D1" s="166" t="s">
        <v>127</v>
      </c>
      <c r="E1" s="166" t="s">
        <v>128</v>
      </c>
      <c r="F1" s="166" t="s">
        <v>129</v>
      </c>
      <c r="G1" s="166" t="s">
        <v>76</v>
      </c>
      <c r="H1" s="166" t="s">
        <v>77</v>
      </c>
      <c r="I1" s="166" t="s">
        <v>130</v>
      </c>
      <c r="J1" s="311" t="s">
        <v>79</v>
      </c>
      <c r="K1" s="264" t="s">
        <v>10</v>
      </c>
    </row>
    <row r="2" spans="2:13" s="152" customFormat="1" ht="30" x14ac:dyDescent="0.25">
      <c r="B2" s="237" t="s">
        <v>80</v>
      </c>
      <c r="C2" s="312">
        <f>'TP dati'!I39-'6_mēn_1_TP'!K63</f>
        <v>0</v>
      </c>
      <c r="D2" s="312">
        <f>'TP dati'!E44</f>
        <v>0</v>
      </c>
      <c r="E2" s="312">
        <f>'TP dati'!E45</f>
        <v>0</v>
      </c>
      <c r="F2" s="265" t="s">
        <v>81</v>
      </c>
      <c r="G2" s="265" t="s">
        <v>81</v>
      </c>
      <c r="H2" s="265" t="s">
        <v>81</v>
      </c>
      <c r="I2" s="148">
        <f>D2+E2</f>
        <v>0</v>
      </c>
      <c r="J2" s="102">
        <f>I2-C2</f>
        <v>0</v>
      </c>
      <c r="K2" s="266"/>
    </row>
    <row r="3" spans="2:13" s="152" customFormat="1" ht="45" x14ac:dyDescent="0.25">
      <c r="B3" s="237" t="s">
        <v>82</v>
      </c>
      <c r="C3" s="313">
        <f>(C4*C5)/1000</f>
        <v>0</v>
      </c>
      <c r="D3" s="313">
        <f>(D4*D5)/1000</f>
        <v>0</v>
      </c>
      <c r="E3" s="313">
        <f>(E4*E5)/1000</f>
        <v>0</v>
      </c>
      <c r="F3" s="265" t="s">
        <v>81</v>
      </c>
      <c r="G3" s="265" t="s">
        <v>81</v>
      </c>
      <c r="H3" s="265" t="s">
        <v>81</v>
      </c>
      <c r="I3" s="148">
        <f>D3+E3</f>
        <v>0</v>
      </c>
      <c r="J3" s="268">
        <f>C3-I3</f>
        <v>0</v>
      </c>
      <c r="K3" s="269"/>
    </row>
    <row r="4" spans="2:13" s="152" customFormat="1" ht="14.45" x14ac:dyDescent="0.3">
      <c r="B4" s="271" t="s">
        <v>186</v>
      </c>
      <c r="C4" s="314">
        <f>'TP dati'!E35</f>
        <v>0</v>
      </c>
      <c r="D4" s="315"/>
      <c r="E4" s="315"/>
      <c r="F4" s="265" t="s">
        <v>81</v>
      </c>
      <c r="G4" s="265" t="s">
        <v>81</v>
      </c>
      <c r="H4" s="265" t="s">
        <v>81</v>
      </c>
      <c r="I4" s="265" t="s">
        <v>81</v>
      </c>
      <c r="J4" s="273" t="s">
        <v>81</v>
      </c>
      <c r="K4" s="274"/>
    </row>
    <row r="5" spans="2:13" s="152" customFormat="1" x14ac:dyDescent="0.25">
      <c r="B5" s="271" t="s">
        <v>178</v>
      </c>
      <c r="C5" s="316">
        <f>'TP dati'!E34</f>
        <v>0</v>
      </c>
      <c r="D5" s="317"/>
      <c r="E5" s="317"/>
      <c r="F5" s="265" t="s">
        <v>81</v>
      </c>
      <c r="G5" s="265" t="s">
        <v>81</v>
      </c>
      <c r="H5" s="265" t="s">
        <v>81</v>
      </c>
      <c r="I5" s="265" t="s">
        <v>81</v>
      </c>
      <c r="J5" s="273" t="s">
        <v>81</v>
      </c>
      <c r="K5" s="274"/>
    </row>
    <row r="6" spans="2:13" s="152" customFormat="1" ht="60" x14ac:dyDescent="0.25">
      <c r="B6" s="237" t="s">
        <v>83</v>
      </c>
      <c r="C6" s="148">
        <f>C7</f>
        <v>0</v>
      </c>
      <c r="D6" s="387" t="s">
        <v>81</v>
      </c>
      <c r="E6" s="388"/>
      <c r="F6" s="265" t="s">
        <v>81</v>
      </c>
      <c r="G6" s="265" t="s">
        <v>81</v>
      </c>
      <c r="H6" s="265" t="s">
        <v>81</v>
      </c>
      <c r="I6" s="265" t="s">
        <v>81</v>
      </c>
      <c r="J6" s="268">
        <f>D7*('TP dati'!F50-'TP dati'!F52)/'TP dati'!F50+D13*('TP dati'!E50-'TP dati'!E52)/'TP dati'!E50</f>
        <v>0</v>
      </c>
      <c r="K6" s="269"/>
    </row>
    <row r="7" spans="2:13" s="152" customFormat="1" ht="49.35" customHeight="1" x14ac:dyDescent="0.25">
      <c r="B7" s="271" t="s">
        <v>131</v>
      </c>
      <c r="C7" s="140">
        <f>C8+C9+C10</f>
        <v>0</v>
      </c>
      <c r="D7" s="363">
        <f>C7</f>
        <v>0</v>
      </c>
      <c r="E7" s="364"/>
      <c r="F7" s="265" t="s">
        <v>81</v>
      </c>
      <c r="G7" s="265" t="s">
        <v>81</v>
      </c>
      <c r="H7" s="265" t="s">
        <v>81</v>
      </c>
      <c r="I7" s="265" t="s">
        <v>81</v>
      </c>
      <c r="J7" s="273" t="s">
        <v>81</v>
      </c>
      <c r="K7" s="278"/>
      <c r="M7" s="279"/>
    </row>
    <row r="8" spans="2:13" s="152" customFormat="1" ht="90" x14ac:dyDescent="0.25">
      <c r="B8" s="271" t="str">
        <f>'6_mēn_1_TP'!B8</f>
        <v>tarifu aprēķinā iekļautās īpašuma uzturēšanai nepieciešamo un citu komersantu veikto kārtējo ekspluatācijas remontu izmaksas, kas aprēķinātas, izmantojot kārtējā gada inflācijas prognozi un kas attiecināmas uz attiecīgo tarifu periodu </v>
      </c>
      <c r="C8" s="140">
        <f>'TP dati'!E20</f>
        <v>0</v>
      </c>
      <c r="D8" s="363">
        <f>C8</f>
        <v>0</v>
      </c>
      <c r="E8" s="364"/>
      <c r="F8" s="265" t="s">
        <v>81</v>
      </c>
      <c r="G8" s="265" t="s">
        <v>81</v>
      </c>
      <c r="H8" s="265" t="s">
        <v>81</v>
      </c>
      <c r="I8" s="265" t="s">
        <v>81</v>
      </c>
      <c r="J8" s="273" t="s">
        <v>81</v>
      </c>
      <c r="K8" s="274"/>
      <c r="M8" s="279"/>
    </row>
    <row r="9" spans="2:13" s="152" customFormat="1" ht="60" x14ac:dyDescent="0.25">
      <c r="B9" s="271" t="str">
        <f>'6_mēn_1_TP'!B9</f>
        <v>tarifu aprēķinā iekļautās personāla izmaksas, kas aprēķinātas, izmantojot kārtējā gada inflācijas prognozi un kas attiecināmas uz attiecīgo tarifu periodu </v>
      </c>
      <c r="C9" s="140">
        <f>'TP dati'!E15</f>
        <v>0</v>
      </c>
      <c r="D9" s="363">
        <f>C9</f>
        <v>0</v>
      </c>
      <c r="E9" s="364"/>
      <c r="F9" s="265" t="s">
        <v>81</v>
      </c>
      <c r="G9" s="265" t="s">
        <v>81</v>
      </c>
      <c r="H9" s="265" t="s">
        <v>81</v>
      </c>
      <c r="I9" s="265" t="s">
        <v>81</v>
      </c>
      <c r="J9" s="273" t="s">
        <v>81</v>
      </c>
      <c r="K9" s="274"/>
      <c r="M9" s="279"/>
    </row>
    <row r="10" spans="2:13" s="152" customFormat="1" ht="60" x14ac:dyDescent="0.25">
      <c r="B10" s="271" t="str">
        <f>'6_mēn_1_TP'!B10</f>
        <v>tarifu aprēķinā iekļautās pārējās saimnieciskās darbības izmaksas, kas aprēķinātas, izmantojot kārtējā gada inflācijas prognozi un kas attiecināmas uz attiecīgo tarifu periodu</v>
      </c>
      <c r="C10" s="140">
        <f>'TP dati'!E24</f>
        <v>0</v>
      </c>
      <c r="D10" s="363">
        <f>C10</f>
        <v>0</v>
      </c>
      <c r="E10" s="364"/>
      <c r="F10" s="265" t="s">
        <v>81</v>
      </c>
      <c r="G10" s="265" t="s">
        <v>81</v>
      </c>
      <c r="H10" s="265" t="s">
        <v>81</v>
      </c>
      <c r="I10" s="265" t="s">
        <v>81</v>
      </c>
      <c r="J10" s="273" t="s">
        <v>81</v>
      </c>
      <c r="K10" s="274"/>
      <c r="M10" s="279"/>
    </row>
    <row r="11" spans="2:13" s="152" customFormat="1" x14ac:dyDescent="0.25">
      <c r="B11" s="280" t="s">
        <v>88</v>
      </c>
      <c r="C11" s="318">
        <f>'TP dati'!F49</f>
        <v>0</v>
      </c>
      <c r="D11" s="389" t="s">
        <v>81</v>
      </c>
      <c r="E11" s="390"/>
      <c r="F11" s="265" t="s">
        <v>81</v>
      </c>
      <c r="G11" s="265" t="s">
        <v>81</v>
      </c>
      <c r="H11" s="265" t="s">
        <v>81</v>
      </c>
      <c r="I11" s="265" t="s">
        <v>81</v>
      </c>
      <c r="J11" s="273" t="s">
        <v>81</v>
      </c>
      <c r="K11" s="274"/>
      <c r="M11" s="279"/>
    </row>
    <row r="12" spans="2:13" s="152" customFormat="1" x14ac:dyDescent="0.25">
      <c r="B12" s="280" t="s">
        <v>89</v>
      </c>
      <c r="C12" s="265" t="s">
        <v>81</v>
      </c>
      <c r="D12" s="385">
        <f>'TP dati'!F51</f>
        <v>0</v>
      </c>
      <c r="E12" s="386"/>
      <c r="F12" s="265" t="s">
        <v>81</v>
      </c>
      <c r="G12" s="265" t="s">
        <v>81</v>
      </c>
      <c r="H12" s="265" t="s">
        <v>81</v>
      </c>
      <c r="I12" s="265" t="s">
        <v>81</v>
      </c>
      <c r="J12" s="273" t="s">
        <v>81</v>
      </c>
      <c r="K12" s="274"/>
    </row>
    <row r="13" spans="2:13" s="152" customFormat="1" ht="60" x14ac:dyDescent="0.25">
      <c r="B13" s="271" t="s">
        <v>90</v>
      </c>
      <c r="C13" s="312">
        <f>C14+C15</f>
        <v>0</v>
      </c>
      <c r="D13" s="363">
        <f>C13</f>
        <v>0</v>
      </c>
      <c r="E13" s="364"/>
      <c r="F13" s="265" t="s">
        <v>81</v>
      </c>
      <c r="G13" s="265" t="s">
        <v>81</v>
      </c>
      <c r="H13" s="265" t="s">
        <v>81</v>
      </c>
      <c r="I13" s="265" t="s">
        <v>81</v>
      </c>
      <c r="J13" s="273" t="s">
        <v>81</v>
      </c>
      <c r="K13" s="274"/>
      <c r="M13" s="279"/>
    </row>
    <row r="14" spans="2:13" s="152" customFormat="1" ht="60" x14ac:dyDescent="0.25">
      <c r="B14" s="271" t="s">
        <v>91</v>
      </c>
      <c r="C14" s="312">
        <f>'TP dati'!E19</f>
        <v>0</v>
      </c>
      <c r="D14" s="363">
        <f>C14</f>
        <v>0</v>
      </c>
      <c r="E14" s="364"/>
      <c r="F14" s="265" t="s">
        <v>81</v>
      </c>
      <c r="G14" s="265" t="s">
        <v>81</v>
      </c>
      <c r="H14" s="265" t="s">
        <v>81</v>
      </c>
      <c r="I14" s="265" t="s">
        <v>81</v>
      </c>
      <c r="J14" s="273" t="s">
        <v>81</v>
      </c>
      <c r="K14" s="274"/>
      <c r="M14" s="279"/>
    </row>
    <row r="15" spans="2:13" s="152" customFormat="1" ht="45" x14ac:dyDescent="0.25">
      <c r="B15" s="271" t="s">
        <v>92</v>
      </c>
      <c r="C15" s="312">
        <f>'TP dati'!E23</f>
        <v>0</v>
      </c>
      <c r="D15" s="363">
        <f>C15</f>
        <v>0</v>
      </c>
      <c r="E15" s="364"/>
      <c r="F15" s="265" t="s">
        <v>81</v>
      </c>
      <c r="G15" s="265" t="s">
        <v>81</v>
      </c>
      <c r="H15" s="265" t="s">
        <v>81</v>
      </c>
      <c r="I15" s="265" t="s">
        <v>81</v>
      </c>
      <c r="J15" s="273" t="s">
        <v>81</v>
      </c>
      <c r="K15" s="274"/>
      <c r="M15" s="279"/>
    </row>
    <row r="16" spans="2:13" s="152" customFormat="1" x14ac:dyDescent="0.25">
      <c r="B16" s="280" t="s">
        <v>88</v>
      </c>
      <c r="C16" s="318">
        <f>'TP dati'!E53</f>
        <v>0</v>
      </c>
      <c r="D16" s="389" t="s">
        <v>81</v>
      </c>
      <c r="E16" s="390"/>
      <c r="F16" s="265" t="s">
        <v>81</v>
      </c>
      <c r="G16" s="265" t="s">
        <v>81</v>
      </c>
      <c r="H16" s="265" t="s">
        <v>81</v>
      </c>
      <c r="I16" s="265" t="s">
        <v>81</v>
      </c>
      <c r="J16" s="273" t="s">
        <v>81</v>
      </c>
      <c r="K16" s="274"/>
      <c r="M16" s="279"/>
    </row>
    <row r="17" spans="2:12" s="152" customFormat="1" x14ac:dyDescent="0.25">
      <c r="B17" s="280" t="str">
        <f>'6_mēn_1_TP'!B17</f>
        <v>faktiskā inflācija</v>
      </c>
      <c r="C17" s="265" t="s">
        <v>81</v>
      </c>
      <c r="D17" s="391">
        <f>'TP dati'!F53</f>
        <v>0</v>
      </c>
      <c r="E17" s="392"/>
      <c r="F17" s="265" t="s">
        <v>81</v>
      </c>
      <c r="G17" s="265" t="s">
        <v>81</v>
      </c>
      <c r="H17" s="265" t="s">
        <v>81</v>
      </c>
      <c r="I17" s="265" t="s">
        <v>81</v>
      </c>
      <c r="J17" s="273" t="s">
        <v>81</v>
      </c>
      <c r="K17" s="274"/>
    </row>
    <row r="18" spans="2:12" s="152" customFormat="1" ht="75" x14ac:dyDescent="0.25">
      <c r="B18" s="237" t="s">
        <v>132</v>
      </c>
      <c r="C18" s="148">
        <f>C19</f>
        <v>0</v>
      </c>
      <c r="D18" s="387" t="s">
        <v>81</v>
      </c>
      <c r="E18" s="388"/>
      <c r="F18" s="265" t="s">
        <v>81</v>
      </c>
      <c r="G18" s="265" t="s">
        <v>81</v>
      </c>
      <c r="H18" s="265" t="s">
        <v>81</v>
      </c>
      <c r="I18" s="265" t="s">
        <v>81</v>
      </c>
      <c r="J18" s="268">
        <f>D19*('TP dati'!F57-'TP dati'!F59)/'TP dati'!F57</f>
        <v>0</v>
      </c>
      <c r="K18" s="274"/>
    </row>
    <row r="19" spans="2:12" s="152" customFormat="1" ht="60" x14ac:dyDescent="0.25">
      <c r="B19" s="237" t="s">
        <v>133</v>
      </c>
      <c r="C19" s="140">
        <f>'TP dati'!E16</f>
        <v>0</v>
      </c>
      <c r="D19" s="363">
        <f>C19</f>
        <v>0</v>
      </c>
      <c r="E19" s="364"/>
      <c r="F19" s="265" t="s">
        <v>81</v>
      </c>
      <c r="G19" s="265" t="s">
        <v>81</v>
      </c>
      <c r="H19" s="265" t="s">
        <v>81</v>
      </c>
      <c r="I19" s="265" t="s">
        <v>81</v>
      </c>
      <c r="J19" s="268" t="s">
        <v>81</v>
      </c>
      <c r="K19" s="274"/>
    </row>
    <row r="20" spans="2:12" s="152" customFormat="1" x14ac:dyDescent="0.25">
      <c r="B20" s="280" t="s">
        <v>96</v>
      </c>
      <c r="C20" s="319">
        <f>'TP dati'!F56</f>
        <v>0</v>
      </c>
      <c r="D20" s="389" t="s">
        <v>81</v>
      </c>
      <c r="E20" s="390"/>
      <c r="F20" s="265" t="s">
        <v>81</v>
      </c>
      <c r="G20" s="265" t="s">
        <v>81</v>
      </c>
      <c r="H20" s="265" t="s">
        <v>81</v>
      </c>
      <c r="I20" s="265" t="s">
        <v>81</v>
      </c>
      <c r="J20" s="268" t="s">
        <v>81</v>
      </c>
      <c r="K20" s="274"/>
    </row>
    <row r="21" spans="2:12" s="152" customFormat="1" x14ac:dyDescent="0.25">
      <c r="B21" s="280" t="s">
        <v>97</v>
      </c>
      <c r="C21" s="265" t="s">
        <v>81</v>
      </c>
      <c r="D21" s="391">
        <f>'TP dati'!F58</f>
        <v>0</v>
      </c>
      <c r="E21" s="392"/>
      <c r="F21" s="265" t="s">
        <v>81</v>
      </c>
      <c r="G21" s="265" t="s">
        <v>81</v>
      </c>
      <c r="H21" s="265" t="s">
        <v>81</v>
      </c>
      <c r="I21" s="265" t="s">
        <v>81</v>
      </c>
      <c r="J21" s="268" t="s">
        <v>81</v>
      </c>
      <c r="K21" s="274"/>
    </row>
    <row r="22" spans="2:12" s="152" customFormat="1" ht="30" x14ac:dyDescent="0.25">
      <c r="B22" s="237" t="s">
        <v>98</v>
      </c>
      <c r="C22" s="140">
        <f>'TP dati'!E25</f>
        <v>0</v>
      </c>
      <c r="D22" s="143"/>
      <c r="E22" s="143"/>
      <c r="F22" s="265" t="s">
        <v>81</v>
      </c>
      <c r="G22" s="265" t="s">
        <v>81</v>
      </c>
      <c r="H22" s="265" t="s">
        <v>81</v>
      </c>
      <c r="I22" s="148">
        <f>D22+E22</f>
        <v>0</v>
      </c>
      <c r="J22" s="268">
        <f>C22-I22</f>
        <v>0</v>
      </c>
      <c r="K22" s="274"/>
    </row>
    <row r="23" spans="2:12" s="152" customFormat="1" ht="45" x14ac:dyDescent="0.25">
      <c r="B23" s="237" t="s">
        <v>99</v>
      </c>
      <c r="C23" s="140">
        <f>'TP dati'!E32</f>
        <v>0</v>
      </c>
      <c r="D23" s="143"/>
      <c r="E23" s="143"/>
      <c r="F23" s="265" t="s">
        <v>81</v>
      </c>
      <c r="G23" s="265" t="s">
        <v>81</v>
      </c>
      <c r="H23" s="265" t="s">
        <v>81</v>
      </c>
      <c r="I23" s="148">
        <f>D23+E23</f>
        <v>0</v>
      </c>
      <c r="J23" s="268">
        <f>C23-I23</f>
        <v>0</v>
      </c>
      <c r="K23" s="274"/>
    </row>
    <row r="24" spans="2:12" s="152" customFormat="1" ht="75" x14ac:dyDescent="0.25">
      <c r="B24" s="237" t="s">
        <v>100</v>
      </c>
      <c r="C24" s="265" t="s">
        <v>81</v>
      </c>
      <c r="D24" s="143"/>
      <c r="E24" s="143"/>
      <c r="F24" s="265" t="s">
        <v>81</v>
      </c>
      <c r="G24" s="265" t="s">
        <v>81</v>
      </c>
      <c r="H24" s="265" t="s">
        <v>81</v>
      </c>
      <c r="I24" s="148">
        <f>D24+E24</f>
        <v>0</v>
      </c>
      <c r="J24" s="268">
        <f>-I24</f>
        <v>0</v>
      </c>
      <c r="K24" s="274"/>
    </row>
    <row r="25" spans="2:12" s="152" customFormat="1" ht="120" x14ac:dyDescent="0.25">
      <c r="B25" s="237" t="s">
        <v>101</v>
      </c>
      <c r="C25" s="148">
        <f>C28-C33+C27-C26+C38+C39</f>
        <v>0</v>
      </c>
      <c r="D25" s="265" t="s">
        <v>81</v>
      </c>
      <c r="E25" s="265" t="s">
        <v>81</v>
      </c>
      <c r="F25" s="265" t="s">
        <v>81</v>
      </c>
      <c r="G25" s="265" t="s">
        <v>81</v>
      </c>
      <c r="H25" s="265" t="s">
        <v>81</v>
      </c>
      <c r="I25" s="283" t="s">
        <v>81</v>
      </c>
      <c r="J25" s="268">
        <f>C25</f>
        <v>0</v>
      </c>
      <c r="K25" s="274"/>
      <c r="L25" s="320"/>
    </row>
    <row r="26" spans="2:12" s="152" customFormat="1" x14ac:dyDescent="0.25">
      <c r="B26" s="237" t="s">
        <v>134</v>
      </c>
      <c r="C26" s="140">
        <f>'TP dati'!D43</f>
        <v>0</v>
      </c>
      <c r="D26" s="265" t="s">
        <v>81</v>
      </c>
      <c r="E26" s="265" t="s">
        <v>81</v>
      </c>
      <c r="F26" s="265" t="s">
        <v>81</v>
      </c>
      <c r="G26" s="265" t="s">
        <v>81</v>
      </c>
      <c r="H26" s="265" t="s">
        <v>81</v>
      </c>
      <c r="I26" s="283" t="s">
        <v>81</v>
      </c>
      <c r="J26" s="273" t="s">
        <v>81</v>
      </c>
      <c r="K26" s="274"/>
      <c r="L26" s="320"/>
    </row>
    <row r="27" spans="2:12" s="152" customFormat="1" x14ac:dyDescent="0.25">
      <c r="B27" s="237" t="s">
        <v>135</v>
      </c>
      <c r="C27" s="140">
        <f>'TP dati'!D46</f>
        <v>0</v>
      </c>
      <c r="D27" s="265" t="s">
        <v>81</v>
      </c>
      <c r="E27" s="265" t="s">
        <v>81</v>
      </c>
      <c r="F27" s="265" t="s">
        <v>81</v>
      </c>
      <c r="G27" s="265" t="s">
        <v>81</v>
      </c>
      <c r="H27" s="265" t="s">
        <v>81</v>
      </c>
      <c r="I27" s="283" t="s">
        <v>81</v>
      </c>
      <c r="J27" s="273" t="s">
        <v>81</v>
      </c>
      <c r="K27" s="274"/>
      <c r="L27" s="320"/>
    </row>
    <row r="28" spans="2:12" s="152" customFormat="1" ht="33.75" customHeight="1" x14ac:dyDescent="0.25">
      <c r="B28" s="237" t="s">
        <v>136</v>
      </c>
      <c r="C28" s="148">
        <f>SUM(C29:C32)</f>
        <v>0</v>
      </c>
      <c r="D28" s="265" t="s">
        <v>81</v>
      </c>
      <c r="E28" s="265" t="s">
        <v>81</v>
      </c>
      <c r="F28" s="265" t="s">
        <v>81</v>
      </c>
      <c r="G28" s="265" t="s">
        <v>81</v>
      </c>
      <c r="H28" s="265" t="s">
        <v>81</v>
      </c>
      <c r="I28" s="265" t="s">
        <v>81</v>
      </c>
      <c r="J28" s="273" t="s">
        <v>81</v>
      </c>
      <c r="K28" s="274"/>
      <c r="L28" s="320"/>
    </row>
    <row r="29" spans="2:12" s="152" customFormat="1" ht="30" x14ac:dyDescent="0.25">
      <c r="B29" s="271" t="s">
        <v>105</v>
      </c>
      <c r="C29" s="143"/>
      <c r="D29" s="265" t="s">
        <v>81</v>
      </c>
      <c r="E29" s="265" t="s">
        <v>81</v>
      </c>
      <c r="F29" s="265" t="s">
        <v>81</v>
      </c>
      <c r="G29" s="265" t="s">
        <v>81</v>
      </c>
      <c r="H29" s="265" t="s">
        <v>81</v>
      </c>
      <c r="I29" s="265" t="s">
        <v>81</v>
      </c>
      <c r="J29" s="348" t="s">
        <v>81</v>
      </c>
      <c r="K29" s="274"/>
      <c r="L29" s="320"/>
    </row>
    <row r="30" spans="2:12" s="152" customFormat="1" x14ac:dyDescent="0.25">
      <c r="B30" s="271" t="s">
        <v>31</v>
      </c>
      <c r="C30" s="143"/>
      <c r="D30" s="265" t="s">
        <v>81</v>
      </c>
      <c r="E30" s="265" t="s">
        <v>81</v>
      </c>
      <c r="F30" s="265" t="s">
        <v>81</v>
      </c>
      <c r="G30" s="265" t="s">
        <v>81</v>
      </c>
      <c r="H30" s="265" t="s">
        <v>81</v>
      </c>
      <c r="I30" s="265" t="s">
        <v>81</v>
      </c>
      <c r="J30" s="348" t="s">
        <v>81</v>
      </c>
      <c r="K30" s="274"/>
      <c r="L30" s="320"/>
    </row>
    <row r="31" spans="2:12" s="152" customFormat="1" ht="30" x14ac:dyDescent="0.25">
      <c r="B31" s="271" t="s">
        <v>42</v>
      </c>
      <c r="C31" s="143"/>
      <c r="D31" s="265" t="s">
        <v>81</v>
      </c>
      <c r="E31" s="265" t="s">
        <v>81</v>
      </c>
      <c r="F31" s="265" t="s">
        <v>81</v>
      </c>
      <c r="G31" s="265" t="s">
        <v>81</v>
      </c>
      <c r="H31" s="265" t="s">
        <v>81</v>
      </c>
      <c r="I31" s="265" t="s">
        <v>81</v>
      </c>
      <c r="J31" s="348" t="s">
        <v>81</v>
      </c>
      <c r="K31" s="274"/>
      <c r="L31" s="320"/>
    </row>
    <row r="32" spans="2:12" s="152" customFormat="1" ht="30" x14ac:dyDescent="0.25">
      <c r="B32" s="271" t="s">
        <v>108</v>
      </c>
      <c r="C32" s="143"/>
      <c r="D32" s="265" t="s">
        <v>81</v>
      </c>
      <c r="E32" s="265" t="s">
        <v>81</v>
      </c>
      <c r="F32" s="265" t="s">
        <v>81</v>
      </c>
      <c r="G32" s="265" t="s">
        <v>81</v>
      </c>
      <c r="H32" s="265" t="s">
        <v>81</v>
      </c>
      <c r="I32" s="265" t="s">
        <v>81</v>
      </c>
      <c r="J32" s="348" t="s">
        <v>81</v>
      </c>
      <c r="K32" s="274"/>
      <c r="L32" s="320"/>
    </row>
    <row r="33" spans="2:12" s="152" customFormat="1" x14ac:dyDescent="0.25">
      <c r="B33" s="237" t="s">
        <v>188</v>
      </c>
      <c r="C33" s="148">
        <f>SUM(C34,C35:C37)</f>
        <v>0</v>
      </c>
      <c r="D33" s="265" t="s">
        <v>81</v>
      </c>
      <c r="E33" s="265" t="s">
        <v>81</v>
      </c>
      <c r="F33" s="265" t="s">
        <v>81</v>
      </c>
      <c r="G33" s="265" t="s">
        <v>81</v>
      </c>
      <c r="H33" s="265" t="s">
        <v>81</v>
      </c>
      <c r="I33" s="283" t="s">
        <v>81</v>
      </c>
      <c r="J33" s="273" t="s">
        <v>81</v>
      </c>
      <c r="K33" s="274"/>
      <c r="L33" s="320"/>
    </row>
    <row r="34" spans="2:12" s="152" customFormat="1" ht="30" x14ac:dyDescent="0.25">
      <c r="B34" s="271" t="s">
        <v>105</v>
      </c>
      <c r="C34" s="143"/>
      <c r="D34" s="265" t="s">
        <v>81</v>
      </c>
      <c r="E34" s="265" t="s">
        <v>81</v>
      </c>
      <c r="F34" s="265" t="s">
        <v>81</v>
      </c>
      <c r="G34" s="265" t="s">
        <v>81</v>
      </c>
      <c r="H34" s="265" t="s">
        <v>81</v>
      </c>
      <c r="I34" s="265" t="s">
        <v>81</v>
      </c>
      <c r="J34" s="348" t="s">
        <v>81</v>
      </c>
      <c r="K34" s="274"/>
      <c r="L34" s="320"/>
    </row>
    <row r="35" spans="2:12" s="152" customFormat="1" x14ac:dyDescent="0.25">
      <c r="B35" s="271" t="s">
        <v>31</v>
      </c>
      <c r="C35" s="143"/>
      <c r="D35" s="265" t="s">
        <v>81</v>
      </c>
      <c r="E35" s="265" t="s">
        <v>81</v>
      </c>
      <c r="F35" s="265" t="s">
        <v>81</v>
      </c>
      <c r="G35" s="265" t="s">
        <v>81</v>
      </c>
      <c r="H35" s="265" t="s">
        <v>81</v>
      </c>
      <c r="I35" s="265" t="s">
        <v>81</v>
      </c>
      <c r="J35" s="348" t="s">
        <v>81</v>
      </c>
      <c r="K35" s="274"/>
      <c r="L35" s="305"/>
    </row>
    <row r="36" spans="2:12" s="152" customFormat="1" ht="30" x14ac:dyDescent="0.25">
      <c r="B36" s="271" t="s">
        <v>42</v>
      </c>
      <c r="C36" s="143"/>
      <c r="D36" s="265" t="s">
        <v>81</v>
      </c>
      <c r="E36" s="265" t="s">
        <v>81</v>
      </c>
      <c r="F36" s="265" t="s">
        <v>81</v>
      </c>
      <c r="G36" s="265" t="s">
        <v>81</v>
      </c>
      <c r="H36" s="265" t="s">
        <v>81</v>
      </c>
      <c r="I36" s="265" t="s">
        <v>81</v>
      </c>
      <c r="J36" s="348" t="s">
        <v>81</v>
      </c>
      <c r="K36" s="274"/>
      <c r="L36" s="321"/>
    </row>
    <row r="37" spans="2:12" s="152" customFormat="1" ht="30" x14ac:dyDescent="0.25">
      <c r="B37" s="271" t="s">
        <v>108</v>
      </c>
      <c r="C37" s="143"/>
      <c r="D37" s="265" t="s">
        <v>81</v>
      </c>
      <c r="E37" s="265" t="s">
        <v>81</v>
      </c>
      <c r="F37" s="265" t="s">
        <v>81</v>
      </c>
      <c r="G37" s="265" t="s">
        <v>81</v>
      </c>
      <c r="H37" s="265" t="s">
        <v>81</v>
      </c>
      <c r="I37" s="265" t="s">
        <v>81</v>
      </c>
      <c r="J37" s="348" t="s">
        <v>81</v>
      </c>
      <c r="K37" s="274"/>
    </row>
    <row r="38" spans="2:12" s="152" customFormat="1" ht="45" x14ac:dyDescent="0.25">
      <c r="B38" s="271" t="s">
        <v>193</v>
      </c>
      <c r="C38" s="140">
        <f>'6_mēn_1_TP'!D7*('TP dati'!E52-'TP dati'!E54)/'TP dati'!E52+'6_mēn_1_TP'!D13*('TP dati'!D52-'TP dati'!D54)/'TP dati'!D52</f>
        <v>0</v>
      </c>
      <c r="D38" s="265" t="s">
        <v>81</v>
      </c>
      <c r="E38" s="265" t="s">
        <v>81</v>
      </c>
      <c r="F38" s="265" t="s">
        <v>81</v>
      </c>
      <c r="G38" s="265" t="s">
        <v>81</v>
      </c>
      <c r="H38" s="265" t="s">
        <v>81</v>
      </c>
      <c r="I38" s="265" t="s">
        <v>81</v>
      </c>
      <c r="J38" s="348" t="s">
        <v>81</v>
      </c>
      <c r="K38" s="274"/>
      <c r="L38" s="320"/>
    </row>
    <row r="39" spans="2:12" s="152" customFormat="1" ht="45" x14ac:dyDescent="0.25">
      <c r="B39" s="271" t="s">
        <v>194</v>
      </c>
      <c r="C39" s="140">
        <f>'6_mēn_1_TP'!D19*('TP dati'!E59-'TP dati'!E61)/'TP dati'!E59</f>
        <v>0</v>
      </c>
      <c r="D39" s="265" t="s">
        <v>81</v>
      </c>
      <c r="E39" s="265" t="s">
        <v>81</v>
      </c>
      <c r="F39" s="265" t="s">
        <v>81</v>
      </c>
      <c r="G39" s="265" t="s">
        <v>81</v>
      </c>
      <c r="H39" s="265" t="s">
        <v>81</v>
      </c>
      <c r="I39" s="265" t="s">
        <v>81</v>
      </c>
      <c r="J39" s="348" t="s">
        <v>81</v>
      </c>
      <c r="K39" s="274"/>
      <c r="L39" s="320"/>
    </row>
    <row r="40" spans="2:12" s="152" customFormat="1" ht="32.25" x14ac:dyDescent="0.25">
      <c r="B40" s="271" t="s">
        <v>199</v>
      </c>
      <c r="C40" s="265" t="s">
        <v>81</v>
      </c>
      <c r="D40" s="265" t="s">
        <v>81</v>
      </c>
      <c r="E40" s="265" t="s">
        <v>81</v>
      </c>
      <c r="F40" s="148">
        <f>F41+F46+F49+F52</f>
        <v>0</v>
      </c>
      <c r="G40" s="148">
        <f>G41+G46+G49+G52</f>
        <v>0</v>
      </c>
      <c r="H40" s="148">
        <f>H41+H46+H49+H52</f>
        <v>0</v>
      </c>
      <c r="I40" s="265" t="s">
        <v>81</v>
      </c>
      <c r="J40" s="102">
        <f>SUM(F40:H40)</f>
        <v>0</v>
      </c>
      <c r="K40" s="274"/>
    </row>
    <row r="41" spans="2:12" s="152" customFormat="1" ht="30" x14ac:dyDescent="0.25">
      <c r="B41" s="237" t="s">
        <v>105</v>
      </c>
      <c r="C41" s="265" t="s">
        <v>81</v>
      </c>
      <c r="D41" s="265" t="s">
        <v>81</v>
      </c>
      <c r="E41" s="265" t="s">
        <v>81</v>
      </c>
      <c r="F41" s="148">
        <f>(F42*F43-F44*F45)/1000</f>
        <v>0</v>
      </c>
      <c r="G41" s="148">
        <f>(G42*G43-G44*G45)/1000</f>
        <v>0</v>
      </c>
      <c r="H41" s="148">
        <f>(H42*H43-H44*H45)/1000</f>
        <v>0</v>
      </c>
      <c r="I41" s="265" t="s">
        <v>81</v>
      </c>
      <c r="J41" s="102">
        <f>SUM(F41:H41)</f>
        <v>0</v>
      </c>
      <c r="K41" s="274"/>
    </row>
    <row r="42" spans="2:12" s="152" customFormat="1" x14ac:dyDescent="0.25">
      <c r="B42" s="271" t="s">
        <v>109</v>
      </c>
      <c r="C42" s="265" t="s">
        <v>81</v>
      </c>
      <c r="D42" s="265" t="s">
        <v>81</v>
      </c>
      <c r="E42" s="265" t="s">
        <v>81</v>
      </c>
      <c r="F42" s="146"/>
      <c r="G42" s="146"/>
      <c r="H42" s="146"/>
      <c r="I42" s="265" t="s">
        <v>81</v>
      </c>
      <c r="J42" s="273" t="s">
        <v>81</v>
      </c>
      <c r="K42" s="274"/>
    </row>
    <row r="43" spans="2:12" s="152" customFormat="1" x14ac:dyDescent="0.25">
      <c r="B43" s="271" t="s">
        <v>110</v>
      </c>
      <c r="C43" s="265" t="s">
        <v>81</v>
      </c>
      <c r="D43" s="265" t="s">
        <v>81</v>
      </c>
      <c r="E43" s="265" t="s">
        <v>81</v>
      </c>
      <c r="F43" s="147"/>
      <c r="G43" s="147"/>
      <c r="H43" s="147"/>
      <c r="I43" s="265" t="s">
        <v>81</v>
      </c>
      <c r="J43" s="273" t="s">
        <v>81</v>
      </c>
      <c r="K43" s="274"/>
    </row>
    <row r="44" spans="2:12" s="152" customFormat="1" x14ac:dyDescent="0.25">
      <c r="B44" s="271" t="s">
        <v>111</v>
      </c>
      <c r="C44" s="265" t="s">
        <v>81</v>
      </c>
      <c r="D44" s="265" t="s">
        <v>81</v>
      </c>
      <c r="E44" s="265" t="s">
        <v>81</v>
      </c>
      <c r="F44" s="146"/>
      <c r="G44" s="146"/>
      <c r="H44" s="146"/>
      <c r="I44" s="265" t="s">
        <v>81</v>
      </c>
      <c r="J44" s="273" t="s">
        <v>81</v>
      </c>
      <c r="K44" s="274"/>
    </row>
    <row r="45" spans="2:12" s="152" customFormat="1" ht="30" x14ac:dyDescent="0.25">
      <c r="B45" s="271" t="s">
        <v>179</v>
      </c>
      <c r="C45" s="265" t="s">
        <v>81</v>
      </c>
      <c r="D45" s="265" t="s">
        <v>81</v>
      </c>
      <c r="E45" s="265" t="s">
        <v>81</v>
      </c>
      <c r="F45" s="147"/>
      <c r="G45" s="147"/>
      <c r="H45" s="147"/>
      <c r="I45" s="265" t="s">
        <v>81</v>
      </c>
      <c r="J45" s="273" t="s">
        <v>81</v>
      </c>
      <c r="K45" s="274"/>
    </row>
    <row r="46" spans="2:12" s="152" customFormat="1" x14ac:dyDescent="0.25">
      <c r="B46" s="237" t="s">
        <v>31</v>
      </c>
      <c r="C46" s="265" t="s">
        <v>81</v>
      </c>
      <c r="D46" s="265" t="s">
        <v>81</v>
      </c>
      <c r="E46" s="265" t="s">
        <v>81</v>
      </c>
      <c r="F46" s="148">
        <f>F47-F48</f>
        <v>0</v>
      </c>
      <c r="G46" s="148">
        <f>G47-G48</f>
        <v>0</v>
      </c>
      <c r="H46" s="148">
        <f>H47-H48</f>
        <v>0</v>
      </c>
      <c r="I46" s="265" t="s">
        <v>81</v>
      </c>
      <c r="J46" s="102">
        <f>SUM(F46:H46)</f>
        <v>0</v>
      </c>
      <c r="K46" s="274"/>
    </row>
    <row r="47" spans="2:12" s="152" customFormat="1" ht="30" x14ac:dyDescent="0.25">
      <c r="B47" s="271" t="s">
        <v>112</v>
      </c>
      <c r="C47" s="265" t="s">
        <v>81</v>
      </c>
      <c r="D47" s="265" t="s">
        <v>81</v>
      </c>
      <c r="E47" s="265" t="s">
        <v>81</v>
      </c>
      <c r="F47" s="145"/>
      <c r="G47" s="145"/>
      <c r="H47" s="145"/>
      <c r="I47" s="265" t="s">
        <v>81</v>
      </c>
      <c r="J47" s="273" t="s">
        <v>81</v>
      </c>
      <c r="K47" s="274"/>
    </row>
    <row r="48" spans="2:12" s="152" customFormat="1" ht="30" x14ac:dyDescent="0.25">
      <c r="B48" s="271" t="s">
        <v>113</v>
      </c>
      <c r="C48" s="265" t="s">
        <v>81</v>
      </c>
      <c r="D48" s="265" t="s">
        <v>81</v>
      </c>
      <c r="E48" s="265" t="s">
        <v>81</v>
      </c>
      <c r="F48" s="145"/>
      <c r="G48" s="145"/>
      <c r="H48" s="145"/>
      <c r="I48" s="265" t="s">
        <v>81</v>
      </c>
      <c r="J48" s="273" t="s">
        <v>81</v>
      </c>
      <c r="K48" s="274"/>
    </row>
    <row r="49" spans="2:11" s="152" customFormat="1" x14ac:dyDescent="0.25">
      <c r="B49" s="237" t="s">
        <v>114</v>
      </c>
      <c r="C49" s="265" t="s">
        <v>81</v>
      </c>
      <c r="D49" s="265" t="s">
        <v>81</v>
      </c>
      <c r="E49" s="265" t="s">
        <v>81</v>
      </c>
      <c r="F49" s="148">
        <f>F50-F51</f>
        <v>0</v>
      </c>
      <c r="G49" s="148">
        <f>G50-G51</f>
        <v>0</v>
      </c>
      <c r="H49" s="148">
        <f>H50-H51</f>
        <v>0</v>
      </c>
      <c r="I49" s="265" t="s">
        <v>81</v>
      </c>
      <c r="J49" s="102">
        <f>SUM(F49:H49)</f>
        <v>0</v>
      </c>
      <c r="K49" s="274"/>
    </row>
    <row r="50" spans="2:11" s="152" customFormat="1" ht="30" x14ac:dyDescent="0.25">
      <c r="B50" s="291" t="s">
        <v>115</v>
      </c>
      <c r="C50" s="265" t="s">
        <v>81</v>
      </c>
      <c r="D50" s="265" t="s">
        <v>81</v>
      </c>
      <c r="E50" s="265" t="s">
        <v>81</v>
      </c>
      <c r="F50" s="145"/>
      <c r="G50" s="145"/>
      <c r="H50" s="145"/>
      <c r="I50" s="265" t="s">
        <v>81</v>
      </c>
      <c r="J50" s="273" t="s">
        <v>81</v>
      </c>
      <c r="K50" s="274"/>
    </row>
    <row r="51" spans="2:11" s="152" customFormat="1" ht="30" x14ac:dyDescent="0.25">
      <c r="B51" s="291" t="s">
        <v>116</v>
      </c>
      <c r="C51" s="265" t="s">
        <v>81</v>
      </c>
      <c r="D51" s="265" t="s">
        <v>81</v>
      </c>
      <c r="E51" s="265" t="s">
        <v>81</v>
      </c>
      <c r="F51" s="145"/>
      <c r="G51" s="145"/>
      <c r="H51" s="145"/>
      <c r="I51" s="265" t="s">
        <v>81</v>
      </c>
      <c r="J51" s="273" t="s">
        <v>81</v>
      </c>
      <c r="K51" s="274"/>
    </row>
    <row r="52" spans="2:11" s="152" customFormat="1" ht="45" x14ac:dyDescent="0.25">
      <c r="B52" s="237" t="s">
        <v>117</v>
      </c>
      <c r="C52" s="265" t="s">
        <v>81</v>
      </c>
      <c r="D52" s="265" t="s">
        <v>81</v>
      </c>
      <c r="E52" s="265" t="s">
        <v>81</v>
      </c>
      <c r="F52" s="143"/>
      <c r="G52" s="143"/>
      <c r="H52" s="143"/>
      <c r="I52" s="265" t="s">
        <v>81</v>
      </c>
      <c r="J52" s="102">
        <f>SUM(F52:H52)</f>
        <v>0</v>
      </c>
      <c r="K52" s="274"/>
    </row>
    <row r="53" spans="2:11" ht="18" customHeight="1" x14ac:dyDescent="0.25">
      <c r="B53" s="396" t="s">
        <v>118</v>
      </c>
      <c r="C53" s="397"/>
      <c r="D53" s="397"/>
      <c r="E53" s="397"/>
      <c r="F53" s="397"/>
      <c r="G53" s="397"/>
      <c r="H53" s="397"/>
      <c r="I53" s="398"/>
      <c r="J53" s="307">
        <f>J3+J6+J18+J22+J23+J24+J25+J40+J2</f>
        <v>0</v>
      </c>
      <c r="K53" s="40"/>
    </row>
    <row r="54" spans="2:11" ht="18" customHeight="1" x14ac:dyDescent="0.25">
      <c r="B54" s="97"/>
      <c r="C54" s="34"/>
      <c r="D54" s="34"/>
      <c r="E54" s="34"/>
      <c r="F54" s="34"/>
      <c r="G54" s="393" t="s">
        <v>139</v>
      </c>
      <c r="H54" s="394"/>
      <c r="I54" s="395"/>
      <c r="J54" s="105">
        <f>'6_mēn_1_TP'!K64</f>
        <v>0</v>
      </c>
      <c r="K54" s="73"/>
    </row>
    <row r="55" spans="2:11" ht="18" customHeight="1" x14ac:dyDescent="0.25">
      <c r="B55" s="97"/>
      <c r="C55" s="34"/>
      <c r="D55" s="34"/>
      <c r="E55" s="34"/>
      <c r="F55" s="34"/>
      <c r="G55" s="399" t="s">
        <v>118</v>
      </c>
      <c r="H55" s="400"/>
      <c r="I55" s="401"/>
      <c r="J55" s="309">
        <f>J53+J54</f>
        <v>0</v>
      </c>
      <c r="K55" s="74"/>
    </row>
    <row r="56" spans="2:11" ht="18" customHeight="1" x14ac:dyDescent="0.25">
      <c r="B56" s="97"/>
      <c r="C56" s="34"/>
      <c r="D56" s="34"/>
      <c r="E56" s="34"/>
      <c r="F56" s="34"/>
      <c r="G56" s="382" t="s">
        <v>119</v>
      </c>
      <c r="H56" s="382"/>
      <c r="I56" s="382"/>
      <c r="J56" s="297">
        <f>IF(OR(J65=0,J65=""),0,IF(OR(AND(J55&lt;0,ABS(J55)/J65&lt;0.01),AND(J55&gt;0,ABS(J55)/J65&lt;=0.03)),0,IF(J55&gt;0,J55,IF(J55&lt;0,IF(-J65*0.1&gt;J55,-J65*0.1,J55),0))))</f>
        <v>0</v>
      </c>
      <c r="K56" s="74"/>
    </row>
    <row r="57" spans="2:11" ht="18" customHeight="1" x14ac:dyDescent="0.25">
      <c r="B57" s="97"/>
      <c r="C57" s="34"/>
      <c r="D57" s="34"/>
      <c r="E57" s="34"/>
      <c r="F57" s="34"/>
      <c r="G57" s="379" t="s">
        <v>137</v>
      </c>
      <c r="H57" s="380"/>
      <c r="I57" s="381"/>
      <c r="J57" s="102">
        <f>IF(OR(NOT(ISNUMBER(D5)), NOT(ISNUMBER(E5)), NOT(ISNUMBER(C5))), 0, IF(SUM(D3:E3)*1000/SUM(D4:E4)-C5&gt;7,J3,0))</f>
        <v>0</v>
      </c>
      <c r="K57" s="72"/>
    </row>
    <row r="58" spans="2:11" ht="18" customHeight="1" x14ac:dyDescent="0.25">
      <c r="B58" s="97"/>
      <c r="C58" s="34"/>
      <c r="D58" s="34"/>
      <c r="E58" s="34"/>
      <c r="F58" s="34"/>
      <c r="G58" s="379" t="s">
        <v>138</v>
      </c>
      <c r="H58" s="380"/>
      <c r="I58" s="381"/>
      <c r="J58" s="102">
        <f>J22+J23</f>
        <v>0</v>
      </c>
      <c r="K58" s="74"/>
    </row>
    <row r="59" spans="2:11" ht="18" customHeight="1" x14ac:dyDescent="0.25">
      <c r="C59" s="34"/>
      <c r="D59" s="34"/>
      <c r="E59" s="34"/>
      <c r="F59" s="34"/>
      <c r="G59" s="382" t="s">
        <v>122</v>
      </c>
      <c r="H59" s="382"/>
      <c r="I59" s="382"/>
      <c r="J59" s="102" t="str">
        <f>IF(OR(J65="",J65=0),"",IF(OR(ABS(J55)&lt;=0.01*J65,ABS(J56+IF(J57&lt;0,J57,0)+IF(J58&lt;0,J58,0))&lt;=0.01*J65),0,MAX(J55,J56+IF(J57&lt;0,J57,0)+IF(J58&lt;0,J58,0))))</f>
        <v/>
      </c>
      <c r="K59" s="74"/>
    </row>
    <row r="60" spans="2:11" ht="18" customHeight="1" x14ac:dyDescent="0.25">
      <c r="C60" s="34"/>
      <c r="D60" s="34"/>
      <c r="E60" s="34"/>
      <c r="F60" s="34"/>
      <c r="G60" s="383" t="s">
        <v>123</v>
      </c>
      <c r="H60" s="383"/>
      <c r="I60" s="383"/>
      <c r="J60" s="347"/>
    </row>
    <row r="61" spans="2:11" ht="18" customHeight="1" x14ac:dyDescent="0.25">
      <c r="C61" s="34"/>
      <c r="D61" s="34"/>
      <c r="E61" s="34"/>
      <c r="F61" s="34"/>
      <c r="G61" s="384" t="s">
        <v>118</v>
      </c>
      <c r="H61" s="384"/>
      <c r="I61" s="384"/>
      <c r="J61" s="310">
        <f>J55-J60</f>
        <v>0</v>
      </c>
      <c r="K61" s="74"/>
    </row>
    <row r="62" spans="2:11" ht="18" customHeight="1" x14ac:dyDescent="0.25">
      <c r="C62" s="34"/>
      <c r="D62" s="34"/>
      <c r="E62" s="34"/>
      <c r="F62" s="34"/>
      <c r="G62" s="35" t="s">
        <v>124</v>
      </c>
      <c r="H62" s="35"/>
      <c r="I62" s="35"/>
      <c r="J62" s="106"/>
    </row>
    <row r="63" spans="2:11" ht="18" customHeight="1" x14ac:dyDescent="0.25">
      <c r="C63" s="34"/>
      <c r="D63" s="34"/>
      <c r="E63" s="34"/>
      <c r="F63" s="34"/>
      <c r="G63" s="35"/>
      <c r="H63" s="35"/>
      <c r="I63" s="35"/>
      <c r="J63" s="106"/>
    </row>
    <row r="64" spans="2:11" ht="18" customHeight="1" x14ac:dyDescent="0.25">
      <c r="C64" s="34"/>
      <c r="D64" s="34"/>
      <c r="E64" s="34"/>
      <c r="F64" s="34"/>
      <c r="G64" s="34"/>
      <c r="H64" s="34"/>
      <c r="I64" s="34"/>
      <c r="J64" s="104"/>
      <c r="K64" s="23"/>
    </row>
    <row r="65" spans="3:11" x14ac:dyDescent="0.25">
      <c r="C65" s="34"/>
      <c r="D65" s="34"/>
      <c r="E65" s="34"/>
      <c r="F65" s="34"/>
      <c r="G65" s="379" t="s">
        <v>140</v>
      </c>
      <c r="H65" s="380"/>
      <c r="I65" s="381"/>
      <c r="J65" s="101">
        <f>'TP dati'!I12</f>
        <v>0</v>
      </c>
    </row>
    <row r="66" spans="3:11" x14ac:dyDescent="0.25">
      <c r="J66"/>
      <c r="K66" s="23"/>
    </row>
    <row r="67" spans="3:11" x14ac:dyDescent="0.25">
      <c r="J67"/>
      <c r="K67" s="25"/>
    </row>
    <row r="68" spans="3:11" x14ac:dyDescent="0.25">
      <c r="J68"/>
      <c r="K68" s="23"/>
    </row>
    <row r="69" spans="3:11" x14ac:dyDescent="0.25">
      <c r="J69"/>
      <c r="K69" s="23"/>
    </row>
    <row r="70" spans="3:11" x14ac:dyDescent="0.25">
      <c r="J70"/>
      <c r="K70" s="23"/>
    </row>
    <row r="71" spans="3:11" x14ac:dyDescent="0.25">
      <c r="J71"/>
      <c r="K71" s="23"/>
    </row>
    <row r="72" spans="3:11" x14ac:dyDescent="0.25">
      <c r="J72"/>
    </row>
    <row r="73" spans="3:11" x14ac:dyDescent="0.25">
      <c r="J73"/>
    </row>
    <row r="74" spans="3:11" x14ac:dyDescent="0.25">
      <c r="J74"/>
    </row>
    <row r="75" spans="3:11" x14ac:dyDescent="0.25">
      <c r="J75"/>
    </row>
    <row r="76" spans="3:11" x14ac:dyDescent="0.25">
      <c r="J76"/>
    </row>
    <row r="77" spans="3:11" x14ac:dyDescent="0.25">
      <c r="J77"/>
    </row>
    <row r="78" spans="3:11" x14ac:dyDescent="0.25">
      <c r="J78"/>
    </row>
    <row r="79" spans="3:11" x14ac:dyDescent="0.25">
      <c r="J79"/>
    </row>
    <row r="80" spans="3:11" x14ac:dyDescent="0.25">
      <c r="J80"/>
    </row>
    <row r="81" spans="10:10" x14ac:dyDescent="0.25">
      <c r="J81"/>
    </row>
    <row r="82" spans="10:10" x14ac:dyDescent="0.25">
      <c r="J82"/>
    </row>
    <row r="83" spans="10:10" x14ac:dyDescent="0.25">
      <c r="J83"/>
    </row>
    <row r="84" spans="10:10" x14ac:dyDescent="0.25">
      <c r="J84"/>
    </row>
    <row r="85" spans="10:10" x14ac:dyDescent="0.25">
      <c r="J85"/>
    </row>
    <row r="86" spans="10:10" x14ac:dyDescent="0.25">
      <c r="J86"/>
    </row>
    <row r="87" spans="10:10" x14ac:dyDescent="0.25">
      <c r="J87"/>
    </row>
    <row r="88" spans="10:10" x14ac:dyDescent="0.25">
      <c r="J88"/>
    </row>
    <row r="89" spans="10:10" x14ac:dyDescent="0.25">
      <c r="J89"/>
    </row>
    <row r="90" spans="10:10" x14ac:dyDescent="0.25">
      <c r="J90"/>
    </row>
    <row r="91" spans="10:10" x14ac:dyDescent="0.25">
      <c r="J91"/>
    </row>
    <row r="92" spans="10:10" x14ac:dyDescent="0.25">
      <c r="J92"/>
    </row>
    <row r="93" spans="10:10" x14ac:dyDescent="0.25">
      <c r="J93"/>
    </row>
    <row r="94" spans="10:10" x14ac:dyDescent="0.25">
      <c r="J94"/>
    </row>
    <row r="95" spans="10:10" x14ac:dyDescent="0.25">
      <c r="J95"/>
    </row>
    <row r="96" spans="10:10" x14ac:dyDescent="0.25">
      <c r="J96"/>
    </row>
    <row r="97" spans="10:10" x14ac:dyDescent="0.25">
      <c r="J97"/>
    </row>
    <row r="98" spans="10:10" x14ac:dyDescent="0.25">
      <c r="J98"/>
    </row>
    <row r="99" spans="10:10" x14ac:dyDescent="0.25">
      <c r="J99"/>
    </row>
    <row r="100" spans="10:10" x14ac:dyDescent="0.25">
      <c r="J100"/>
    </row>
    <row r="101" spans="10:10" x14ac:dyDescent="0.25">
      <c r="J101"/>
    </row>
    <row r="102" spans="10:10" x14ac:dyDescent="0.25">
      <c r="J102"/>
    </row>
    <row r="103" spans="10:10" x14ac:dyDescent="0.25">
      <c r="J103"/>
    </row>
    <row r="104" spans="10:10" x14ac:dyDescent="0.25">
      <c r="J104"/>
    </row>
    <row r="105" spans="10:10" x14ac:dyDescent="0.25">
      <c r="J105"/>
    </row>
    <row r="106" spans="10:10" x14ac:dyDescent="0.25">
      <c r="J106"/>
    </row>
    <row r="107" spans="10:10" x14ac:dyDescent="0.25">
      <c r="J107"/>
    </row>
    <row r="108" spans="10:10" x14ac:dyDescent="0.25">
      <c r="J108"/>
    </row>
    <row r="109" spans="10:10" x14ac:dyDescent="0.25">
      <c r="J109"/>
    </row>
    <row r="110" spans="10:10" x14ac:dyDescent="0.25">
      <c r="J110"/>
    </row>
    <row r="111" spans="10:10" x14ac:dyDescent="0.25">
      <c r="J111"/>
    </row>
    <row r="112" spans="10:10" x14ac:dyDescent="0.25">
      <c r="J112"/>
    </row>
    <row r="113" spans="10:10" x14ac:dyDescent="0.25">
      <c r="J113"/>
    </row>
    <row r="114" spans="10:10" x14ac:dyDescent="0.25">
      <c r="J114"/>
    </row>
    <row r="115" spans="10:10" x14ac:dyDescent="0.25">
      <c r="J115"/>
    </row>
    <row r="116" spans="10:10" x14ac:dyDescent="0.25">
      <c r="J116"/>
    </row>
    <row r="117" spans="10:10" x14ac:dyDescent="0.25">
      <c r="J117"/>
    </row>
    <row r="118" spans="10:10" x14ac:dyDescent="0.25">
      <c r="J118"/>
    </row>
    <row r="119" spans="10:10" x14ac:dyDescent="0.25">
      <c r="J119"/>
    </row>
    <row r="120" spans="10:10" x14ac:dyDescent="0.25">
      <c r="J120"/>
    </row>
    <row r="121" spans="10:10" x14ac:dyDescent="0.25">
      <c r="J121"/>
    </row>
    <row r="122" spans="10:10" x14ac:dyDescent="0.25">
      <c r="J122"/>
    </row>
    <row r="123" spans="10:10" x14ac:dyDescent="0.25">
      <c r="J123"/>
    </row>
    <row r="124" spans="10:10" x14ac:dyDescent="0.25">
      <c r="J124"/>
    </row>
    <row r="125" spans="10:10" x14ac:dyDescent="0.25">
      <c r="J125"/>
    </row>
    <row r="126" spans="10:10" x14ac:dyDescent="0.25">
      <c r="J126"/>
    </row>
    <row r="127" spans="10:10" x14ac:dyDescent="0.25">
      <c r="J127"/>
    </row>
    <row r="128" spans="10:10" x14ac:dyDescent="0.25">
      <c r="J128"/>
    </row>
    <row r="129" spans="10:10" x14ac:dyDescent="0.25">
      <c r="J129"/>
    </row>
    <row r="130" spans="10:10" x14ac:dyDescent="0.25">
      <c r="J130"/>
    </row>
    <row r="131" spans="10:10" x14ac:dyDescent="0.25">
      <c r="J131"/>
    </row>
    <row r="132" spans="10:10" x14ac:dyDescent="0.25">
      <c r="J132"/>
    </row>
    <row r="133" spans="10:10" x14ac:dyDescent="0.25">
      <c r="J133"/>
    </row>
    <row r="134" spans="10:10" x14ac:dyDescent="0.25">
      <c r="J134"/>
    </row>
    <row r="135" spans="10:10" x14ac:dyDescent="0.25">
      <c r="J135"/>
    </row>
    <row r="136" spans="10:10" x14ac:dyDescent="0.25">
      <c r="J136"/>
    </row>
    <row r="137" spans="10:10" x14ac:dyDescent="0.25">
      <c r="J137"/>
    </row>
    <row r="138" spans="10:10" x14ac:dyDescent="0.25">
      <c r="J138"/>
    </row>
    <row r="139" spans="10:10" x14ac:dyDescent="0.25">
      <c r="J139"/>
    </row>
    <row r="140" spans="10:10" x14ac:dyDescent="0.25">
      <c r="J140"/>
    </row>
    <row r="141" spans="10:10" x14ac:dyDescent="0.25">
      <c r="J141"/>
    </row>
    <row r="142" spans="10:10" x14ac:dyDescent="0.25">
      <c r="J142"/>
    </row>
    <row r="143" spans="10:10" x14ac:dyDescent="0.25">
      <c r="J143"/>
    </row>
    <row r="144" spans="10:10" x14ac:dyDescent="0.25">
      <c r="J144"/>
    </row>
    <row r="145" spans="10:10" x14ac:dyDescent="0.25">
      <c r="J145"/>
    </row>
    <row r="146" spans="10:10" x14ac:dyDescent="0.25">
      <c r="J146"/>
    </row>
    <row r="147" spans="10:10" x14ac:dyDescent="0.25">
      <c r="J147"/>
    </row>
    <row r="148" spans="10:10" x14ac:dyDescent="0.25">
      <c r="J148"/>
    </row>
    <row r="149" spans="10:10" x14ac:dyDescent="0.25">
      <c r="J149"/>
    </row>
    <row r="150" spans="10:10" x14ac:dyDescent="0.25">
      <c r="J150"/>
    </row>
    <row r="151" spans="10:10" x14ac:dyDescent="0.25">
      <c r="J151"/>
    </row>
    <row r="152" spans="10:10" x14ac:dyDescent="0.25">
      <c r="J152"/>
    </row>
    <row r="153" spans="10:10" x14ac:dyDescent="0.25">
      <c r="J153"/>
    </row>
    <row r="154" spans="10:10" x14ac:dyDescent="0.25">
      <c r="J154"/>
    </row>
    <row r="155" spans="10:10" x14ac:dyDescent="0.25">
      <c r="J155"/>
    </row>
    <row r="156" spans="10:10" x14ac:dyDescent="0.25">
      <c r="J156"/>
    </row>
    <row r="157" spans="10:10" x14ac:dyDescent="0.25">
      <c r="J157"/>
    </row>
    <row r="158" spans="10:10" x14ac:dyDescent="0.25">
      <c r="J158"/>
    </row>
    <row r="159" spans="10:10" x14ac:dyDescent="0.25">
      <c r="J159"/>
    </row>
    <row r="160" spans="10:10" x14ac:dyDescent="0.25">
      <c r="J160"/>
    </row>
    <row r="161" spans="10:10" x14ac:dyDescent="0.25">
      <c r="J161"/>
    </row>
    <row r="162" spans="10:10" x14ac:dyDescent="0.25">
      <c r="J162"/>
    </row>
    <row r="163" spans="10:10" x14ac:dyDescent="0.25">
      <c r="J163"/>
    </row>
    <row r="164" spans="10:10" x14ac:dyDescent="0.25">
      <c r="J164"/>
    </row>
    <row r="165" spans="10:10" x14ac:dyDescent="0.25">
      <c r="J165"/>
    </row>
    <row r="166" spans="10:10" x14ac:dyDescent="0.25">
      <c r="J166"/>
    </row>
    <row r="167" spans="10:10" x14ac:dyDescent="0.25">
      <c r="J167"/>
    </row>
    <row r="168" spans="10:10" x14ac:dyDescent="0.25">
      <c r="J168"/>
    </row>
    <row r="169" spans="10:10" x14ac:dyDescent="0.25">
      <c r="J169"/>
    </row>
    <row r="170" spans="10:10" x14ac:dyDescent="0.25">
      <c r="J170"/>
    </row>
    <row r="171" spans="10:10" x14ac:dyDescent="0.25">
      <c r="J171"/>
    </row>
    <row r="172" spans="10:10" x14ac:dyDescent="0.25">
      <c r="J172"/>
    </row>
    <row r="173" spans="10:10" x14ac:dyDescent="0.25">
      <c r="J173"/>
    </row>
    <row r="174" spans="10:10" x14ac:dyDescent="0.25">
      <c r="J174"/>
    </row>
    <row r="175" spans="10:10" x14ac:dyDescent="0.25">
      <c r="J175"/>
    </row>
    <row r="176" spans="10:10" x14ac:dyDescent="0.25">
      <c r="J176"/>
    </row>
    <row r="177" spans="10:10" x14ac:dyDescent="0.25">
      <c r="J177"/>
    </row>
    <row r="178" spans="10:10" x14ac:dyDescent="0.25">
      <c r="J178"/>
    </row>
    <row r="179" spans="10:10" x14ac:dyDescent="0.25">
      <c r="J179"/>
    </row>
    <row r="180" spans="10:10" x14ac:dyDescent="0.25">
      <c r="J180"/>
    </row>
    <row r="181" spans="10:10" x14ac:dyDescent="0.25">
      <c r="J181"/>
    </row>
    <row r="182" spans="10:10" x14ac:dyDescent="0.25">
      <c r="J182"/>
    </row>
    <row r="183" spans="10:10" x14ac:dyDescent="0.25">
      <c r="J183"/>
    </row>
    <row r="184" spans="10:10" x14ac:dyDescent="0.25">
      <c r="J184"/>
    </row>
    <row r="185" spans="10:10" x14ac:dyDescent="0.25">
      <c r="J185"/>
    </row>
    <row r="186" spans="10:10" x14ac:dyDescent="0.25">
      <c r="J186"/>
    </row>
    <row r="187" spans="10:10" x14ac:dyDescent="0.25">
      <c r="J187"/>
    </row>
    <row r="188" spans="10:10" x14ac:dyDescent="0.25">
      <c r="J188"/>
    </row>
    <row r="189" spans="10:10" x14ac:dyDescent="0.25">
      <c r="J189"/>
    </row>
    <row r="190" spans="10:10" x14ac:dyDescent="0.25">
      <c r="J190"/>
    </row>
    <row r="191" spans="10:10" x14ac:dyDescent="0.25">
      <c r="J191"/>
    </row>
    <row r="192" spans="10:10" x14ac:dyDescent="0.25">
      <c r="J192"/>
    </row>
    <row r="193" spans="10:10" x14ac:dyDescent="0.25">
      <c r="J193"/>
    </row>
    <row r="194" spans="10:10" x14ac:dyDescent="0.25">
      <c r="J194"/>
    </row>
    <row r="195" spans="10:10" x14ac:dyDescent="0.25">
      <c r="J195"/>
    </row>
    <row r="196" spans="10:10" x14ac:dyDescent="0.25">
      <c r="J196"/>
    </row>
    <row r="197" spans="10:10" x14ac:dyDescent="0.25">
      <c r="J197"/>
    </row>
    <row r="198" spans="10:10" x14ac:dyDescent="0.25">
      <c r="J198"/>
    </row>
    <row r="199" spans="10:10" x14ac:dyDescent="0.25">
      <c r="J199"/>
    </row>
    <row r="200" spans="10:10" x14ac:dyDescent="0.25">
      <c r="J200"/>
    </row>
    <row r="201" spans="10:10" x14ac:dyDescent="0.25">
      <c r="J201"/>
    </row>
    <row r="202" spans="10:10" x14ac:dyDescent="0.25">
      <c r="J202"/>
    </row>
    <row r="203" spans="10:10" x14ac:dyDescent="0.25">
      <c r="J203"/>
    </row>
    <row r="204" spans="10:10" x14ac:dyDescent="0.25">
      <c r="J204"/>
    </row>
    <row r="205" spans="10:10" x14ac:dyDescent="0.25">
      <c r="J205"/>
    </row>
    <row r="206" spans="10:10" x14ac:dyDescent="0.25">
      <c r="J206"/>
    </row>
    <row r="207" spans="10:10" x14ac:dyDescent="0.25">
      <c r="J207"/>
    </row>
    <row r="208" spans="10:10" x14ac:dyDescent="0.25">
      <c r="J208"/>
    </row>
    <row r="209" spans="10:10" x14ac:dyDescent="0.25">
      <c r="J209"/>
    </row>
    <row r="210" spans="10:10" x14ac:dyDescent="0.25">
      <c r="J210"/>
    </row>
    <row r="211" spans="10:10" x14ac:dyDescent="0.25">
      <c r="J211"/>
    </row>
    <row r="212" spans="10:10" x14ac:dyDescent="0.25">
      <c r="J212"/>
    </row>
    <row r="213" spans="10:10" x14ac:dyDescent="0.25">
      <c r="J213"/>
    </row>
    <row r="214" spans="10:10" x14ac:dyDescent="0.25">
      <c r="J214"/>
    </row>
    <row r="215" spans="10:10" x14ac:dyDescent="0.25">
      <c r="J215"/>
    </row>
    <row r="216" spans="10:10" x14ac:dyDescent="0.25">
      <c r="J216"/>
    </row>
    <row r="217" spans="10:10" x14ac:dyDescent="0.25">
      <c r="J217"/>
    </row>
    <row r="218" spans="10:10" x14ac:dyDescent="0.25">
      <c r="J218"/>
    </row>
    <row r="219" spans="10:10" x14ac:dyDescent="0.25">
      <c r="J219"/>
    </row>
    <row r="220" spans="10:10" x14ac:dyDescent="0.25">
      <c r="J220"/>
    </row>
    <row r="221" spans="10:10" x14ac:dyDescent="0.25">
      <c r="J221"/>
    </row>
    <row r="222" spans="10:10" x14ac:dyDescent="0.25">
      <c r="J222"/>
    </row>
    <row r="223" spans="10:10" x14ac:dyDescent="0.25">
      <c r="J223"/>
    </row>
    <row r="224" spans="10:10" x14ac:dyDescent="0.25">
      <c r="J224"/>
    </row>
    <row r="225" spans="10:10" x14ac:dyDescent="0.25">
      <c r="J225"/>
    </row>
    <row r="226" spans="10:10" x14ac:dyDescent="0.25">
      <c r="J226"/>
    </row>
    <row r="227" spans="10:10" x14ac:dyDescent="0.25">
      <c r="J227"/>
    </row>
    <row r="228" spans="10:10" x14ac:dyDescent="0.25">
      <c r="J228"/>
    </row>
    <row r="229" spans="10:10" x14ac:dyDescent="0.25">
      <c r="J229"/>
    </row>
    <row r="230" spans="10:10" x14ac:dyDescent="0.25">
      <c r="J230"/>
    </row>
    <row r="231" spans="10:10" x14ac:dyDescent="0.25">
      <c r="J231"/>
    </row>
    <row r="232" spans="10:10" x14ac:dyDescent="0.25">
      <c r="J232"/>
    </row>
    <row r="233" spans="10:10" x14ac:dyDescent="0.25">
      <c r="J233"/>
    </row>
    <row r="234" spans="10:10" x14ac:dyDescent="0.25">
      <c r="J234"/>
    </row>
    <row r="235" spans="10:10" x14ac:dyDescent="0.25">
      <c r="J235"/>
    </row>
    <row r="236" spans="10:10" x14ac:dyDescent="0.25">
      <c r="J236"/>
    </row>
    <row r="237" spans="10:10" x14ac:dyDescent="0.25">
      <c r="J237"/>
    </row>
    <row r="238" spans="10:10" x14ac:dyDescent="0.25">
      <c r="J238"/>
    </row>
    <row r="239" spans="10:10" x14ac:dyDescent="0.25">
      <c r="J239"/>
    </row>
    <row r="240" spans="10:10" x14ac:dyDescent="0.25">
      <c r="J240"/>
    </row>
    <row r="241" spans="10:10" x14ac:dyDescent="0.25">
      <c r="J241"/>
    </row>
    <row r="242" spans="10:10" x14ac:dyDescent="0.25">
      <c r="J242"/>
    </row>
    <row r="243" spans="10:10" x14ac:dyDescent="0.25">
      <c r="J243"/>
    </row>
    <row r="244" spans="10:10" x14ac:dyDescent="0.25">
      <c r="J244"/>
    </row>
    <row r="245" spans="10:10" x14ac:dyDescent="0.25">
      <c r="J245"/>
    </row>
    <row r="246" spans="10:10" x14ac:dyDescent="0.25">
      <c r="J246"/>
    </row>
    <row r="247" spans="10:10" x14ac:dyDescent="0.25">
      <c r="J247"/>
    </row>
    <row r="248" spans="10:10" x14ac:dyDescent="0.25">
      <c r="J248"/>
    </row>
    <row r="249" spans="10:10" x14ac:dyDescent="0.25">
      <c r="J249"/>
    </row>
    <row r="250" spans="10:10" x14ac:dyDescent="0.25">
      <c r="J250"/>
    </row>
    <row r="251" spans="10:10" x14ac:dyDescent="0.25">
      <c r="J251"/>
    </row>
    <row r="252" spans="10:10" x14ac:dyDescent="0.25">
      <c r="J252"/>
    </row>
    <row r="253" spans="10:10" x14ac:dyDescent="0.25">
      <c r="J253"/>
    </row>
    <row r="254" spans="10:10" x14ac:dyDescent="0.25">
      <c r="J254"/>
    </row>
    <row r="255" spans="10:10" x14ac:dyDescent="0.25">
      <c r="J255"/>
    </row>
    <row r="256" spans="10:10" x14ac:dyDescent="0.25">
      <c r="J256"/>
    </row>
    <row r="257" spans="10:10" x14ac:dyDescent="0.25">
      <c r="J257"/>
    </row>
    <row r="258" spans="10:10" x14ac:dyDescent="0.25">
      <c r="J258"/>
    </row>
    <row r="259" spans="10:10" x14ac:dyDescent="0.25">
      <c r="J259"/>
    </row>
    <row r="260" spans="10:10" x14ac:dyDescent="0.25">
      <c r="J260"/>
    </row>
    <row r="261" spans="10:10" x14ac:dyDescent="0.25">
      <c r="J261"/>
    </row>
    <row r="262" spans="10:10" x14ac:dyDescent="0.25">
      <c r="J262"/>
    </row>
    <row r="263" spans="10:10" x14ac:dyDescent="0.25">
      <c r="J263"/>
    </row>
    <row r="264" spans="10:10" x14ac:dyDescent="0.25">
      <c r="J264"/>
    </row>
    <row r="265" spans="10:10" x14ac:dyDescent="0.25">
      <c r="J265"/>
    </row>
    <row r="266" spans="10:10" x14ac:dyDescent="0.25">
      <c r="J266"/>
    </row>
    <row r="267" spans="10:10" x14ac:dyDescent="0.25">
      <c r="J267"/>
    </row>
    <row r="268" spans="10:10" x14ac:dyDescent="0.25">
      <c r="J268"/>
    </row>
    <row r="269" spans="10:10" x14ac:dyDescent="0.25">
      <c r="J269"/>
    </row>
    <row r="270" spans="10:10" x14ac:dyDescent="0.25">
      <c r="J270"/>
    </row>
    <row r="271" spans="10:10" x14ac:dyDescent="0.25">
      <c r="J271"/>
    </row>
    <row r="272" spans="10:10" x14ac:dyDescent="0.25">
      <c r="J272"/>
    </row>
    <row r="273" spans="10:10" x14ac:dyDescent="0.25">
      <c r="J273"/>
    </row>
    <row r="274" spans="10:10" x14ac:dyDescent="0.25">
      <c r="J274"/>
    </row>
    <row r="275" spans="10:10" x14ac:dyDescent="0.25">
      <c r="J275"/>
    </row>
    <row r="276" spans="10:10" x14ac:dyDescent="0.25">
      <c r="J276"/>
    </row>
    <row r="277" spans="10:10" x14ac:dyDescent="0.25">
      <c r="J277"/>
    </row>
    <row r="278" spans="10:10" x14ac:dyDescent="0.25">
      <c r="J278"/>
    </row>
    <row r="279" spans="10:10" x14ac:dyDescent="0.25">
      <c r="J279"/>
    </row>
    <row r="280" spans="10:10" x14ac:dyDescent="0.25">
      <c r="J280"/>
    </row>
    <row r="281" spans="10:10" x14ac:dyDescent="0.25">
      <c r="J281"/>
    </row>
    <row r="282" spans="10:10" x14ac:dyDescent="0.25">
      <c r="J282"/>
    </row>
    <row r="283" spans="10:10" x14ac:dyDescent="0.25">
      <c r="J283"/>
    </row>
    <row r="284" spans="10:10" x14ac:dyDescent="0.25">
      <c r="J284"/>
    </row>
    <row r="285" spans="10:10" x14ac:dyDescent="0.25">
      <c r="J285"/>
    </row>
    <row r="286" spans="10:10" x14ac:dyDescent="0.25">
      <c r="J286"/>
    </row>
    <row r="287" spans="10:10" x14ac:dyDescent="0.25">
      <c r="J287"/>
    </row>
    <row r="288" spans="10:10" x14ac:dyDescent="0.25">
      <c r="J288"/>
    </row>
    <row r="289" spans="10:10" x14ac:dyDescent="0.25">
      <c r="J289"/>
    </row>
    <row r="290" spans="10:10" x14ac:dyDescent="0.25">
      <c r="J290"/>
    </row>
    <row r="291" spans="10:10" x14ac:dyDescent="0.25">
      <c r="J291"/>
    </row>
    <row r="292" spans="10:10" x14ac:dyDescent="0.25">
      <c r="J292"/>
    </row>
    <row r="293" spans="10:10" x14ac:dyDescent="0.25">
      <c r="J293"/>
    </row>
    <row r="294" spans="10:10" x14ac:dyDescent="0.25">
      <c r="J294"/>
    </row>
    <row r="295" spans="10:10" x14ac:dyDescent="0.25">
      <c r="J295"/>
    </row>
    <row r="296" spans="10:10" x14ac:dyDescent="0.25">
      <c r="J296"/>
    </row>
    <row r="297" spans="10:10" x14ac:dyDescent="0.25">
      <c r="J297"/>
    </row>
    <row r="298" spans="10:10" x14ac:dyDescent="0.25">
      <c r="J298"/>
    </row>
    <row r="299" spans="10:10" x14ac:dyDescent="0.25">
      <c r="J299"/>
    </row>
    <row r="300" spans="10:10" x14ac:dyDescent="0.25">
      <c r="J300"/>
    </row>
    <row r="301" spans="10:10" x14ac:dyDescent="0.25">
      <c r="J301"/>
    </row>
    <row r="302" spans="10:10" x14ac:dyDescent="0.25">
      <c r="J302"/>
    </row>
    <row r="303" spans="10:10" x14ac:dyDescent="0.25">
      <c r="J303"/>
    </row>
    <row r="304" spans="10:10" x14ac:dyDescent="0.25">
      <c r="J304"/>
    </row>
    <row r="305" spans="10:10" x14ac:dyDescent="0.25">
      <c r="J305"/>
    </row>
    <row r="306" spans="10:10" x14ac:dyDescent="0.25">
      <c r="J306"/>
    </row>
    <row r="307" spans="10:10" x14ac:dyDescent="0.25">
      <c r="J307"/>
    </row>
    <row r="308" spans="10:10" x14ac:dyDescent="0.25">
      <c r="J308"/>
    </row>
    <row r="309" spans="10:10" x14ac:dyDescent="0.25">
      <c r="J309"/>
    </row>
    <row r="310" spans="10:10" x14ac:dyDescent="0.25">
      <c r="J310"/>
    </row>
    <row r="311" spans="10:10" x14ac:dyDescent="0.25">
      <c r="J311"/>
    </row>
    <row r="312" spans="10:10" x14ac:dyDescent="0.25">
      <c r="J312"/>
    </row>
    <row r="313" spans="10:10" x14ac:dyDescent="0.25">
      <c r="J313"/>
    </row>
    <row r="314" spans="10:10" x14ac:dyDescent="0.25">
      <c r="J314"/>
    </row>
    <row r="315" spans="10:10" x14ac:dyDescent="0.25">
      <c r="J315"/>
    </row>
    <row r="316" spans="10:10" x14ac:dyDescent="0.25">
      <c r="J316"/>
    </row>
    <row r="317" spans="10:10" x14ac:dyDescent="0.25">
      <c r="J317"/>
    </row>
    <row r="318" spans="10:10" x14ac:dyDescent="0.25">
      <c r="J318"/>
    </row>
    <row r="319" spans="10:10" x14ac:dyDescent="0.25">
      <c r="J319"/>
    </row>
    <row r="320" spans="10:10" x14ac:dyDescent="0.25">
      <c r="J320"/>
    </row>
    <row r="321" spans="10:10" x14ac:dyDescent="0.25">
      <c r="J321"/>
    </row>
    <row r="322" spans="10:10" x14ac:dyDescent="0.25">
      <c r="J322"/>
    </row>
    <row r="323" spans="10:10" x14ac:dyDescent="0.25">
      <c r="J323"/>
    </row>
    <row r="324" spans="10:10" x14ac:dyDescent="0.25">
      <c r="J324"/>
    </row>
    <row r="325" spans="10:10" x14ac:dyDescent="0.25">
      <c r="J325"/>
    </row>
    <row r="326" spans="10:10" x14ac:dyDescent="0.25">
      <c r="J326"/>
    </row>
    <row r="327" spans="10:10" x14ac:dyDescent="0.25">
      <c r="J327"/>
    </row>
    <row r="328" spans="10:10" x14ac:dyDescent="0.25">
      <c r="J328"/>
    </row>
    <row r="329" spans="10:10" x14ac:dyDescent="0.25">
      <c r="J329"/>
    </row>
    <row r="330" spans="10:10" x14ac:dyDescent="0.25">
      <c r="J330"/>
    </row>
    <row r="331" spans="10:10" x14ac:dyDescent="0.25">
      <c r="J331"/>
    </row>
    <row r="332" spans="10:10" x14ac:dyDescent="0.25">
      <c r="J332"/>
    </row>
    <row r="333" spans="10:10" x14ac:dyDescent="0.25">
      <c r="J333"/>
    </row>
    <row r="334" spans="10:10" x14ac:dyDescent="0.25">
      <c r="J334"/>
    </row>
    <row r="335" spans="10:10" x14ac:dyDescent="0.25">
      <c r="J335"/>
    </row>
    <row r="336" spans="10:10" x14ac:dyDescent="0.25">
      <c r="J336"/>
    </row>
    <row r="337" spans="10:10" x14ac:dyDescent="0.25">
      <c r="J337"/>
    </row>
    <row r="338" spans="10:10" x14ac:dyDescent="0.25">
      <c r="J338"/>
    </row>
    <row r="339" spans="10:10" x14ac:dyDescent="0.25">
      <c r="J339"/>
    </row>
    <row r="340" spans="10:10" x14ac:dyDescent="0.25">
      <c r="J340"/>
    </row>
    <row r="341" spans="10:10" x14ac:dyDescent="0.25">
      <c r="J341"/>
    </row>
    <row r="342" spans="10:10" x14ac:dyDescent="0.25">
      <c r="J342"/>
    </row>
    <row r="343" spans="10:10" x14ac:dyDescent="0.25">
      <c r="J343"/>
    </row>
    <row r="344" spans="10:10" x14ac:dyDescent="0.25">
      <c r="J344"/>
    </row>
    <row r="345" spans="10:10" x14ac:dyDescent="0.25">
      <c r="J345"/>
    </row>
    <row r="346" spans="10:10" x14ac:dyDescent="0.25">
      <c r="J346"/>
    </row>
    <row r="347" spans="10:10" x14ac:dyDescent="0.25">
      <c r="J347"/>
    </row>
    <row r="348" spans="10:10" x14ac:dyDescent="0.25">
      <c r="J348"/>
    </row>
    <row r="349" spans="10:10" x14ac:dyDescent="0.25">
      <c r="J349"/>
    </row>
    <row r="350" spans="10:10" x14ac:dyDescent="0.25">
      <c r="J350"/>
    </row>
    <row r="351" spans="10:10" x14ac:dyDescent="0.25">
      <c r="J351"/>
    </row>
    <row r="352" spans="10:10" x14ac:dyDescent="0.25">
      <c r="J352"/>
    </row>
    <row r="353" spans="10:10" x14ac:dyDescent="0.25">
      <c r="J353"/>
    </row>
    <row r="354" spans="10:10" x14ac:dyDescent="0.25">
      <c r="J354"/>
    </row>
    <row r="355" spans="10:10" x14ac:dyDescent="0.25">
      <c r="J355"/>
    </row>
    <row r="356" spans="10:10" x14ac:dyDescent="0.25">
      <c r="J356"/>
    </row>
    <row r="357" spans="10:10" x14ac:dyDescent="0.25">
      <c r="J357"/>
    </row>
    <row r="358" spans="10:10" x14ac:dyDescent="0.25">
      <c r="J358"/>
    </row>
    <row r="359" spans="10:10" x14ac:dyDescent="0.25">
      <c r="J359"/>
    </row>
    <row r="360" spans="10:10" x14ac:dyDescent="0.25">
      <c r="J360"/>
    </row>
    <row r="361" spans="10:10" x14ac:dyDescent="0.25">
      <c r="J361"/>
    </row>
    <row r="362" spans="10:10" x14ac:dyDescent="0.25">
      <c r="J362"/>
    </row>
    <row r="363" spans="10:10" x14ac:dyDescent="0.25">
      <c r="J363"/>
    </row>
    <row r="364" spans="10:10" x14ac:dyDescent="0.25">
      <c r="J364"/>
    </row>
    <row r="365" spans="10:10" x14ac:dyDescent="0.25">
      <c r="J365"/>
    </row>
    <row r="366" spans="10:10" x14ac:dyDescent="0.25">
      <c r="J366"/>
    </row>
    <row r="367" spans="10:10" x14ac:dyDescent="0.25">
      <c r="J367"/>
    </row>
    <row r="368" spans="10:10" x14ac:dyDescent="0.25">
      <c r="J368"/>
    </row>
    <row r="369" spans="10:10" x14ac:dyDescent="0.25">
      <c r="J369"/>
    </row>
    <row r="370" spans="10:10" x14ac:dyDescent="0.25">
      <c r="J370"/>
    </row>
    <row r="371" spans="10:10" x14ac:dyDescent="0.25">
      <c r="J371"/>
    </row>
    <row r="372" spans="10:10" x14ac:dyDescent="0.25">
      <c r="J372"/>
    </row>
    <row r="373" spans="10:10" x14ac:dyDescent="0.25">
      <c r="J373"/>
    </row>
    <row r="374" spans="10:10" x14ac:dyDescent="0.25">
      <c r="J374"/>
    </row>
    <row r="375" spans="10:10" x14ac:dyDescent="0.25">
      <c r="J375"/>
    </row>
    <row r="376" spans="10:10" x14ac:dyDescent="0.25">
      <c r="J376"/>
    </row>
    <row r="377" spans="10:10" x14ac:dyDescent="0.25">
      <c r="J377"/>
    </row>
    <row r="378" spans="10:10" x14ac:dyDescent="0.25">
      <c r="J378"/>
    </row>
    <row r="379" spans="10:10" x14ac:dyDescent="0.25">
      <c r="J379"/>
    </row>
    <row r="380" spans="10:10" x14ac:dyDescent="0.25">
      <c r="J380"/>
    </row>
    <row r="381" spans="10:10" x14ac:dyDescent="0.25">
      <c r="J381"/>
    </row>
    <row r="382" spans="10:10" x14ac:dyDescent="0.25">
      <c r="J382"/>
    </row>
    <row r="383" spans="10:10" x14ac:dyDescent="0.25">
      <c r="J383"/>
    </row>
    <row r="384" spans="10:10" x14ac:dyDescent="0.25">
      <c r="J384"/>
    </row>
    <row r="385" spans="10:10" x14ac:dyDescent="0.25">
      <c r="J385"/>
    </row>
    <row r="386" spans="10:10" x14ac:dyDescent="0.25">
      <c r="J386"/>
    </row>
    <row r="387" spans="10:10" x14ac:dyDescent="0.25">
      <c r="J387"/>
    </row>
    <row r="388" spans="10:10" x14ac:dyDescent="0.25">
      <c r="J388"/>
    </row>
    <row r="389" spans="10:10" x14ac:dyDescent="0.25">
      <c r="J389"/>
    </row>
    <row r="390" spans="10:10" x14ac:dyDescent="0.25">
      <c r="J390"/>
    </row>
    <row r="391" spans="10:10" x14ac:dyDescent="0.25">
      <c r="J391"/>
    </row>
    <row r="392" spans="10:10" x14ac:dyDescent="0.25">
      <c r="J392"/>
    </row>
    <row r="393" spans="10:10" x14ac:dyDescent="0.25">
      <c r="J393"/>
    </row>
    <row r="394" spans="10:10" x14ac:dyDescent="0.25">
      <c r="J394"/>
    </row>
    <row r="395" spans="10:10" x14ac:dyDescent="0.25">
      <c r="J395"/>
    </row>
    <row r="396" spans="10:10" x14ac:dyDescent="0.25">
      <c r="J396"/>
    </row>
    <row r="397" spans="10:10" x14ac:dyDescent="0.25">
      <c r="J397"/>
    </row>
    <row r="398" spans="10:10" x14ac:dyDescent="0.25">
      <c r="J398"/>
    </row>
    <row r="399" spans="10:10" x14ac:dyDescent="0.25">
      <c r="J399"/>
    </row>
    <row r="400" spans="10:10" x14ac:dyDescent="0.25">
      <c r="J400"/>
    </row>
    <row r="401" spans="10:10" x14ac:dyDescent="0.25">
      <c r="J401"/>
    </row>
    <row r="402" spans="10:10" x14ac:dyDescent="0.25">
      <c r="J402"/>
    </row>
    <row r="403" spans="10:10" x14ac:dyDescent="0.25">
      <c r="J403"/>
    </row>
    <row r="404" spans="10:10" x14ac:dyDescent="0.25">
      <c r="J404"/>
    </row>
    <row r="405" spans="10:10" x14ac:dyDescent="0.25">
      <c r="J405"/>
    </row>
    <row r="406" spans="10:10" x14ac:dyDescent="0.25">
      <c r="J406"/>
    </row>
    <row r="407" spans="10:10" x14ac:dyDescent="0.25">
      <c r="J407"/>
    </row>
    <row r="408" spans="10:10" x14ac:dyDescent="0.25">
      <c r="J408"/>
    </row>
    <row r="409" spans="10:10" x14ac:dyDescent="0.25">
      <c r="J409"/>
    </row>
    <row r="410" spans="10:10" x14ac:dyDescent="0.25">
      <c r="J410"/>
    </row>
    <row r="411" spans="10:10" x14ac:dyDescent="0.25">
      <c r="J411"/>
    </row>
    <row r="412" spans="10:10" x14ac:dyDescent="0.25">
      <c r="J412"/>
    </row>
    <row r="413" spans="10:10" x14ac:dyDescent="0.25">
      <c r="J413"/>
    </row>
    <row r="414" spans="10:10" x14ac:dyDescent="0.25">
      <c r="J414"/>
    </row>
    <row r="415" spans="10:10" x14ac:dyDescent="0.25">
      <c r="J415"/>
    </row>
    <row r="416" spans="10:10" x14ac:dyDescent="0.25">
      <c r="J416"/>
    </row>
    <row r="417" spans="10:10" x14ac:dyDescent="0.25">
      <c r="J417"/>
    </row>
    <row r="418" spans="10:10" x14ac:dyDescent="0.25">
      <c r="J418"/>
    </row>
    <row r="419" spans="10:10" x14ac:dyDescent="0.25">
      <c r="J419"/>
    </row>
    <row r="420" spans="10:10" x14ac:dyDescent="0.25">
      <c r="J420"/>
    </row>
    <row r="421" spans="10:10" x14ac:dyDescent="0.25">
      <c r="J421"/>
    </row>
    <row r="422" spans="10:10" x14ac:dyDescent="0.25">
      <c r="J422"/>
    </row>
    <row r="423" spans="10:10" x14ac:dyDescent="0.25">
      <c r="J423"/>
    </row>
    <row r="424" spans="10:10" x14ac:dyDescent="0.25">
      <c r="J424"/>
    </row>
    <row r="425" spans="10:10" x14ac:dyDescent="0.25">
      <c r="J425"/>
    </row>
    <row r="426" spans="10:10" x14ac:dyDescent="0.25">
      <c r="J426"/>
    </row>
    <row r="427" spans="10:10" x14ac:dyDescent="0.25">
      <c r="J427"/>
    </row>
    <row r="428" spans="10:10" x14ac:dyDescent="0.25">
      <c r="J428"/>
    </row>
    <row r="429" spans="10:10" x14ac:dyDescent="0.25">
      <c r="J429"/>
    </row>
    <row r="430" spans="10:10" x14ac:dyDescent="0.25">
      <c r="J430"/>
    </row>
    <row r="431" spans="10:10" x14ac:dyDescent="0.25">
      <c r="J431"/>
    </row>
    <row r="432" spans="10:10" x14ac:dyDescent="0.25">
      <c r="J432"/>
    </row>
    <row r="433" spans="10:10" x14ac:dyDescent="0.25">
      <c r="J433"/>
    </row>
    <row r="434" spans="10:10" x14ac:dyDescent="0.25">
      <c r="J434"/>
    </row>
    <row r="435" spans="10:10" x14ac:dyDescent="0.25">
      <c r="J435"/>
    </row>
    <row r="436" spans="10:10" x14ac:dyDescent="0.25">
      <c r="J436"/>
    </row>
    <row r="437" spans="10:10" x14ac:dyDescent="0.25">
      <c r="J437"/>
    </row>
    <row r="438" spans="10:10" x14ac:dyDescent="0.25">
      <c r="J438"/>
    </row>
    <row r="439" spans="10:10" x14ac:dyDescent="0.25">
      <c r="J439"/>
    </row>
    <row r="440" spans="10:10" x14ac:dyDescent="0.25">
      <c r="J440"/>
    </row>
    <row r="441" spans="10:10" x14ac:dyDescent="0.25">
      <c r="J441"/>
    </row>
    <row r="442" spans="10:10" x14ac:dyDescent="0.25">
      <c r="J442"/>
    </row>
    <row r="443" spans="10:10" x14ac:dyDescent="0.25">
      <c r="J443"/>
    </row>
    <row r="444" spans="10:10" x14ac:dyDescent="0.25">
      <c r="J444"/>
    </row>
    <row r="445" spans="10:10" x14ac:dyDescent="0.25">
      <c r="J445"/>
    </row>
    <row r="446" spans="10:10" x14ac:dyDescent="0.25">
      <c r="J446"/>
    </row>
    <row r="447" spans="10:10" x14ac:dyDescent="0.25">
      <c r="J447"/>
    </row>
    <row r="448" spans="10:10" x14ac:dyDescent="0.25">
      <c r="J448"/>
    </row>
    <row r="449" spans="10:10" x14ac:dyDescent="0.25">
      <c r="J449"/>
    </row>
    <row r="450" spans="10:10" x14ac:dyDescent="0.25">
      <c r="J450"/>
    </row>
    <row r="451" spans="10:10" x14ac:dyDescent="0.25">
      <c r="J451"/>
    </row>
    <row r="452" spans="10:10" x14ac:dyDescent="0.25">
      <c r="J452"/>
    </row>
    <row r="453" spans="10:10" x14ac:dyDescent="0.25">
      <c r="J453"/>
    </row>
    <row r="454" spans="10:10" x14ac:dyDescent="0.25">
      <c r="J454"/>
    </row>
    <row r="455" spans="10:10" x14ac:dyDescent="0.25">
      <c r="J455"/>
    </row>
    <row r="456" spans="10:10" x14ac:dyDescent="0.25">
      <c r="J456"/>
    </row>
    <row r="457" spans="10:10" x14ac:dyDescent="0.25">
      <c r="J457"/>
    </row>
    <row r="458" spans="10:10" x14ac:dyDescent="0.25">
      <c r="J458"/>
    </row>
    <row r="459" spans="10:10" x14ac:dyDescent="0.25">
      <c r="J459"/>
    </row>
    <row r="460" spans="10:10" x14ac:dyDescent="0.25">
      <c r="J460"/>
    </row>
    <row r="461" spans="10:10" x14ac:dyDescent="0.25">
      <c r="J461"/>
    </row>
    <row r="462" spans="10:10" x14ac:dyDescent="0.25">
      <c r="J462"/>
    </row>
    <row r="463" spans="10:10" x14ac:dyDescent="0.25">
      <c r="J463"/>
    </row>
    <row r="464" spans="10:10" x14ac:dyDescent="0.25">
      <c r="J464"/>
    </row>
    <row r="465" spans="10:10" x14ac:dyDescent="0.25">
      <c r="J465"/>
    </row>
    <row r="466" spans="10:10" x14ac:dyDescent="0.25">
      <c r="J466"/>
    </row>
    <row r="467" spans="10:10" x14ac:dyDescent="0.25">
      <c r="J467"/>
    </row>
    <row r="468" spans="10:10" x14ac:dyDescent="0.25">
      <c r="J468"/>
    </row>
    <row r="469" spans="10:10" x14ac:dyDescent="0.25">
      <c r="J469"/>
    </row>
    <row r="470" spans="10:10" x14ac:dyDescent="0.25">
      <c r="J470"/>
    </row>
    <row r="471" spans="10:10" x14ac:dyDescent="0.25">
      <c r="J471"/>
    </row>
    <row r="472" spans="10:10" x14ac:dyDescent="0.25">
      <c r="J472"/>
    </row>
    <row r="473" spans="10:10" x14ac:dyDescent="0.25">
      <c r="J473"/>
    </row>
    <row r="474" spans="10:10" x14ac:dyDescent="0.25">
      <c r="J474"/>
    </row>
    <row r="475" spans="10:10" x14ac:dyDescent="0.25">
      <c r="J475"/>
    </row>
    <row r="476" spans="10:10" x14ac:dyDescent="0.25">
      <c r="J476"/>
    </row>
    <row r="477" spans="10:10" x14ac:dyDescent="0.25">
      <c r="J477"/>
    </row>
    <row r="478" spans="10:10" x14ac:dyDescent="0.25">
      <c r="J478"/>
    </row>
    <row r="479" spans="10:10" x14ac:dyDescent="0.25">
      <c r="J479"/>
    </row>
    <row r="480" spans="10:10" x14ac:dyDescent="0.25">
      <c r="J480"/>
    </row>
    <row r="481" spans="10:10" x14ac:dyDescent="0.25">
      <c r="J481"/>
    </row>
    <row r="482" spans="10:10" x14ac:dyDescent="0.25">
      <c r="J482"/>
    </row>
    <row r="483" spans="10:10" x14ac:dyDescent="0.25">
      <c r="J483"/>
    </row>
    <row r="484" spans="10:10" x14ac:dyDescent="0.25">
      <c r="J484"/>
    </row>
    <row r="485" spans="10:10" x14ac:dyDescent="0.25">
      <c r="J485"/>
    </row>
    <row r="486" spans="10:10" x14ac:dyDescent="0.25">
      <c r="J486"/>
    </row>
    <row r="487" spans="10:10" x14ac:dyDescent="0.25">
      <c r="J487"/>
    </row>
    <row r="488" spans="10:10" x14ac:dyDescent="0.25">
      <c r="J488"/>
    </row>
    <row r="489" spans="10:10" x14ac:dyDescent="0.25">
      <c r="J489"/>
    </row>
    <row r="490" spans="10:10" x14ac:dyDescent="0.25">
      <c r="J490"/>
    </row>
    <row r="491" spans="10:10" x14ac:dyDescent="0.25">
      <c r="J491"/>
    </row>
    <row r="492" spans="10:10" x14ac:dyDescent="0.25">
      <c r="J492"/>
    </row>
    <row r="493" spans="10:10" x14ac:dyDescent="0.25">
      <c r="J493"/>
    </row>
    <row r="494" spans="10:10" x14ac:dyDescent="0.25">
      <c r="J494"/>
    </row>
    <row r="495" spans="10:10" x14ac:dyDescent="0.25">
      <c r="J495"/>
    </row>
    <row r="496" spans="10:10" x14ac:dyDescent="0.25">
      <c r="J496"/>
    </row>
    <row r="497" spans="10:10" x14ac:dyDescent="0.25">
      <c r="J497"/>
    </row>
    <row r="498" spans="10:10" x14ac:dyDescent="0.25">
      <c r="J498"/>
    </row>
    <row r="499" spans="10:10" x14ac:dyDescent="0.25">
      <c r="J499"/>
    </row>
    <row r="500" spans="10:10" x14ac:dyDescent="0.25">
      <c r="J500"/>
    </row>
    <row r="501" spans="10:10" x14ac:dyDescent="0.25">
      <c r="J501"/>
    </row>
    <row r="502" spans="10:10" x14ac:dyDescent="0.25">
      <c r="J502"/>
    </row>
    <row r="503" spans="10:10" x14ac:dyDescent="0.25">
      <c r="J503"/>
    </row>
    <row r="504" spans="10:10" x14ac:dyDescent="0.25">
      <c r="J504"/>
    </row>
    <row r="505" spans="10:10" x14ac:dyDescent="0.25">
      <c r="J505"/>
    </row>
    <row r="506" spans="10:10" x14ac:dyDescent="0.25">
      <c r="J506"/>
    </row>
    <row r="507" spans="10:10" x14ac:dyDescent="0.25">
      <c r="J507"/>
    </row>
    <row r="508" spans="10:10" x14ac:dyDescent="0.25">
      <c r="J508"/>
    </row>
    <row r="509" spans="10:10" x14ac:dyDescent="0.25">
      <c r="J509"/>
    </row>
    <row r="510" spans="10:10" x14ac:dyDescent="0.25">
      <c r="J510"/>
    </row>
    <row r="511" spans="10:10" x14ac:dyDescent="0.25">
      <c r="J511"/>
    </row>
    <row r="512" spans="10:10" x14ac:dyDescent="0.25">
      <c r="J512"/>
    </row>
    <row r="513" spans="10:10" x14ac:dyDescent="0.25">
      <c r="J513"/>
    </row>
    <row r="514" spans="10:10" x14ac:dyDescent="0.25">
      <c r="J514"/>
    </row>
    <row r="515" spans="10:10" x14ac:dyDescent="0.25">
      <c r="J515"/>
    </row>
    <row r="516" spans="10:10" x14ac:dyDescent="0.25">
      <c r="J516"/>
    </row>
    <row r="517" spans="10:10" x14ac:dyDescent="0.25">
      <c r="J517"/>
    </row>
    <row r="518" spans="10:10" x14ac:dyDescent="0.25">
      <c r="J518"/>
    </row>
    <row r="519" spans="10:10" x14ac:dyDescent="0.25">
      <c r="J519"/>
    </row>
    <row r="520" spans="10:10" x14ac:dyDescent="0.25">
      <c r="J520"/>
    </row>
    <row r="521" spans="10:10" x14ac:dyDescent="0.25">
      <c r="J521"/>
    </row>
    <row r="522" spans="10:10" x14ac:dyDescent="0.25">
      <c r="J522"/>
    </row>
    <row r="523" spans="10:10" x14ac:dyDescent="0.25">
      <c r="J523"/>
    </row>
    <row r="524" spans="10:10" x14ac:dyDescent="0.25">
      <c r="J524"/>
    </row>
    <row r="525" spans="10:10" x14ac:dyDescent="0.25">
      <c r="J525"/>
    </row>
    <row r="526" spans="10:10" x14ac:dyDescent="0.25">
      <c r="J526"/>
    </row>
    <row r="527" spans="10:10" x14ac:dyDescent="0.25">
      <c r="J527"/>
    </row>
    <row r="528" spans="10:10" x14ac:dyDescent="0.25">
      <c r="J528"/>
    </row>
    <row r="529" spans="10:10" x14ac:dyDescent="0.25">
      <c r="J529"/>
    </row>
    <row r="530" spans="10:10" x14ac:dyDescent="0.25">
      <c r="J530"/>
    </row>
    <row r="531" spans="10:10" x14ac:dyDescent="0.25">
      <c r="J531"/>
    </row>
    <row r="532" spans="10:10" x14ac:dyDescent="0.25">
      <c r="J532"/>
    </row>
    <row r="533" spans="10:10" x14ac:dyDescent="0.25">
      <c r="J533"/>
    </row>
    <row r="534" spans="10:10" x14ac:dyDescent="0.25">
      <c r="J534"/>
    </row>
    <row r="535" spans="10:10" x14ac:dyDescent="0.25">
      <c r="J535"/>
    </row>
    <row r="536" spans="10:10" x14ac:dyDescent="0.25">
      <c r="J536"/>
    </row>
    <row r="537" spans="10:10" x14ac:dyDescent="0.25">
      <c r="J537"/>
    </row>
    <row r="538" spans="10:10" x14ac:dyDescent="0.25">
      <c r="J538"/>
    </row>
    <row r="539" spans="10:10" x14ac:dyDescent="0.25">
      <c r="J539"/>
    </row>
    <row r="540" spans="10:10" x14ac:dyDescent="0.25">
      <c r="J540"/>
    </row>
    <row r="541" spans="10:10" x14ac:dyDescent="0.25">
      <c r="J541"/>
    </row>
    <row r="542" spans="10:10" x14ac:dyDescent="0.25">
      <c r="J542"/>
    </row>
    <row r="543" spans="10:10" x14ac:dyDescent="0.25">
      <c r="J543"/>
    </row>
    <row r="544" spans="10:10" x14ac:dyDescent="0.25">
      <c r="J544"/>
    </row>
    <row r="545" spans="10:10" x14ac:dyDescent="0.25">
      <c r="J545"/>
    </row>
    <row r="546" spans="10:10" x14ac:dyDescent="0.25">
      <c r="J546"/>
    </row>
    <row r="547" spans="10:10" x14ac:dyDescent="0.25">
      <c r="J547"/>
    </row>
    <row r="548" spans="10:10" x14ac:dyDescent="0.25">
      <c r="J548"/>
    </row>
    <row r="549" spans="10:10" x14ac:dyDescent="0.25">
      <c r="J549"/>
    </row>
    <row r="550" spans="10:10" x14ac:dyDescent="0.25">
      <c r="J550"/>
    </row>
    <row r="551" spans="10:10" x14ac:dyDescent="0.25">
      <c r="J551"/>
    </row>
    <row r="552" spans="10:10" x14ac:dyDescent="0.25">
      <c r="J552"/>
    </row>
    <row r="553" spans="10:10" x14ac:dyDescent="0.25">
      <c r="J553"/>
    </row>
    <row r="554" spans="10:10" x14ac:dyDescent="0.25">
      <c r="J554"/>
    </row>
    <row r="555" spans="10:10" x14ac:dyDescent="0.25">
      <c r="J555"/>
    </row>
    <row r="556" spans="10:10" x14ac:dyDescent="0.25">
      <c r="J556"/>
    </row>
    <row r="557" spans="10:10" x14ac:dyDescent="0.25">
      <c r="J557"/>
    </row>
    <row r="558" spans="10:10" x14ac:dyDescent="0.25">
      <c r="J558"/>
    </row>
    <row r="559" spans="10:10" x14ac:dyDescent="0.25">
      <c r="J559"/>
    </row>
    <row r="560" spans="10:10" x14ac:dyDescent="0.25">
      <c r="J560"/>
    </row>
    <row r="561" spans="10:10" x14ac:dyDescent="0.25">
      <c r="J561"/>
    </row>
    <row r="562" spans="10:10" x14ac:dyDescent="0.25">
      <c r="J562"/>
    </row>
    <row r="563" spans="10:10" x14ac:dyDescent="0.25">
      <c r="J563"/>
    </row>
    <row r="564" spans="10:10" x14ac:dyDescent="0.25">
      <c r="J564"/>
    </row>
    <row r="565" spans="10:10" x14ac:dyDescent="0.25">
      <c r="J565"/>
    </row>
    <row r="566" spans="10:10" x14ac:dyDescent="0.25">
      <c r="J566"/>
    </row>
    <row r="567" spans="10:10" x14ac:dyDescent="0.25">
      <c r="J567"/>
    </row>
    <row r="568" spans="10:10" x14ac:dyDescent="0.25">
      <c r="J568"/>
    </row>
    <row r="569" spans="10:10" x14ac:dyDescent="0.25">
      <c r="J569"/>
    </row>
    <row r="570" spans="10:10" x14ac:dyDescent="0.25">
      <c r="J570"/>
    </row>
    <row r="571" spans="10:10" x14ac:dyDescent="0.25">
      <c r="J571"/>
    </row>
    <row r="572" spans="10:10" x14ac:dyDescent="0.25">
      <c r="J572"/>
    </row>
    <row r="573" spans="10:10" x14ac:dyDescent="0.25">
      <c r="J573"/>
    </row>
    <row r="574" spans="10:10" x14ac:dyDescent="0.25">
      <c r="J574"/>
    </row>
    <row r="575" spans="10:10" x14ac:dyDescent="0.25">
      <c r="J575"/>
    </row>
    <row r="576" spans="10:10" x14ac:dyDescent="0.25">
      <c r="J576"/>
    </row>
    <row r="577" spans="10:10" x14ac:dyDescent="0.25">
      <c r="J577"/>
    </row>
    <row r="578" spans="10:10" x14ac:dyDescent="0.25">
      <c r="J578"/>
    </row>
    <row r="579" spans="10:10" x14ac:dyDescent="0.25">
      <c r="J579"/>
    </row>
    <row r="580" spans="10:10" x14ac:dyDescent="0.25">
      <c r="J580"/>
    </row>
    <row r="581" spans="10:10" x14ac:dyDescent="0.25">
      <c r="J581"/>
    </row>
    <row r="582" spans="10:10" x14ac:dyDescent="0.25">
      <c r="J582"/>
    </row>
    <row r="583" spans="10:10" x14ac:dyDescent="0.25">
      <c r="J583"/>
    </row>
    <row r="584" spans="10:10" x14ac:dyDescent="0.25">
      <c r="J584"/>
    </row>
    <row r="585" spans="10:10" x14ac:dyDescent="0.25">
      <c r="J585"/>
    </row>
    <row r="586" spans="10:10" x14ac:dyDescent="0.25">
      <c r="J586"/>
    </row>
    <row r="587" spans="10:10" x14ac:dyDescent="0.25">
      <c r="J587"/>
    </row>
    <row r="588" spans="10:10" x14ac:dyDescent="0.25">
      <c r="J588"/>
    </row>
    <row r="589" spans="10:10" x14ac:dyDescent="0.25">
      <c r="J589"/>
    </row>
    <row r="590" spans="10:10" x14ac:dyDescent="0.25">
      <c r="J590"/>
    </row>
    <row r="591" spans="10:10" x14ac:dyDescent="0.25">
      <c r="J591"/>
    </row>
    <row r="592" spans="10:10" x14ac:dyDescent="0.25">
      <c r="J592"/>
    </row>
    <row r="593" spans="10:10" x14ac:dyDescent="0.25">
      <c r="J593"/>
    </row>
    <row r="594" spans="10:10" x14ac:dyDescent="0.25">
      <c r="J594"/>
    </row>
    <row r="595" spans="10:10" x14ac:dyDescent="0.25">
      <c r="J595"/>
    </row>
    <row r="596" spans="10:10" x14ac:dyDescent="0.25">
      <c r="J596"/>
    </row>
    <row r="597" spans="10:10" x14ac:dyDescent="0.25">
      <c r="J597"/>
    </row>
    <row r="598" spans="10:10" x14ac:dyDescent="0.25">
      <c r="J598"/>
    </row>
    <row r="599" spans="10:10" x14ac:dyDescent="0.25">
      <c r="J599"/>
    </row>
    <row r="600" spans="10:10" x14ac:dyDescent="0.25">
      <c r="J600"/>
    </row>
    <row r="601" spans="10:10" x14ac:dyDescent="0.25">
      <c r="J601"/>
    </row>
    <row r="602" spans="10:10" x14ac:dyDescent="0.25">
      <c r="J602"/>
    </row>
    <row r="603" spans="10:10" x14ac:dyDescent="0.25">
      <c r="J603"/>
    </row>
    <row r="604" spans="10:10" x14ac:dyDescent="0.25">
      <c r="J604"/>
    </row>
    <row r="605" spans="10:10" x14ac:dyDescent="0.25">
      <c r="J605"/>
    </row>
    <row r="606" spans="10:10" x14ac:dyDescent="0.25">
      <c r="J606"/>
    </row>
    <row r="607" spans="10:10" x14ac:dyDescent="0.25">
      <c r="J607"/>
    </row>
    <row r="608" spans="10:10" x14ac:dyDescent="0.25">
      <c r="J608"/>
    </row>
    <row r="609" spans="10:10" x14ac:dyDescent="0.25">
      <c r="J609"/>
    </row>
    <row r="610" spans="10:10" x14ac:dyDescent="0.25">
      <c r="J610"/>
    </row>
    <row r="611" spans="10:10" x14ac:dyDescent="0.25">
      <c r="J611"/>
    </row>
    <row r="612" spans="10:10" x14ac:dyDescent="0.25">
      <c r="J612"/>
    </row>
    <row r="613" spans="10:10" x14ac:dyDescent="0.25">
      <c r="J613"/>
    </row>
    <row r="614" spans="10:10" x14ac:dyDescent="0.25">
      <c r="J614"/>
    </row>
    <row r="615" spans="10:10" x14ac:dyDescent="0.25">
      <c r="J615"/>
    </row>
    <row r="616" spans="10:10" x14ac:dyDescent="0.25">
      <c r="J616"/>
    </row>
    <row r="617" spans="10:10" x14ac:dyDescent="0.25">
      <c r="J617"/>
    </row>
    <row r="618" spans="10:10" x14ac:dyDescent="0.25">
      <c r="J618"/>
    </row>
    <row r="619" spans="10:10" x14ac:dyDescent="0.25">
      <c r="J619"/>
    </row>
    <row r="620" spans="10:10" x14ac:dyDescent="0.25">
      <c r="J620"/>
    </row>
    <row r="621" spans="10:10" x14ac:dyDescent="0.25">
      <c r="J621"/>
    </row>
    <row r="622" spans="10:10" x14ac:dyDescent="0.25">
      <c r="J622"/>
    </row>
    <row r="623" spans="10:10" x14ac:dyDescent="0.25">
      <c r="J623"/>
    </row>
    <row r="624" spans="10:10" x14ac:dyDescent="0.25">
      <c r="J624"/>
    </row>
    <row r="625" spans="10:10" x14ac:dyDescent="0.25">
      <c r="J625"/>
    </row>
    <row r="626" spans="10:10" x14ac:dyDescent="0.25">
      <c r="J626"/>
    </row>
    <row r="627" spans="10:10" x14ac:dyDescent="0.25">
      <c r="J627"/>
    </row>
    <row r="628" spans="10:10" x14ac:dyDescent="0.25">
      <c r="J628"/>
    </row>
    <row r="629" spans="10:10" x14ac:dyDescent="0.25">
      <c r="J629"/>
    </row>
    <row r="630" spans="10:10" x14ac:dyDescent="0.25">
      <c r="J630"/>
    </row>
    <row r="631" spans="10:10" x14ac:dyDescent="0.25">
      <c r="J631"/>
    </row>
    <row r="632" spans="10:10" x14ac:dyDescent="0.25">
      <c r="J632"/>
    </row>
    <row r="633" spans="10:10" x14ac:dyDescent="0.25">
      <c r="J633"/>
    </row>
    <row r="634" spans="10:10" x14ac:dyDescent="0.25">
      <c r="J634"/>
    </row>
    <row r="635" spans="10:10" x14ac:dyDescent="0.25">
      <c r="J635"/>
    </row>
    <row r="636" spans="10:10" x14ac:dyDescent="0.25">
      <c r="J636"/>
    </row>
    <row r="637" spans="10:10" x14ac:dyDescent="0.25">
      <c r="J637"/>
    </row>
    <row r="638" spans="10:10" x14ac:dyDescent="0.25">
      <c r="J638"/>
    </row>
    <row r="639" spans="10:10" x14ac:dyDescent="0.25">
      <c r="J639"/>
    </row>
    <row r="640" spans="10:10" x14ac:dyDescent="0.25">
      <c r="J640"/>
    </row>
    <row r="641" spans="10:10" x14ac:dyDescent="0.25">
      <c r="J641"/>
    </row>
    <row r="642" spans="10:10" x14ac:dyDescent="0.25">
      <c r="J642"/>
    </row>
    <row r="643" spans="10:10" x14ac:dyDescent="0.25">
      <c r="J643"/>
    </row>
    <row r="644" spans="10:10" x14ac:dyDescent="0.25">
      <c r="J644"/>
    </row>
    <row r="645" spans="10:10" x14ac:dyDescent="0.25">
      <c r="J645"/>
    </row>
    <row r="646" spans="10:10" x14ac:dyDescent="0.25">
      <c r="J646"/>
    </row>
    <row r="647" spans="10:10" x14ac:dyDescent="0.25">
      <c r="J647"/>
    </row>
    <row r="648" spans="10:10" x14ac:dyDescent="0.25">
      <c r="J648"/>
    </row>
    <row r="649" spans="10:10" x14ac:dyDescent="0.25">
      <c r="J649"/>
    </row>
    <row r="650" spans="10:10" x14ac:dyDescent="0.25">
      <c r="J650"/>
    </row>
    <row r="651" spans="10:10" x14ac:dyDescent="0.25">
      <c r="J651"/>
    </row>
    <row r="652" spans="10:10" x14ac:dyDescent="0.25">
      <c r="J652"/>
    </row>
    <row r="653" spans="10:10" x14ac:dyDescent="0.25">
      <c r="J653"/>
    </row>
    <row r="654" spans="10:10" x14ac:dyDescent="0.25">
      <c r="J654"/>
    </row>
    <row r="655" spans="10:10" x14ac:dyDescent="0.25">
      <c r="J655"/>
    </row>
    <row r="656" spans="10:10" x14ac:dyDescent="0.25">
      <c r="J656"/>
    </row>
    <row r="657" spans="10:10" x14ac:dyDescent="0.25">
      <c r="J657"/>
    </row>
    <row r="658" spans="10:10" x14ac:dyDescent="0.25">
      <c r="J658"/>
    </row>
    <row r="659" spans="10:10" x14ac:dyDescent="0.25">
      <c r="J659"/>
    </row>
    <row r="660" spans="10:10" x14ac:dyDescent="0.25">
      <c r="J660"/>
    </row>
    <row r="661" spans="10:10" x14ac:dyDescent="0.25">
      <c r="J661"/>
    </row>
    <row r="662" spans="10:10" x14ac:dyDescent="0.25">
      <c r="J662"/>
    </row>
    <row r="663" spans="10:10" x14ac:dyDescent="0.25">
      <c r="J663"/>
    </row>
    <row r="664" spans="10:10" x14ac:dyDescent="0.25">
      <c r="J664"/>
    </row>
    <row r="665" spans="10:10" x14ac:dyDescent="0.25">
      <c r="J665"/>
    </row>
    <row r="666" spans="10:10" x14ac:dyDescent="0.25">
      <c r="J666"/>
    </row>
    <row r="667" spans="10:10" x14ac:dyDescent="0.25">
      <c r="J667"/>
    </row>
    <row r="668" spans="10:10" x14ac:dyDescent="0.25">
      <c r="J668"/>
    </row>
    <row r="669" spans="10:10" x14ac:dyDescent="0.25">
      <c r="J669"/>
    </row>
    <row r="670" spans="10:10" x14ac:dyDescent="0.25">
      <c r="J670"/>
    </row>
    <row r="671" spans="10:10" x14ac:dyDescent="0.25">
      <c r="J671"/>
    </row>
    <row r="672" spans="10:10" x14ac:dyDescent="0.25">
      <c r="J672"/>
    </row>
    <row r="673" spans="10:10" x14ac:dyDescent="0.25">
      <c r="J673"/>
    </row>
    <row r="674" spans="10:10" x14ac:dyDescent="0.25">
      <c r="J674"/>
    </row>
    <row r="675" spans="10:10" x14ac:dyDescent="0.25">
      <c r="J675"/>
    </row>
    <row r="676" spans="10:10" x14ac:dyDescent="0.25">
      <c r="J676"/>
    </row>
    <row r="677" spans="10:10" x14ac:dyDescent="0.25">
      <c r="J677"/>
    </row>
    <row r="678" spans="10:10" x14ac:dyDescent="0.25">
      <c r="J678"/>
    </row>
    <row r="679" spans="10:10" x14ac:dyDescent="0.25">
      <c r="J679"/>
    </row>
    <row r="680" spans="10:10" x14ac:dyDescent="0.25">
      <c r="J680"/>
    </row>
    <row r="681" spans="10:10" x14ac:dyDescent="0.25">
      <c r="J681"/>
    </row>
    <row r="682" spans="10:10" x14ac:dyDescent="0.25">
      <c r="J682"/>
    </row>
    <row r="683" spans="10:10" x14ac:dyDescent="0.25">
      <c r="J683"/>
    </row>
    <row r="684" spans="10:10" x14ac:dyDescent="0.25">
      <c r="J684"/>
    </row>
    <row r="685" spans="10:10" x14ac:dyDescent="0.25">
      <c r="J685"/>
    </row>
    <row r="686" spans="10:10" x14ac:dyDescent="0.25">
      <c r="J686"/>
    </row>
    <row r="687" spans="10:10" x14ac:dyDescent="0.25">
      <c r="J687"/>
    </row>
    <row r="688" spans="10:10" x14ac:dyDescent="0.25">
      <c r="J688"/>
    </row>
    <row r="689" spans="10:10" x14ac:dyDescent="0.25">
      <c r="J689"/>
    </row>
    <row r="690" spans="10:10" x14ac:dyDescent="0.25">
      <c r="J690"/>
    </row>
    <row r="691" spans="10:10" x14ac:dyDescent="0.25">
      <c r="J691"/>
    </row>
    <row r="692" spans="10:10" x14ac:dyDescent="0.25">
      <c r="J692"/>
    </row>
    <row r="693" spans="10:10" x14ac:dyDescent="0.25">
      <c r="J693"/>
    </row>
    <row r="694" spans="10:10" x14ac:dyDescent="0.25">
      <c r="J694"/>
    </row>
    <row r="695" spans="10:10" x14ac:dyDescent="0.25">
      <c r="J695"/>
    </row>
    <row r="696" spans="10:10" x14ac:dyDescent="0.25">
      <c r="J696"/>
    </row>
    <row r="697" spans="10:10" x14ac:dyDescent="0.25">
      <c r="J697"/>
    </row>
    <row r="698" spans="10:10" x14ac:dyDescent="0.25">
      <c r="J698"/>
    </row>
    <row r="699" spans="10:10" x14ac:dyDescent="0.25">
      <c r="J699"/>
    </row>
    <row r="700" spans="10:10" x14ac:dyDescent="0.25">
      <c r="J700"/>
    </row>
    <row r="701" spans="10:10" x14ac:dyDescent="0.25">
      <c r="J701"/>
    </row>
    <row r="702" spans="10:10" x14ac:dyDescent="0.25">
      <c r="J702"/>
    </row>
    <row r="703" spans="10:10" x14ac:dyDescent="0.25">
      <c r="J703"/>
    </row>
    <row r="704" spans="10:10" x14ac:dyDescent="0.25">
      <c r="J704"/>
    </row>
    <row r="705" spans="10:10" x14ac:dyDescent="0.25">
      <c r="J705"/>
    </row>
    <row r="706" spans="10:10" x14ac:dyDescent="0.25">
      <c r="J706"/>
    </row>
    <row r="707" spans="10:10" x14ac:dyDescent="0.25">
      <c r="J707"/>
    </row>
    <row r="708" spans="10:10" x14ac:dyDescent="0.25">
      <c r="J708"/>
    </row>
    <row r="709" spans="10:10" x14ac:dyDescent="0.25">
      <c r="J709"/>
    </row>
    <row r="710" spans="10:10" x14ac:dyDescent="0.25">
      <c r="J710"/>
    </row>
    <row r="711" spans="10:10" x14ac:dyDescent="0.25">
      <c r="J711"/>
    </row>
    <row r="712" spans="10:10" x14ac:dyDescent="0.25">
      <c r="J712"/>
    </row>
    <row r="713" spans="10:10" x14ac:dyDescent="0.25">
      <c r="J713"/>
    </row>
    <row r="714" spans="10:10" x14ac:dyDescent="0.25">
      <c r="J714"/>
    </row>
    <row r="715" spans="10:10" x14ac:dyDescent="0.25">
      <c r="J715"/>
    </row>
    <row r="716" spans="10:10" x14ac:dyDescent="0.25">
      <c r="J716"/>
    </row>
    <row r="717" spans="10:10" x14ac:dyDescent="0.25">
      <c r="J717"/>
    </row>
    <row r="718" spans="10:10" x14ac:dyDescent="0.25">
      <c r="J718"/>
    </row>
    <row r="719" spans="10:10" x14ac:dyDescent="0.25">
      <c r="J719"/>
    </row>
    <row r="720" spans="10:10" x14ac:dyDescent="0.25">
      <c r="J720"/>
    </row>
    <row r="721" spans="10:10" x14ac:dyDescent="0.25">
      <c r="J721"/>
    </row>
    <row r="722" spans="10:10" x14ac:dyDescent="0.25">
      <c r="J722"/>
    </row>
    <row r="723" spans="10:10" x14ac:dyDescent="0.25">
      <c r="J723"/>
    </row>
    <row r="724" spans="10:10" x14ac:dyDescent="0.25">
      <c r="J724"/>
    </row>
    <row r="725" spans="10:10" x14ac:dyDescent="0.25">
      <c r="J725"/>
    </row>
    <row r="726" spans="10:10" x14ac:dyDescent="0.25">
      <c r="J726"/>
    </row>
    <row r="727" spans="10:10" x14ac:dyDescent="0.25">
      <c r="J727"/>
    </row>
    <row r="728" spans="10:10" x14ac:dyDescent="0.25">
      <c r="J728"/>
    </row>
    <row r="729" spans="10:10" x14ac:dyDescent="0.25">
      <c r="J729"/>
    </row>
    <row r="730" spans="10:10" x14ac:dyDescent="0.25">
      <c r="J730"/>
    </row>
    <row r="731" spans="10:10" x14ac:dyDescent="0.25">
      <c r="J731"/>
    </row>
    <row r="732" spans="10:10" x14ac:dyDescent="0.25">
      <c r="J732"/>
    </row>
    <row r="733" spans="10:10" x14ac:dyDescent="0.25">
      <c r="J733"/>
    </row>
    <row r="734" spans="10:10" x14ac:dyDescent="0.25">
      <c r="J734"/>
    </row>
    <row r="735" spans="10:10" x14ac:dyDescent="0.25">
      <c r="J735"/>
    </row>
    <row r="736" spans="10:10" x14ac:dyDescent="0.25">
      <c r="J736"/>
    </row>
    <row r="737" spans="10:10" x14ac:dyDescent="0.25">
      <c r="J737"/>
    </row>
    <row r="738" spans="10:10" x14ac:dyDescent="0.25">
      <c r="J738"/>
    </row>
    <row r="739" spans="10:10" x14ac:dyDescent="0.25">
      <c r="J739"/>
    </row>
    <row r="740" spans="10:10" x14ac:dyDescent="0.25">
      <c r="J740"/>
    </row>
    <row r="741" spans="10:10" x14ac:dyDescent="0.25">
      <c r="J741"/>
    </row>
    <row r="742" spans="10:10" x14ac:dyDescent="0.25">
      <c r="J742"/>
    </row>
    <row r="743" spans="10:10" x14ac:dyDescent="0.25">
      <c r="J743"/>
    </row>
    <row r="744" spans="10:10" x14ac:dyDescent="0.25">
      <c r="J744"/>
    </row>
    <row r="745" spans="10:10" x14ac:dyDescent="0.25">
      <c r="J745"/>
    </row>
    <row r="746" spans="10:10" x14ac:dyDescent="0.25">
      <c r="J746"/>
    </row>
    <row r="747" spans="10:10" x14ac:dyDescent="0.25">
      <c r="J747"/>
    </row>
    <row r="748" spans="10:10" x14ac:dyDescent="0.25">
      <c r="J748"/>
    </row>
    <row r="749" spans="10:10" x14ac:dyDescent="0.25">
      <c r="J749"/>
    </row>
    <row r="750" spans="10:10" x14ac:dyDescent="0.25">
      <c r="J750"/>
    </row>
    <row r="751" spans="10:10" x14ac:dyDescent="0.25">
      <c r="J751"/>
    </row>
    <row r="752" spans="10:10" x14ac:dyDescent="0.25">
      <c r="J752"/>
    </row>
    <row r="753" spans="10:10" x14ac:dyDescent="0.25">
      <c r="J753"/>
    </row>
    <row r="754" spans="10:10" x14ac:dyDescent="0.25">
      <c r="J754"/>
    </row>
    <row r="755" spans="10:10" x14ac:dyDescent="0.25">
      <c r="J755"/>
    </row>
    <row r="756" spans="10:10" x14ac:dyDescent="0.25">
      <c r="J756"/>
    </row>
    <row r="757" spans="10:10" x14ac:dyDescent="0.25">
      <c r="J757"/>
    </row>
    <row r="758" spans="10:10" x14ac:dyDescent="0.25">
      <c r="J758"/>
    </row>
    <row r="759" spans="10:10" x14ac:dyDescent="0.25">
      <c r="J759"/>
    </row>
    <row r="760" spans="10:10" x14ac:dyDescent="0.25">
      <c r="J760"/>
    </row>
    <row r="761" spans="10:10" x14ac:dyDescent="0.25">
      <c r="J761"/>
    </row>
    <row r="762" spans="10:10" x14ac:dyDescent="0.25">
      <c r="J762"/>
    </row>
    <row r="763" spans="10:10" x14ac:dyDescent="0.25">
      <c r="J763"/>
    </row>
    <row r="764" spans="10:10" x14ac:dyDescent="0.25">
      <c r="J764"/>
    </row>
    <row r="765" spans="10:10" x14ac:dyDescent="0.25">
      <c r="J765"/>
    </row>
    <row r="766" spans="10:10" x14ac:dyDescent="0.25">
      <c r="J766"/>
    </row>
    <row r="767" spans="10:10" x14ac:dyDescent="0.25">
      <c r="J767"/>
    </row>
    <row r="768" spans="10:10" x14ac:dyDescent="0.25">
      <c r="J768"/>
    </row>
    <row r="769" spans="10:10" x14ac:dyDescent="0.25">
      <c r="J769"/>
    </row>
    <row r="770" spans="10:10" x14ac:dyDescent="0.25">
      <c r="J770"/>
    </row>
    <row r="771" spans="10:10" x14ac:dyDescent="0.25">
      <c r="J771"/>
    </row>
    <row r="772" spans="10:10" x14ac:dyDescent="0.25">
      <c r="J772"/>
    </row>
    <row r="773" spans="10:10" x14ac:dyDescent="0.25">
      <c r="J773"/>
    </row>
    <row r="774" spans="10:10" x14ac:dyDescent="0.25">
      <c r="J774"/>
    </row>
    <row r="775" spans="10:10" x14ac:dyDescent="0.25">
      <c r="J775"/>
    </row>
    <row r="776" spans="10:10" x14ac:dyDescent="0.25">
      <c r="J776"/>
    </row>
    <row r="777" spans="10:10" x14ac:dyDescent="0.25">
      <c r="J777"/>
    </row>
    <row r="778" spans="10:10" x14ac:dyDescent="0.25">
      <c r="J778"/>
    </row>
    <row r="779" spans="10:10" x14ac:dyDescent="0.25">
      <c r="J779"/>
    </row>
    <row r="780" spans="10:10" x14ac:dyDescent="0.25">
      <c r="J780"/>
    </row>
    <row r="781" spans="10:10" x14ac:dyDescent="0.25">
      <c r="J781"/>
    </row>
    <row r="782" spans="10:10" x14ac:dyDescent="0.25">
      <c r="J782"/>
    </row>
    <row r="783" spans="10:10" x14ac:dyDescent="0.25">
      <c r="J783"/>
    </row>
    <row r="784" spans="10:10" x14ac:dyDescent="0.25">
      <c r="J784"/>
    </row>
    <row r="785" spans="10:10" x14ac:dyDescent="0.25">
      <c r="J785"/>
    </row>
    <row r="786" spans="10:10" x14ac:dyDescent="0.25">
      <c r="J786"/>
    </row>
    <row r="787" spans="10:10" x14ac:dyDescent="0.25">
      <c r="J787"/>
    </row>
    <row r="788" spans="10:10" x14ac:dyDescent="0.25">
      <c r="J788"/>
    </row>
    <row r="789" spans="10:10" x14ac:dyDescent="0.25">
      <c r="J789"/>
    </row>
    <row r="790" spans="10:10" x14ac:dyDescent="0.25">
      <c r="J790"/>
    </row>
    <row r="791" spans="10:10" x14ac:dyDescent="0.25">
      <c r="J791"/>
    </row>
    <row r="792" spans="10:10" x14ac:dyDescent="0.25">
      <c r="J792"/>
    </row>
    <row r="793" spans="10:10" x14ac:dyDescent="0.25">
      <c r="J793"/>
    </row>
    <row r="794" spans="10:10" x14ac:dyDescent="0.25">
      <c r="J794"/>
    </row>
    <row r="795" spans="10:10" x14ac:dyDescent="0.25">
      <c r="J795"/>
    </row>
    <row r="796" spans="10:10" x14ac:dyDescent="0.25">
      <c r="J796"/>
    </row>
    <row r="797" spans="10:10" x14ac:dyDescent="0.25">
      <c r="J797"/>
    </row>
    <row r="798" spans="10:10" x14ac:dyDescent="0.25">
      <c r="J798"/>
    </row>
    <row r="799" spans="10:10" x14ac:dyDescent="0.25">
      <c r="J799"/>
    </row>
    <row r="800" spans="10:10" x14ac:dyDescent="0.25">
      <c r="J800"/>
    </row>
    <row r="801" spans="10:10" x14ac:dyDescent="0.25">
      <c r="J801"/>
    </row>
    <row r="802" spans="10:10" x14ac:dyDescent="0.25">
      <c r="J802"/>
    </row>
    <row r="803" spans="10:10" x14ac:dyDescent="0.25">
      <c r="J803"/>
    </row>
    <row r="804" spans="10:10" x14ac:dyDescent="0.25">
      <c r="J804"/>
    </row>
    <row r="805" spans="10:10" x14ac:dyDescent="0.25">
      <c r="J805"/>
    </row>
    <row r="806" spans="10:10" x14ac:dyDescent="0.25">
      <c r="J806"/>
    </row>
    <row r="807" spans="10:10" x14ac:dyDescent="0.25">
      <c r="J807"/>
    </row>
    <row r="808" spans="10:10" x14ac:dyDescent="0.25">
      <c r="J808"/>
    </row>
    <row r="809" spans="10:10" x14ac:dyDescent="0.25">
      <c r="J809"/>
    </row>
    <row r="810" spans="10:10" x14ac:dyDescent="0.25">
      <c r="J810"/>
    </row>
    <row r="811" spans="10:10" x14ac:dyDescent="0.25">
      <c r="J811"/>
    </row>
    <row r="812" spans="10:10" x14ac:dyDescent="0.25">
      <c r="J812"/>
    </row>
    <row r="813" spans="10:10" x14ac:dyDescent="0.25">
      <c r="J813"/>
    </row>
    <row r="814" spans="10:10" x14ac:dyDescent="0.25">
      <c r="J814"/>
    </row>
    <row r="815" spans="10:10" x14ac:dyDescent="0.25">
      <c r="J815"/>
    </row>
    <row r="816" spans="10:10" x14ac:dyDescent="0.25">
      <c r="J816"/>
    </row>
    <row r="817" spans="10:10" x14ac:dyDescent="0.25">
      <c r="J817"/>
    </row>
    <row r="818" spans="10:10" x14ac:dyDescent="0.25">
      <c r="J818"/>
    </row>
    <row r="819" spans="10:10" x14ac:dyDescent="0.25">
      <c r="J819"/>
    </row>
    <row r="820" spans="10:10" x14ac:dyDescent="0.25">
      <c r="J820"/>
    </row>
    <row r="821" spans="10:10" x14ac:dyDescent="0.25">
      <c r="J821"/>
    </row>
    <row r="822" spans="10:10" x14ac:dyDescent="0.25">
      <c r="J822"/>
    </row>
    <row r="823" spans="10:10" x14ac:dyDescent="0.25">
      <c r="J823"/>
    </row>
    <row r="824" spans="10:10" x14ac:dyDescent="0.25">
      <c r="J824"/>
    </row>
    <row r="825" spans="10:10" x14ac:dyDescent="0.25">
      <c r="J825"/>
    </row>
    <row r="826" spans="10:10" x14ac:dyDescent="0.25">
      <c r="J826"/>
    </row>
    <row r="827" spans="10:10" x14ac:dyDescent="0.25">
      <c r="J827"/>
    </row>
    <row r="828" spans="10:10" x14ac:dyDescent="0.25">
      <c r="J828"/>
    </row>
    <row r="829" spans="10:10" x14ac:dyDescent="0.25">
      <c r="J829"/>
    </row>
    <row r="830" spans="10:10" x14ac:dyDescent="0.25">
      <c r="J830"/>
    </row>
    <row r="831" spans="10:10" x14ac:dyDescent="0.25">
      <c r="J831"/>
    </row>
    <row r="832" spans="10:10" x14ac:dyDescent="0.25">
      <c r="J832"/>
    </row>
    <row r="833" spans="10:10" x14ac:dyDescent="0.25">
      <c r="J833"/>
    </row>
    <row r="834" spans="10:10" x14ac:dyDescent="0.25">
      <c r="J834"/>
    </row>
    <row r="835" spans="10:10" x14ac:dyDescent="0.25">
      <c r="J835"/>
    </row>
    <row r="836" spans="10:10" x14ac:dyDescent="0.25">
      <c r="J836"/>
    </row>
    <row r="837" spans="10:10" x14ac:dyDescent="0.25">
      <c r="J837"/>
    </row>
    <row r="838" spans="10:10" x14ac:dyDescent="0.25">
      <c r="J838"/>
    </row>
    <row r="839" spans="10:10" x14ac:dyDescent="0.25">
      <c r="J839"/>
    </row>
    <row r="840" spans="10:10" x14ac:dyDescent="0.25">
      <c r="J840"/>
    </row>
    <row r="841" spans="10:10" x14ac:dyDescent="0.25">
      <c r="J841"/>
    </row>
    <row r="842" spans="10:10" x14ac:dyDescent="0.25">
      <c r="J842"/>
    </row>
    <row r="843" spans="10:10" x14ac:dyDescent="0.25">
      <c r="J843"/>
    </row>
    <row r="844" spans="10:10" x14ac:dyDescent="0.25">
      <c r="J844"/>
    </row>
    <row r="845" spans="10:10" x14ac:dyDescent="0.25">
      <c r="J845"/>
    </row>
    <row r="846" spans="10:10" x14ac:dyDescent="0.25">
      <c r="J846"/>
    </row>
    <row r="847" spans="10:10" x14ac:dyDescent="0.25">
      <c r="J847"/>
    </row>
    <row r="848" spans="10:10" x14ac:dyDescent="0.25">
      <c r="J848"/>
    </row>
    <row r="849" spans="10:10" x14ac:dyDescent="0.25">
      <c r="J849"/>
    </row>
    <row r="850" spans="10:10" x14ac:dyDescent="0.25">
      <c r="J850"/>
    </row>
    <row r="851" spans="10:10" x14ac:dyDescent="0.25">
      <c r="J851"/>
    </row>
    <row r="852" spans="10:10" x14ac:dyDescent="0.25">
      <c r="J852"/>
    </row>
    <row r="853" spans="10:10" x14ac:dyDescent="0.25">
      <c r="J853"/>
    </row>
    <row r="854" spans="10:10" x14ac:dyDescent="0.25">
      <c r="J854"/>
    </row>
    <row r="855" spans="10:10" x14ac:dyDescent="0.25">
      <c r="J855"/>
    </row>
    <row r="856" spans="10:10" x14ac:dyDescent="0.25">
      <c r="J856"/>
    </row>
    <row r="857" spans="10:10" x14ac:dyDescent="0.25">
      <c r="J857"/>
    </row>
    <row r="858" spans="10:10" x14ac:dyDescent="0.25">
      <c r="J858"/>
    </row>
    <row r="859" spans="10:10" x14ac:dyDescent="0.25">
      <c r="J859"/>
    </row>
    <row r="860" spans="10:10" x14ac:dyDescent="0.25">
      <c r="J860"/>
    </row>
    <row r="861" spans="10:10" x14ac:dyDescent="0.25">
      <c r="J861"/>
    </row>
    <row r="862" spans="10:10" x14ac:dyDescent="0.25">
      <c r="J862"/>
    </row>
    <row r="863" spans="10:10" x14ac:dyDescent="0.25">
      <c r="J863"/>
    </row>
    <row r="864" spans="10:10" x14ac:dyDescent="0.25">
      <c r="J864"/>
    </row>
    <row r="865" spans="10:10" x14ac:dyDescent="0.25">
      <c r="J865"/>
    </row>
    <row r="866" spans="10:10" x14ac:dyDescent="0.25">
      <c r="J866"/>
    </row>
    <row r="867" spans="10:10" x14ac:dyDescent="0.25">
      <c r="J867"/>
    </row>
    <row r="868" spans="10:10" x14ac:dyDescent="0.25">
      <c r="J868"/>
    </row>
    <row r="869" spans="10:10" x14ac:dyDescent="0.25">
      <c r="J869"/>
    </row>
    <row r="870" spans="10:10" x14ac:dyDescent="0.25">
      <c r="J870"/>
    </row>
    <row r="871" spans="10:10" x14ac:dyDescent="0.25">
      <c r="J871"/>
    </row>
    <row r="872" spans="10:10" x14ac:dyDescent="0.25">
      <c r="J872"/>
    </row>
    <row r="873" spans="10:10" x14ac:dyDescent="0.25">
      <c r="J873"/>
    </row>
    <row r="874" spans="10:10" x14ac:dyDescent="0.25">
      <c r="J874"/>
    </row>
    <row r="875" spans="10:10" x14ac:dyDescent="0.25">
      <c r="J875"/>
    </row>
    <row r="876" spans="10:10" x14ac:dyDescent="0.25">
      <c r="J876"/>
    </row>
    <row r="877" spans="10:10" x14ac:dyDescent="0.25">
      <c r="J877"/>
    </row>
    <row r="878" spans="10:10" x14ac:dyDescent="0.25">
      <c r="J878"/>
    </row>
    <row r="879" spans="10:10" x14ac:dyDescent="0.25">
      <c r="J879"/>
    </row>
    <row r="880" spans="10:10" x14ac:dyDescent="0.25">
      <c r="J880"/>
    </row>
    <row r="881" spans="10:10" x14ac:dyDescent="0.25">
      <c r="J881"/>
    </row>
    <row r="882" spans="10:10" x14ac:dyDescent="0.25">
      <c r="J882"/>
    </row>
    <row r="883" spans="10:10" x14ac:dyDescent="0.25">
      <c r="J883"/>
    </row>
    <row r="884" spans="10:10" x14ac:dyDescent="0.25">
      <c r="J884"/>
    </row>
    <row r="885" spans="10:10" x14ac:dyDescent="0.25">
      <c r="J885"/>
    </row>
    <row r="886" spans="10:10" x14ac:dyDescent="0.25">
      <c r="J886"/>
    </row>
    <row r="887" spans="10:10" x14ac:dyDescent="0.25">
      <c r="J887"/>
    </row>
    <row r="888" spans="10:10" x14ac:dyDescent="0.25">
      <c r="J888"/>
    </row>
    <row r="889" spans="10:10" x14ac:dyDescent="0.25">
      <c r="J889"/>
    </row>
    <row r="890" spans="10:10" x14ac:dyDescent="0.25">
      <c r="J890"/>
    </row>
    <row r="891" spans="10:10" x14ac:dyDescent="0.25">
      <c r="J891"/>
    </row>
    <row r="892" spans="10:10" x14ac:dyDescent="0.25">
      <c r="J892"/>
    </row>
    <row r="893" spans="10:10" x14ac:dyDescent="0.25">
      <c r="J893"/>
    </row>
    <row r="894" spans="10:10" x14ac:dyDescent="0.25">
      <c r="J894"/>
    </row>
    <row r="895" spans="10:10" x14ac:dyDescent="0.25">
      <c r="J895"/>
    </row>
    <row r="896" spans="10:10" x14ac:dyDescent="0.25">
      <c r="J896"/>
    </row>
    <row r="897" spans="10:10" x14ac:dyDescent="0.25">
      <c r="J897"/>
    </row>
    <row r="898" spans="10:10" x14ac:dyDescent="0.25">
      <c r="J898"/>
    </row>
    <row r="899" spans="10:10" x14ac:dyDescent="0.25">
      <c r="J899"/>
    </row>
    <row r="900" spans="10:10" x14ac:dyDescent="0.25">
      <c r="J900"/>
    </row>
    <row r="901" spans="10:10" x14ac:dyDescent="0.25">
      <c r="J901"/>
    </row>
    <row r="902" spans="10:10" x14ac:dyDescent="0.25">
      <c r="J902"/>
    </row>
    <row r="903" spans="10:10" x14ac:dyDescent="0.25">
      <c r="J903"/>
    </row>
    <row r="904" spans="10:10" x14ac:dyDescent="0.25">
      <c r="J904"/>
    </row>
    <row r="905" spans="10:10" x14ac:dyDescent="0.25">
      <c r="J905"/>
    </row>
    <row r="906" spans="10:10" x14ac:dyDescent="0.25">
      <c r="J906"/>
    </row>
    <row r="907" spans="10:10" x14ac:dyDescent="0.25">
      <c r="J907"/>
    </row>
    <row r="908" spans="10:10" x14ac:dyDescent="0.25">
      <c r="J908"/>
    </row>
    <row r="909" spans="10:10" x14ac:dyDescent="0.25">
      <c r="J909"/>
    </row>
    <row r="910" spans="10:10" x14ac:dyDescent="0.25">
      <c r="J910"/>
    </row>
    <row r="911" spans="10:10" x14ac:dyDescent="0.25">
      <c r="J911"/>
    </row>
    <row r="912" spans="10:10" x14ac:dyDescent="0.25">
      <c r="J912"/>
    </row>
    <row r="913" spans="10:10" x14ac:dyDescent="0.25">
      <c r="J913"/>
    </row>
    <row r="914" spans="10:10" x14ac:dyDescent="0.25">
      <c r="J914"/>
    </row>
    <row r="915" spans="10:10" x14ac:dyDescent="0.25">
      <c r="J915"/>
    </row>
    <row r="916" spans="10:10" x14ac:dyDescent="0.25">
      <c r="J916"/>
    </row>
    <row r="917" spans="10:10" x14ac:dyDescent="0.25">
      <c r="J917"/>
    </row>
    <row r="918" spans="10:10" x14ac:dyDescent="0.25">
      <c r="J918"/>
    </row>
    <row r="919" spans="10:10" x14ac:dyDescent="0.25">
      <c r="J919"/>
    </row>
    <row r="920" spans="10:10" x14ac:dyDescent="0.25">
      <c r="J920"/>
    </row>
    <row r="921" spans="10:10" x14ac:dyDescent="0.25">
      <c r="J921"/>
    </row>
    <row r="922" spans="10:10" x14ac:dyDescent="0.25">
      <c r="J922"/>
    </row>
    <row r="923" spans="10:10" x14ac:dyDescent="0.25">
      <c r="J923"/>
    </row>
    <row r="924" spans="10:10" x14ac:dyDescent="0.25">
      <c r="J924"/>
    </row>
    <row r="925" spans="10:10" x14ac:dyDescent="0.25">
      <c r="J925"/>
    </row>
    <row r="926" spans="10:10" x14ac:dyDescent="0.25">
      <c r="J926"/>
    </row>
    <row r="927" spans="10:10" x14ac:dyDescent="0.25">
      <c r="J927"/>
    </row>
    <row r="928" spans="10:10" x14ac:dyDescent="0.25">
      <c r="J928"/>
    </row>
    <row r="929" spans="10:10" x14ac:dyDescent="0.25">
      <c r="J929"/>
    </row>
    <row r="930" spans="10:10" x14ac:dyDescent="0.25">
      <c r="J930"/>
    </row>
    <row r="931" spans="10:10" x14ac:dyDescent="0.25">
      <c r="J931"/>
    </row>
    <row r="932" spans="10:10" x14ac:dyDescent="0.25">
      <c r="J932"/>
    </row>
    <row r="933" spans="10:10" x14ac:dyDescent="0.25">
      <c r="J933"/>
    </row>
    <row r="934" spans="10:10" x14ac:dyDescent="0.25">
      <c r="J934"/>
    </row>
    <row r="935" spans="10:10" x14ac:dyDescent="0.25">
      <c r="J935"/>
    </row>
    <row r="936" spans="10:10" x14ac:dyDescent="0.25">
      <c r="J936"/>
    </row>
    <row r="937" spans="10:10" x14ac:dyDescent="0.25">
      <c r="J937"/>
    </row>
    <row r="938" spans="10:10" x14ac:dyDescent="0.25">
      <c r="J938"/>
    </row>
    <row r="939" spans="10:10" x14ac:dyDescent="0.25">
      <c r="J939"/>
    </row>
    <row r="940" spans="10:10" x14ac:dyDescent="0.25">
      <c r="J940"/>
    </row>
    <row r="941" spans="10:10" x14ac:dyDescent="0.25">
      <c r="J941"/>
    </row>
    <row r="942" spans="10:10" x14ac:dyDescent="0.25">
      <c r="J942"/>
    </row>
    <row r="943" spans="10:10" x14ac:dyDescent="0.25">
      <c r="J943"/>
    </row>
    <row r="944" spans="10:10" x14ac:dyDescent="0.25">
      <c r="J944"/>
    </row>
    <row r="945" spans="10:10" x14ac:dyDescent="0.25">
      <c r="J945"/>
    </row>
    <row r="946" spans="10:10" x14ac:dyDescent="0.25">
      <c r="J946"/>
    </row>
    <row r="947" spans="10:10" x14ac:dyDescent="0.25">
      <c r="J947"/>
    </row>
    <row r="948" spans="10:10" x14ac:dyDescent="0.25">
      <c r="J948"/>
    </row>
    <row r="949" spans="10:10" x14ac:dyDescent="0.25">
      <c r="J949"/>
    </row>
    <row r="950" spans="10:10" x14ac:dyDescent="0.25">
      <c r="J950"/>
    </row>
    <row r="951" spans="10:10" x14ac:dyDescent="0.25">
      <c r="J951"/>
    </row>
    <row r="952" spans="10:10" x14ac:dyDescent="0.25">
      <c r="J952"/>
    </row>
    <row r="953" spans="10:10" x14ac:dyDescent="0.25">
      <c r="J953"/>
    </row>
    <row r="954" spans="10:10" x14ac:dyDescent="0.25">
      <c r="J954"/>
    </row>
    <row r="955" spans="10:10" x14ac:dyDescent="0.25">
      <c r="J955"/>
    </row>
    <row r="956" spans="10:10" x14ac:dyDescent="0.25">
      <c r="J956"/>
    </row>
    <row r="957" spans="10:10" x14ac:dyDescent="0.25">
      <c r="J957"/>
    </row>
    <row r="958" spans="10:10" x14ac:dyDescent="0.25">
      <c r="J958"/>
    </row>
    <row r="959" spans="10:10" x14ac:dyDescent="0.25">
      <c r="J959"/>
    </row>
    <row r="960" spans="10:10" x14ac:dyDescent="0.25">
      <c r="J960"/>
    </row>
    <row r="961" spans="10:10" x14ac:dyDescent="0.25">
      <c r="J961"/>
    </row>
    <row r="962" spans="10:10" x14ac:dyDescent="0.25">
      <c r="J962"/>
    </row>
    <row r="963" spans="10:10" x14ac:dyDescent="0.25">
      <c r="J963"/>
    </row>
    <row r="964" spans="10:10" x14ac:dyDescent="0.25">
      <c r="J964"/>
    </row>
    <row r="965" spans="10:10" x14ac:dyDescent="0.25">
      <c r="J965"/>
    </row>
    <row r="966" spans="10:10" x14ac:dyDescent="0.25">
      <c r="J966"/>
    </row>
    <row r="967" spans="10:10" x14ac:dyDescent="0.25">
      <c r="J967"/>
    </row>
    <row r="968" spans="10:10" x14ac:dyDescent="0.25">
      <c r="J968"/>
    </row>
    <row r="969" spans="10:10" x14ac:dyDescent="0.25">
      <c r="J969"/>
    </row>
    <row r="970" spans="10:10" x14ac:dyDescent="0.25">
      <c r="J970"/>
    </row>
    <row r="971" spans="10:10" x14ac:dyDescent="0.25">
      <c r="J971"/>
    </row>
    <row r="972" spans="10:10" x14ac:dyDescent="0.25">
      <c r="J972"/>
    </row>
    <row r="973" spans="10:10" x14ac:dyDescent="0.25">
      <c r="J973"/>
    </row>
    <row r="974" spans="10:10" x14ac:dyDescent="0.25">
      <c r="J974"/>
    </row>
    <row r="975" spans="10:10" x14ac:dyDescent="0.25">
      <c r="J975"/>
    </row>
    <row r="976" spans="10:10" x14ac:dyDescent="0.25">
      <c r="J976"/>
    </row>
    <row r="977" spans="10:10" x14ac:dyDescent="0.25">
      <c r="J977"/>
    </row>
    <row r="978" spans="10:10" x14ac:dyDescent="0.25">
      <c r="J978"/>
    </row>
    <row r="979" spans="10:10" x14ac:dyDescent="0.25">
      <c r="J979"/>
    </row>
    <row r="980" spans="10:10" x14ac:dyDescent="0.25">
      <c r="J980"/>
    </row>
    <row r="981" spans="10:10" x14ac:dyDescent="0.25">
      <c r="J981"/>
    </row>
    <row r="982" spans="10:10" x14ac:dyDescent="0.25">
      <c r="J982"/>
    </row>
    <row r="983" spans="10:10" x14ac:dyDescent="0.25">
      <c r="J983"/>
    </row>
    <row r="984" spans="10:10" x14ac:dyDescent="0.25">
      <c r="J984"/>
    </row>
    <row r="985" spans="10:10" x14ac:dyDescent="0.25">
      <c r="J985"/>
    </row>
    <row r="986" spans="10:10" x14ac:dyDescent="0.25">
      <c r="J986"/>
    </row>
    <row r="987" spans="10:10" x14ac:dyDescent="0.25">
      <c r="J987"/>
    </row>
    <row r="988" spans="10:10" x14ac:dyDescent="0.25">
      <c r="J988"/>
    </row>
    <row r="989" spans="10:10" x14ac:dyDescent="0.25">
      <c r="J989"/>
    </row>
    <row r="990" spans="10:10" x14ac:dyDescent="0.25">
      <c r="J990"/>
    </row>
    <row r="991" spans="10:10" x14ac:dyDescent="0.25">
      <c r="J991"/>
    </row>
    <row r="992" spans="10:10" x14ac:dyDescent="0.25">
      <c r="J992"/>
    </row>
    <row r="993" spans="10:10" x14ac:dyDescent="0.25">
      <c r="J993"/>
    </row>
    <row r="994" spans="10:10" x14ac:dyDescent="0.25">
      <c r="J994"/>
    </row>
    <row r="995" spans="10:10" x14ac:dyDescent="0.25">
      <c r="J995"/>
    </row>
    <row r="996" spans="10:10" x14ac:dyDescent="0.25">
      <c r="J996"/>
    </row>
    <row r="997" spans="10:10" x14ac:dyDescent="0.25">
      <c r="J997"/>
    </row>
    <row r="998" spans="10:10" x14ac:dyDescent="0.25">
      <c r="J998"/>
    </row>
    <row r="999" spans="10:10" x14ac:dyDescent="0.25">
      <c r="J999"/>
    </row>
    <row r="1000" spans="10:10" x14ac:dyDescent="0.25">
      <c r="J1000"/>
    </row>
    <row r="1001" spans="10:10" x14ac:dyDescent="0.25">
      <c r="J1001"/>
    </row>
    <row r="1002" spans="10:10" x14ac:dyDescent="0.25">
      <c r="J1002"/>
    </row>
    <row r="1003" spans="10:10" x14ac:dyDescent="0.25">
      <c r="J1003"/>
    </row>
    <row r="1004" spans="10:10" x14ac:dyDescent="0.25">
      <c r="J1004"/>
    </row>
    <row r="1005" spans="10:10" x14ac:dyDescent="0.25">
      <c r="J1005"/>
    </row>
    <row r="1006" spans="10:10" x14ac:dyDescent="0.25">
      <c r="J1006"/>
    </row>
    <row r="1007" spans="10:10" x14ac:dyDescent="0.25">
      <c r="J1007"/>
    </row>
    <row r="1008" spans="10:10" x14ac:dyDescent="0.25">
      <c r="J1008"/>
    </row>
    <row r="1009" spans="10:10" x14ac:dyDescent="0.25">
      <c r="J1009"/>
    </row>
    <row r="1010" spans="10:10" x14ac:dyDescent="0.25">
      <c r="J1010"/>
    </row>
    <row r="1011" spans="10:10" x14ac:dyDescent="0.25">
      <c r="J1011"/>
    </row>
    <row r="1012" spans="10:10" x14ac:dyDescent="0.25">
      <c r="J1012"/>
    </row>
    <row r="1013" spans="10:10" x14ac:dyDescent="0.25">
      <c r="J1013"/>
    </row>
    <row r="1014" spans="10:10" x14ac:dyDescent="0.25">
      <c r="J1014"/>
    </row>
    <row r="1015" spans="10:10" x14ac:dyDescent="0.25">
      <c r="J1015"/>
    </row>
    <row r="1016" spans="10:10" x14ac:dyDescent="0.25">
      <c r="J1016"/>
    </row>
    <row r="1017" spans="10:10" x14ac:dyDescent="0.25">
      <c r="J1017"/>
    </row>
    <row r="1018" spans="10:10" x14ac:dyDescent="0.25">
      <c r="J1018"/>
    </row>
    <row r="1019" spans="10:10" x14ac:dyDescent="0.25">
      <c r="J1019"/>
    </row>
    <row r="1020" spans="10:10" x14ac:dyDescent="0.25">
      <c r="J1020"/>
    </row>
    <row r="1021" spans="10:10" x14ac:dyDescent="0.25">
      <c r="J1021"/>
    </row>
    <row r="1022" spans="10:10" x14ac:dyDescent="0.25">
      <c r="J1022"/>
    </row>
    <row r="1023" spans="10:10" x14ac:dyDescent="0.25">
      <c r="J1023"/>
    </row>
    <row r="1024" spans="10:10" x14ac:dyDescent="0.25">
      <c r="J1024"/>
    </row>
    <row r="1025" spans="10:10" x14ac:dyDescent="0.25">
      <c r="J1025"/>
    </row>
    <row r="1026" spans="10:10" x14ac:dyDescent="0.25">
      <c r="J1026"/>
    </row>
    <row r="1027" spans="10:10" x14ac:dyDescent="0.25">
      <c r="J1027"/>
    </row>
    <row r="1028" spans="10:10" x14ac:dyDescent="0.25">
      <c r="J1028"/>
    </row>
    <row r="1029" spans="10:10" x14ac:dyDescent="0.25">
      <c r="J1029"/>
    </row>
    <row r="1030" spans="10:10" x14ac:dyDescent="0.25">
      <c r="J1030"/>
    </row>
    <row r="1031" spans="10:10" x14ac:dyDescent="0.25">
      <c r="J1031"/>
    </row>
    <row r="1032" spans="10:10" x14ac:dyDescent="0.25">
      <c r="J1032"/>
    </row>
    <row r="1033" spans="10:10" x14ac:dyDescent="0.25">
      <c r="J1033"/>
    </row>
    <row r="1034" spans="10:10" x14ac:dyDescent="0.25">
      <c r="J1034"/>
    </row>
    <row r="1035" spans="10:10" x14ac:dyDescent="0.25">
      <c r="J1035"/>
    </row>
    <row r="1036" spans="10:10" x14ac:dyDescent="0.25">
      <c r="J1036"/>
    </row>
    <row r="1037" spans="10:10" x14ac:dyDescent="0.25">
      <c r="J1037"/>
    </row>
    <row r="1038" spans="10:10" x14ac:dyDescent="0.25">
      <c r="J1038"/>
    </row>
    <row r="1039" spans="10:10" x14ac:dyDescent="0.25">
      <c r="J1039"/>
    </row>
    <row r="1040" spans="10:10" x14ac:dyDescent="0.25">
      <c r="J1040"/>
    </row>
    <row r="1041" spans="10:10" x14ac:dyDescent="0.25">
      <c r="J1041"/>
    </row>
    <row r="1042" spans="10:10" x14ac:dyDescent="0.25">
      <c r="J1042"/>
    </row>
    <row r="1043" spans="10:10" x14ac:dyDescent="0.25">
      <c r="J1043"/>
    </row>
    <row r="1044" spans="10:10" x14ac:dyDescent="0.25">
      <c r="J1044"/>
    </row>
    <row r="1045" spans="10:10" x14ac:dyDescent="0.25">
      <c r="J1045"/>
    </row>
    <row r="1046" spans="10:10" x14ac:dyDescent="0.25">
      <c r="J1046"/>
    </row>
    <row r="1047" spans="10:10" x14ac:dyDescent="0.25">
      <c r="J1047"/>
    </row>
    <row r="1048" spans="10:10" x14ac:dyDescent="0.25">
      <c r="J1048"/>
    </row>
    <row r="1049" spans="10:10" x14ac:dyDescent="0.25">
      <c r="J1049"/>
    </row>
    <row r="1050" spans="10:10" x14ac:dyDescent="0.25">
      <c r="J1050"/>
    </row>
    <row r="1051" spans="10:10" x14ac:dyDescent="0.25">
      <c r="J1051"/>
    </row>
    <row r="1052" spans="10:10" x14ac:dyDescent="0.25">
      <c r="J1052"/>
    </row>
    <row r="1053" spans="10:10" x14ac:dyDescent="0.25">
      <c r="J1053"/>
    </row>
    <row r="1054" spans="10:10" x14ac:dyDescent="0.25">
      <c r="J1054"/>
    </row>
    <row r="1055" spans="10:10" x14ac:dyDescent="0.25">
      <c r="J1055"/>
    </row>
    <row r="1056" spans="10:10" x14ac:dyDescent="0.25">
      <c r="J1056"/>
    </row>
    <row r="1057" spans="10:10" x14ac:dyDescent="0.25">
      <c r="J1057"/>
    </row>
    <row r="1058" spans="10:10" x14ac:dyDescent="0.25">
      <c r="J1058"/>
    </row>
    <row r="1059" spans="10:10" x14ac:dyDescent="0.25">
      <c r="J1059"/>
    </row>
    <row r="1060" spans="10:10" x14ac:dyDescent="0.25">
      <c r="J1060"/>
    </row>
    <row r="1061" spans="10:10" x14ac:dyDescent="0.25">
      <c r="J1061"/>
    </row>
    <row r="1062" spans="10:10" x14ac:dyDescent="0.25">
      <c r="J1062"/>
    </row>
    <row r="1063" spans="10:10" x14ac:dyDescent="0.25">
      <c r="J1063"/>
    </row>
    <row r="1064" spans="10:10" x14ac:dyDescent="0.25">
      <c r="J1064"/>
    </row>
    <row r="1065" spans="10:10" x14ac:dyDescent="0.25">
      <c r="J1065"/>
    </row>
    <row r="1066" spans="10:10" x14ac:dyDescent="0.25">
      <c r="J1066"/>
    </row>
    <row r="1067" spans="10:10" x14ac:dyDescent="0.25">
      <c r="J1067"/>
    </row>
    <row r="1068" spans="10:10" x14ac:dyDescent="0.25">
      <c r="J1068"/>
    </row>
    <row r="1069" spans="10:10" x14ac:dyDescent="0.25">
      <c r="J1069"/>
    </row>
    <row r="1070" spans="10:10" x14ac:dyDescent="0.25">
      <c r="J1070"/>
    </row>
    <row r="1071" spans="10:10" x14ac:dyDescent="0.25">
      <c r="J1071"/>
    </row>
    <row r="1072" spans="10:10" x14ac:dyDescent="0.25">
      <c r="J1072"/>
    </row>
    <row r="1073" spans="10:10" x14ac:dyDescent="0.25">
      <c r="J1073"/>
    </row>
    <row r="1074" spans="10:10" x14ac:dyDescent="0.25">
      <c r="J1074"/>
    </row>
    <row r="1075" spans="10:10" x14ac:dyDescent="0.25">
      <c r="J1075"/>
    </row>
    <row r="1076" spans="10:10" x14ac:dyDescent="0.25">
      <c r="J1076"/>
    </row>
    <row r="1077" spans="10:10" x14ac:dyDescent="0.25">
      <c r="J1077"/>
    </row>
    <row r="1078" spans="10:10" x14ac:dyDescent="0.25">
      <c r="J1078"/>
    </row>
    <row r="1079" spans="10:10" x14ac:dyDescent="0.25">
      <c r="J1079"/>
    </row>
    <row r="1080" spans="10:10" x14ac:dyDescent="0.25">
      <c r="J1080"/>
    </row>
    <row r="1081" spans="10:10" x14ac:dyDescent="0.25">
      <c r="J1081"/>
    </row>
    <row r="1082" spans="10:10" x14ac:dyDescent="0.25">
      <c r="J1082"/>
    </row>
    <row r="1083" spans="10:10" x14ac:dyDescent="0.25">
      <c r="J1083"/>
    </row>
    <row r="1084" spans="10:10" x14ac:dyDescent="0.25">
      <c r="J1084"/>
    </row>
    <row r="1085" spans="10:10" x14ac:dyDescent="0.25">
      <c r="J1085"/>
    </row>
    <row r="1086" spans="10:10" x14ac:dyDescent="0.25">
      <c r="J1086"/>
    </row>
    <row r="1087" spans="10:10" x14ac:dyDescent="0.25">
      <c r="J1087"/>
    </row>
    <row r="1088" spans="10:10" x14ac:dyDescent="0.25">
      <c r="J1088"/>
    </row>
    <row r="1089" spans="10:10" x14ac:dyDescent="0.25">
      <c r="J1089"/>
    </row>
    <row r="1090" spans="10:10" x14ac:dyDescent="0.25">
      <c r="J1090"/>
    </row>
    <row r="1091" spans="10:10" x14ac:dyDescent="0.25">
      <c r="J1091"/>
    </row>
    <row r="1092" spans="10:10" x14ac:dyDescent="0.25">
      <c r="J1092"/>
    </row>
    <row r="1093" spans="10:10" x14ac:dyDescent="0.25">
      <c r="J1093"/>
    </row>
    <row r="1094" spans="10:10" x14ac:dyDescent="0.25">
      <c r="J1094"/>
    </row>
    <row r="1095" spans="10:10" x14ac:dyDescent="0.25">
      <c r="J1095"/>
    </row>
    <row r="1096" spans="10:10" x14ac:dyDescent="0.25">
      <c r="J1096"/>
    </row>
    <row r="1097" spans="10:10" x14ac:dyDescent="0.25">
      <c r="J1097"/>
    </row>
    <row r="1098" spans="10:10" x14ac:dyDescent="0.25">
      <c r="J1098"/>
    </row>
    <row r="1099" spans="10:10" x14ac:dyDescent="0.25">
      <c r="J1099"/>
    </row>
    <row r="1100" spans="10:10" x14ac:dyDescent="0.25">
      <c r="J1100"/>
    </row>
    <row r="1101" spans="10:10" x14ac:dyDescent="0.25">
      <c r="J1101"/>
    </row>
    <row r="1102" spans="10:10" x14ac:dyDescent="0.25">
      <c r="J1102"/>
    </row>
    <row r="1103" spans="10:10" x14ac:dyDescent="0.25">
      <c r="J1103"/>
    </row>
    <row r="1104" spans="10:10" x14ac:dyDescent="0.25">
      <c r="J1104"/>
    </row>
    <row r="1105" spans="10:10" x14ac:dyDescent="0.25">
      <c r="J1105"/>
    </row>
    <row r="1106" spans="10:10" x14ac:dyDescent="0.25">
      <c r="J1106"/>
    </row>
    <row r="1107" spans="10:10" x14ac:dyDescent="0.25">
      <c r="J1107"/>
    </row>
    <row r="1108" spans="10:10" x14ac:dyDescent="0.25">
      <c r="J1108"/>
    </row>
    <row r="1109" spans="10:10" x14ac:dyDescent="0.25">
      <c r="J1109"/>
    </row>
    <row r="1110" spans="10:10" x14ac:dyDescent="0.25">
      <c r="J1110"/>
    </row>
    <row r="1111" spans="10:10" x14ac:dyDescent="0.25">
      <c r="J1111"/>
    </row>
    <row r="1112" spans="10:10" x14ac:dyDescent="0.25">
      <c r="J1112"/>
    </row>
    <row r="1113" spans="10:10" x14ac:dyDescent="0.25">
      <c r="J1113"/>
    </row>
    <row r="1114" spans="10:10" x14ac:dyDescent="0.25">
      <c r="J1114"/>
    </row>
    <row r="1115" spans="10:10" x14ac:dyDescent="0.25">
      <c r="J1115"/>
    </row>
    <row r="1116" spans="10:10" x14ac:dyDescent="0.25">
      <c r="J1116"/>
    </row>
    <row r="1117" spans="10:10" x14ac:dyDescent="0.25">
      <c r="J1117"/>
    </row>
    <row r="1118" spans="10:10" x14ac:dyDescent="0.25">
      <c r="J1118"/>
    </row>
    <row r="1119" spans="10:10" x14ac:dyDescent="0.25">
      <c r="J1119"/>
    </row>
    <row r="1120" spans="10:10" x14ac:dyDescent="0.25">
      <c r="J1120"/>
    </row>
    <row r="1121" spans="10:10" x14ac:dyDescent="0.25">
      <c r="J1121"/>
    </row>
    <row r="1122" spans="10:10" x14ac:dyDescent="0.25">
      <c r="J1122"/>
    </row>
    <row r="1123" spans="10:10" x14ac:dyDescent="0.25">
      <c r="J1123"/>
    </row>
    <row r="1124" spans="10:10" x14ac:dyDescent="0.25">
      <c r="J1124"/>
    </row>
    <row r="1125" spans="10:10" x14ac:dyDescent="0.25">
      <c r="J1125"/>
    </row>
    <row r="1126" spans="10:10" x14ac:dyDescent="0.25">
      <c r="J1126"/>
    </row>
    <row r="1127" spans="10:10" x14ac:dyDescent="0.25">
      <c r="J1127"/>
    </row>
    <row r="1128" spans="10:10" x14ac:dyDescent="0.25">
      <c r="J1128"/>
    </row>
    <row r="1129" spans="10:10" x14ac:dyDescent="0.25">
      <c r="J1129"/>
    </row>
    <row r="1130" spans="10:10" x14ac:dyDescent="0.25">
      <c r="J1130"/>
    </row>
    <row r="1131" spans="10:10" x14ac:dyDescent="0.25">
      <c r="J1131"/>
    </row>
    <row r="1132" spans="10:10" x14ac:dyDescent="0.25">
      <c r="J1132"/>
    </row>
    <row r="1133" spans="10:10" x14ac:dyDescent="0.25">
      <c r="J1133"/>
    </row>
    <row r="1134" spans="10:10" x14ac:dyDescent="0.25">
      <c r="J1134"/>
    </row>
    <row r="1135" spans="10:10" x14ac:dyDescent="0.25">
      <c r="J1135"/>
    </row>
    <row r="1136" spans="10:10" x14ac:dyDescent="0.25">
      <c r="J1136"/>
    </row>
    <row r="1137" spans="10:10" x14ac:dyDescent="0.25">
      <c r="J1137"/>
    </row>
    <row r="1138" spans="10:10" x14ac:dyDescent="0.25">
      <c r="J1138"/>
    </row>
    <row r="1139" spans="10:10" x14ac:dyDescent="0.25">
      <c r="J1139"/>
    </row>
    <row r="1140" spans="10:10" x14ac:dyDescent="0.25">
      <c r="J1140"/>
    </row>
    <row r="1141" spans="10:10" x14ac:dyDescent="0.25">
      <c r="J1141"/>
    </row>
    <row r="1142" spans="10:10" x14ac:dyDescent="0.25">
      <c r="J1142"/>
    </row>
    <row r="1143" spans="10:10" x14ac:dyDescent="0.25">
      <c r="J1143"/>
    </row>
    <row r="1144" spans="10:10" x14ac:dyDescent="0.25">
      <c r="J1144"/>
    </row>
    <row r="1145" spans="10:10" x14ac:dyDescent="0.25">
      <c r="J1145"/>
    </row>
    <row r="1146" spans="10:10" x14ac:dyDescent="0.25">
      <c r="J1146"/>
    </row>
    <row r="1147" spans="10:10" x14ac:dyDescent="0.25">
      <c r="J1147"/>
    </row>
    <row r="1148" spans="10:10" x14ac:dyDescent="0.25">
      <c r="J1148"/>
    </row>
    <row r="1149" spans="10:10" x14ac:dyDescent="0.25">
      <c r="J1149"/>
    </row>
    <row r="1150" spans="10:10" x14ac:dyDescent="0.25">
      <c r="J1150"/>
    </row>
    <row r="1151" spans="10:10" x14ac:dyDescent="0.25">
      <c r="J1151"/>
    </row>
    <row r="1152" spans="10:10" x14ac:dyDescent="0.25">
      <c r="J1152"/>
    </row>
    <row r="1153" spans="10:10" x14ac:dyDescent="0.25">
      <c r="J1153"/>
    </row>
    <row r="1154" spans="10:10" x14ac:dyDescent="0.25">
      <c r="J1154"/>
    </row>
    <row r="1155" spans="10:10" x14ac:dyDescent="0.25">
      <c r="J1155"/>
    </row>
    <row r="1156" spans="10:10" x14ac:dyDescent="0.25">
      <c r="J1156"/>
    </row>
    <row r="1157" spans="10:10" x14ac:dyDescent="0.25">
      <c r="J1157"/>
    </row>
    <row r="1158" spans="10:10" x14ac:dyDescent="0.25">
      <c r="J1158"/>
    </row>
  </sheetData>
  <sheetProtection algorithmName="SHA-512" hashValue="UY6SAEGEFfuxXZTvfgxFodVDe8utd2qGWtUy0VlQ1aS3BAF8+HUozzsfbU3b9qbFyGjByQgUzVx9iDzR1o2Mhg==" saltValue="th61Ml5zUQHCRk76CRc2Dg==" spinCount="100000" sheet="1" objects="1" scenarios="1"/>
  <mergeCells count="26">
    <mergeCell ref="G56:I56"/>
    <mergeCell ref="D13:E13"/>
    <mergeCell ref="D14:E14"/>
    <mergeCell ref="D15:E15"/>
    <mergeCell ref="D16:E16"/>
    <mergeCell ref="D17:E17"/>
    <mergeCell ref="G54:I54"/>
    <mergeCell ref="D18:E18"/>
    <mergeCell ref="D19:E19"/>
    <mergeCell ref="D20:E20"/>
    <mergeCell ref="D21:E21"/>
    <mergeCell ref="B53:I53"/>
    <mergeCell ref="G55:I55"/>
    <mergeCell ref="D12:E12"/>
    <mergeCell ref="D6:E6"/>
    <mergeCell ref="D7:E7"/>
    <mergeCell ref="D8:E8"/>
    <mergeCell ref="D9:E9"/>
    <mergeCell ref="D11:E11"/>
    <mergeCell ref="D10:E10"/>
    <mergeCell ref="G65:I65"/>
    <mergeCell ref="G59:I59"/>
    <mergeCell ref="G58:I58"/>
    <mergeCell ref="G57:I57"/>
    <mergeCell ref="G60:I60"/>
    <mergeCell ref="G61:I61"/>
  </mergeCells>
  <phoneticPr fontId="24" type="noConversion"/>
  <dataValidations count="3">
    <dataValidation allowBlank="1" showInputMessage="1" showErrorMessage="1" prompt="Neparedzēto izmaksu prognoze balstās uz apstākļiem, kas faktiski jau ir iestājušies" sqref="E24"/>
    <dataValidation allowBlank="1" showInputMessage="1" showErrorMessage="1" prompt="Ja regulatīvajā periodā ir divi tarifu periodi, šūnas J57 vērtību ievada darblapas &quot;RP_noslēguma_RR&quot; šūnā H3." sqref="J55"/>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52:H5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156"/>
  <sheetViews>
    <sheetView zoomScale="80" zoomScaleNormal="80" workbookViewId="0">
      <selection activeCell="E2" sqref="E2"/>
    </sheetView>
  </sheetViews>
  <sheetFormatPr defaultRowHeight="15" x14ac:dyDescent="0.25"/>
  <cols>
    <col min="2" max="2" width="44.7109375" style="78" customWidth="1"/>
    <col min="3" max="8" width="21.7109375" customWidth="1"/>
    <col min="9" max="9" width="21.7109375" style="2" customWidth="1"/>
    <col min="10" max="10" width="50.5703125" style="24" customWidth="1"/>
  </cols>
  <sheetData>
    <row r="1" spans="2:12" s="152" customFormat="1" ht="45" x14ac:dyDescent="0.25">
      <c r="B1" s="162"/>
      <c r="C1" s="166" t="s">
        <v>141</v>
      </c>
      <c r="D1" s="166" t="s">
        <v>142</v>
      </c>
      <c r="E1" s="166" t="s">
        <v>143</v>
      </c>
      <c r="F1" s="166" t="s">
        <v>144</v>
      </c>
      <c r="G1" s="166" t="s">
        <v>77</v>
      </c>
      <c r="H1" s="166" t="s">
        <v>145</v>
      </c>
      <c r="I1" s="311" t="s">
        <v>79</v>
      </c>
      <c r="J1" s="264" t="s">
        <v>10</v>
      </c>
    </row>
    <row r="2" spans="2:12" s="152" customFormat="1" ht="30" x14ac:dyDescent="0.25">
      <c r="B2" s="237" t="s">
        <v>80</v>
      </c>
      <c r="C2" s="140">
        <f>IF('TP dati'!F4&gt;0,'TP dati'!I39-'6_mēn_2_TP'!J60,0)</f>
        <v>0</v>
      </c>
      <c r="D2" s="140">
        <f>'TP dati'!F44</f>
        <v>0</v>
      </c>
      <c r="E2" s="140">
        <f>'TP dati'!F45</f>
        <v>0</v>
      </c>
      <c r="F2" s="322" t="s">
        <v>81</v>
      </c>
      <c r="G2" s="322" t="s">
        <v>81</v>
      </c>
      <c r="H2" s="148">
        <f>D2+E2</f>
        <v>0</v>
      </c>
      <c r="I2" s="102">
        <f>H2-C2</f>
        <v>0</v>
      </c>
      <c r="J2" s="266"/>
    </row>
    <row r="3" spans="2:12" s="152" customFormat="1" ht="45" x14ac:dyDescent="0.25">
      <c r="B3" s="237" t="s">
        <v>82</v>
      </c>
      <c r="C3" s="148">
        <f>(C4*C5)/1000</f>
        <v>0</v>
      </c>
      <c r="D3" s="148">
        <f t="shared" ref="D3:E3" si="0">(D4*D5)/1000</f>
        <v>0</v>
      </c>
      <c r="E3" s="148">
        <f t="shared" si="0"/>
        <v>0</v>
      </c>
      <c r="F3" s="322" t="s">
        <v>81</v>
      </c>
      <c r="G3" s="322" t="s">
        <v>81</v>
      </c>
      <c r="H3" s="148">
        <f>D3+E3</f>
        <v>0</v>
      </c>
      <c r="I3" s="268">
        <f>C3-H3</f>
        <v>0</v>
      </c>
      <c r="J3" s="269"/>
    </row>
    <row r="4" spans="2:12" s="152" customFormat="1" ht="14.45" x14ac:dyDescent="0.3">
      <c r="B4" s="271" t="s">
        <v>186</v>
      </c>
      <c r="C4" s="272">
        <f>'TP dati'!F35</f>
        <v>0</v>
      </c>
      <c r="D4" s="141"/>
      <c r="E4" s="141"/>
      <c r="F4" s="322" t="s">
        <v>81</v>
      </c>
      <c r="G4" s="322" t="s">
        <v>81</v>
      </c>
      <c r="H4" s="322" t="s">
        <v>81</v>
      </c>
      <c r="I4" s="273" t="s">
        <v>81</v>
      </c>
      <c r="J4" s="274"/>
    </row>
    <row r="5" spans="2:12" s="152" customFormat="1" x14ac:dyDescent="0.25">
      <c r="B5" s="271" t="s">
        <v>178</v>
      </c>
      <c r="C5" s="277">
        <f>'TP dati'!F34</f>
        <v>0</v>
      </c>
      <c r="D5" s="142"/>
      <c r="E5" s="142"/>
      <c r="F5" s="322" t="s">
        <v>81</v>
      </c>
      <c r="G5" s="322" t="s">
        <v>81</v>
      </c>
      <c r="H5" s="322" t="s">
        <v>81</v>
      </c>
      <c r="I5" s="273" t="s">
        <v>81</v>
      </c>
      <c r="J5" s="274"/>
    </row>
    <row r="6" spans="2:12" s="152" customFormat="1" ht="60" x14ac:dyDescent="0.25">
      <c r="B6" s="237" t="s">
        <v>83</v>
      </c>
      <c r="C6" s="148">
        <f>C7</f>
        <v>0</v>
      </c>
      <c r="D6" s="353" t="s">
        <v>81</v>
      </c>
      <c r="E6" s="354"/>
      <c r="F6" s="322" t="s">
        <v>81</v>
      </c>
      <c r="G6" s="322" t="s">
        <v>81</v>
      </c>
      <c r="H6" s="322" t="s">
        <v>81</v>
      </c>
      <c r="I6" s="268">
        <f>D7*('TP dati'!G50-'TP dati'!G52)/'TP dati'!G50+D13*('TP dati'!F50-'TP dati'!F52)/'TP dati'!F50</f>
        <v>0</v>
      </c>
      <c r="J6" s="269"/>
    </row>
    <row r="7" spans="2:12" s="152" customFormat="1" ht="60" x14ac:dyDescent="0.25">
      <c r="B7" s="271" t="s">
        <v>84</v>
      </c>
      <c r="C7" s="140">
        <f>C8+C9+C10</f>
        <v>0</v>
      </c>
      <c r="D7" s="363">
        <f>C7</f>
        <v>0</v>
      </c>
      <c r="E7" s="364"/>
      <c r="F7" s="322" t="s">
        <v>81</v>
      </c>
      <c r="G7" s="322" t="s">
        <v>81</v>
      </c>
      <c r="H7" s="322" t="s">
        <v>81</v>
      </c>
      <c r="I7" s="273" t="s">
        <v>81</v>
      </c>
      <c r="J7" s="274"/>
      <c r="L7" s="279"/>
    </row>
    <row r="8" spans="2:12" s="152" customFormat="1" ht="60" x14ac:dyDescent="0.25">
      <c r="B8" s="271" t="s">
        <v>91</v>
      </c>
      <c r="C8" s="140">
        <f>'TP dati'!F20</f>
        <v>0</v>
      </c>
      <c r="D8" s="363">
        <f>C8</f>
        <v>0</v>
      </c>
      <c r="E8" s="364"/>
      <c r="F8" s="322" t="s">
        <v>81</v>
      </c>
      <c r="G8" s="322" t="s">
        <v>81</v>
      </c>
      <c r="H8" s="322" t="s">
        <v>81</v>
      </c>
      <c r="I8" s="273" t="s">
        <v>81</v>
      </c>
      <c r="J8" s="274"/>
      <c r="L8" s="279"/>
    </row>
    <row r="9" spans="2:12" s="152" customFormat="1" ht="60" customHeight="1" x14ac:dyDescent="0.3">
      <c r="B9" s="237" t="str">
        <f>'6_mēn_2_TP'!B9</f>
        <v>tarifu aprēķinā iekļautās personāla izmaksas, kas aprēķinātas, izmantojot kārtējā gada inflācijas prognozi un kas attiecināmas uz attiecīgo tarifu periodu </v>
      </c>
      <c r="C9" s="140">
        <f>'TP dati'!F15</f>
        <v>0</v>
      </c>
      <c r="D9" s="363">
        <f>C9</f>
        <v>0</v>
      </c>
      <c r="E9" s="364"/>
      <c r="F9" s="322" t="s">
        <v>81</v>
      </c>
      <c r="G9" s="322" t="s">
        <v>81</v>
      </c>
      <c r="H9" s="322" t="s">
        <v>81</v>
      </c>
      <c r="I9" s="273" t="s">
        <v>81</v>
      </c>
      <c r="J9" s="274"/>
      <c r="L9" s="279"/>
    </row>
    <row r="10" spans="2:12" s="152" customFormat="1" ht="45" x14ac:dyDescent="0.25">
      <c r="B10" s="271" t="s">
        <v>92</v>
      </c>
      <c r="C10" s="140">
        <f>'TP dati'!F24</f>
        <v>0</v>
      </c>
      <c r="D10" s="363">
        <f>'TP dati'!E24</f>
        <v>0</v>
      </c>
      <c r="E10" s="364"/>
      <c r="F10" s="322" t="s">
        <v>81</v>
      </c>
      <c r="G10" s="322" t="s">
        <v>81</v>
      </c>
      <c r="H10" s="322" t="s">
        <v>81</v>
      </c>
      <c r="I10" s="273" t="s">
        <v>81</v>
      </c>
      <c r="J10" s="274"/>
      <c r="L10" s="279"/>
    </row>
    <row r="11" spans="2:12" s="152" customFormat="1" x14ac:dyDescent="0.25">
      <c r="B11" s="280" t="s">
        <v>88</v>
      </c>
      <c r="C11" s="281">
        <f>'TP dati'!G49</f>
        <v>0</v>
      </c>
      <c r="D11" s="406" t="s">
        <v>81</v>
      </c>
      <c r="E11" s="407"/>
      <c r="F11" s="322" t="s">
        <v>81</v>
      </c>
      <c r="G11" s="322" t="s">
        <v>81</v>
      </c>
      <c r="H11" s="322" t="s">
        <v>81</v>
      </c>
      <c r="I11" s="273" t="s">
        <v>81</v>
      </c>
      <c r="J11" s="274"/>
      <c r="L11" s="279"/>
    </row>
    <row r="12" spans="2:12" s="152" customFormat="1" x14ac:dyDescent="0.25">
      <c r="B12" s="280" t="s">
        <v>89</v>
      </c>
      <c r="C12" s="322" t="s">
        <v>81</v>
      </c>
      <c r="D12" s="359">
        <f>'TP dati'!G51</f>
        <v>0</v>
      </c>
      <c r="E12" s="360"/>
      <c r="F12" s="322" t="s">
        <v>81</v>
      </c>
      <c r="G12" s="322" t="s">
        <v>81</v>
      </c>
      <c r="H12" s="322" t="s">
        <v>81</v>
      </c>
      <c r="I12" s="273" t="s">
        <v>81</v>
      </c>
      <c r="J12" s="274"/>
    </row>
    <row r="13" spans="2:12" s="152" customFormat="1" ht="60" x14ac:dyDescent="0.25">
      <c r="B13" s="271" t="s">
        <v>90</v>
      </c>
      <c r="C13" s="140">
        <f>C14+C15</f>
        <v>0</v>
      </c>
      <c r="D13" s="363">
        <f>C13</f>
        <v>0</v>
      </c>
      <c r="E13" s="364"/>
      <c r="F13" s="322" t="s">
        <v>81</v>
      </c>
      <c r="G13" s="322" t="s">
        <v>81</v>
      </c>
      <c r="H13" s="322" t="s">
        <v>81</v>
      </c>
      <c r="I13" s="273" t="s">
        <v>81</v>
      </c>
      <c r="J13" s="274"/>
      <c r="L13" s="279"/>
    </row>
    <row r="14" spans="2:12" s="152" customFormat="1" ht="60" x14ac:dyDescent="0.25">
      <c r="B14" s="271" t="s">
        <v>91</v>
      </c>
      <c r="C14" s="140">
        <f>'TP dati'!F19</f>
        <v>0</v>
      </c>
      <c r="D14" s="363">
        <f>C14</f>
        <v>0</v>
      </c>
      <c r="E14" s="364"/>
      <c r="F14" s="322" t="s">
        <v>81</v>
      </c>
      <c r="G14" s="322" t="s">
        <v>81</v>
      </c>
      <c r="H14" s="322" t="s">
        <v>81</v>
      </c>
      <c r="I14" s="273" t="s">
        <v>81</v>
      </c>
      <c r="J14" s="274"/>
      <c r="L14" s="279"/>
    </row>
    <row r="15" spans="2:12" s="152" customFormat="1" ht="45" x14ac:dyDescent="0.25">
      <c r="B15" s="271" t="s">
        <v>92</v>
      </c>
      <c r="C15" s="140">
        <f>'TP dati'!F23</f>
        <v>0</v>
      </c>
      <c r="D15" s="363">
        <f>C15</f>
        <v>0</v>
      </c>
      <c r="E15" s="364"/>
      <c r="F15" s="322" t="s">
        <v>81</v>
      </c>
      <c r="G15" s="322" t="s">
        <v>81</v>
      </c>
      <c r="H15" s="322" t="s">
        <v>81</v>
      </c>
      <c r="I15" s="273" t="s">
        <v>81</v>
      </c>
      <c r="J15" s="274"/>
      <c r="L15" s="279"/>
    </row>
    <row r="16" spans="2:12" s="152" customFormat="1" x14ac:dyDescent="0.25">
      <c r="B16" s="280" t="s">
        <v>88</v>
      </c>
      <c r="C16" s="281">
        <f>'TP dati'!F53</f>
        <v>0</v>
      </c>
      <c r="D16" s="406" t="s">
        <v>81</v>
      </c>
      <c r="E16" s="407"/>
      <c r="F16" s="322" t="s">
        <v>81</v>
      </c>
      <c r="G16" s="322" t="s">
        <v>81</v>
      </c>
      <c r="H16" s="322" t="s">
        <v>81</v>
      </c>
      <c r="I16" s="273" t="s">
        <v>81</v>
      </c>
      <c r="J16" s="274"/>
      <c r="L16" s="279"/>
    </row>
    <row r="17" spans="2:10" s="152" customFormat="1" x14ac:dyDescent="0.25">
      <c r="B17" s="280" t="s">
        <v>93</v>
      </c>
      <c r="C17" s="322" t="s">
        <v>81</v>
      </c>
      <c r="D17" s="359">
        <f>'TP dati'!G53</f>
        <v>0</v>
      </c>
      <c r="E17" s="360"/>
      <c r="F17" s="322" t="s">
        <v>81</v>
      </c>
      <c r="G17" s="322" t="s">
        <v>81</v>
      </c>
      <c r="H17" s="322" t="s">
        <v>81</v>
      </c>
      <c r="I17" s="273" t="s">
        <v>81</v>
      </c>
      <c r="J17" s="274"/>
    </row>
    <row r="18" spans="2:10" s="152" customFormat="1" ht="79.5" customHeight="1" x14ac:dyDescent="0.25">
      <c r="B18" s="237" t="s">
        <v>94</v>
      </c>
      <c r="C18" s="148">
        <f>C19</f>
        <v>0</v>
      </c>
      <c r="D18" s="387" t="s">
        <v>81</v>
      </c>
      <c r="E18" s="388"/>
      <c r="F18" s="322" t="s">
        <v>81</v>
      </c>
      <c r="G18" s="322" t="s">
        <v>81</v>
      </c>
      <c r="H18" s="322" t="s">
        <v>81</v>
      </c>
      <c r="I18" s="268">
        <f>D19*('TP dati'!G57-'TP dati'!G59)/'TP dati'!G57</f>
        <v>0</v>
      </c>
      <c r="J18" s="274"/>
    </row>
    <row r="19" spans="2:10" s="152" customFormat="1" ht="45.75" customHeight="1" x14ac:dyDescent="0.25">
      <c r="B19" s="237" t="s">
        <v>95</v>
      </c>
      <c r="C19" s="140">
        <f>'TP dati'!F16</f>
        <v>0</v>
      </c>
      <c r="D19" s="363">
        <f>C19</f>
        <v>0</v>
      </c>
      <c r="E19" s="364"/>
      <c r="F19" s="322" t="s">
        <v>81</v>
      </c>
      <c r="G19" s="322" t="s">
        <v>81</v>
      </c>
      <c r="H19" s="322" t="s">
        <v>81</v>
      </c>
      <c r="I19" s="273" t="s">
        <v>81</v>
      </c>
      <c r="J19" s="274"/>
    </row>
    <row r="20" spans="2:10" s="152" customFormat="1" ht="13.5" customHeight="1" x14ac:dyDescent="0.25">
      <c r="B20" s="280" t="s">
        <v>96</v>
      </c>
      <c r="C20" s="281">
        <f>'TP dati'!G56</f>
        <v>0</v>
      </c>
      <c r="D20" s="406" t="s">
        <v>81</v>
      </c>
      <c r="E20" s="407"/>
      <c r="F20" s="322" t="s">
        <v>81</v>
      </c>
      <c r="G20" s="322" t="s">
        <v>81</v>
      </c>
      <c r="H20" s="322" t="s">
        <v>81</v>
      </c>
      <c r="I20" s="273" t="s">
        <v>81</v>
      </c>
      <c r="J20" s="274"/>
    </row>
    <row r="21" spans="2:10" s="152" customFormat="1" ht="16.5" customHeight="1" x14ac:dyDescent="0.25">
      <c r="B21" s="280" t="s">
        <v>97</v>
      </c>
      <c r="C21" s="265" t="s">
        <v>81</v>
      </c>
      <c r="D21" s="359">
        <f>'TP dati'!G58</f>
        <v>0</v>
      </c>
      <c r="E21" s="360"/>
      <c r="F21" s="322" t="s">
        <v>81</v>
      </c>
      <c r="G21" s="322" t="s">
        <v>81</v>
      </c>
      <c r="H21" s="322" t="s">
        <v>81</v>
      </c>
      <c r="I21" s="273" t="s">
        <v>81</v>
      </c>
      <c r="J21" s="274"/>
    </row>
    <row r="22" spans="2:10" s="152" customFormat="1" ht="30" x14ac:dyDescent="0.25">
      <c r="B22" s="237" t="s">
        <v>98</v>
      </c>
      <c r="C22" s="140">
        <f>'TP dati'!F25</f>
        <v>0</v>
      </c>
      <c r="D22" s="143"/>
      <c r="E22" s="143"/>
      <c r="F22" s="322" t="s">
        <v>81</v>
      </c>
      <c r="G22" s="322" t="s">
        <v>81</v>
      </c>
      <c r="H22" s="148">
        <f>D22+E22</f>
        <v>0</v>
      </c>
      <c r="I22" s="268">
        <f>C22-H22</f>
        <v>0</v>
      </c>
      <c r="J22" s="274"/>
    </row>
    <row r="23" spans="2:10" s="152" customFormat="1" ht="45" x14ac:dyDescent="0.25">
      <c r="B23" s="237" t="s">
        <v>99</v>
      </c>
      <c r="C23" s="140">
        <f>'TP dati'!F32</f>
        <v>0</v>
      </c>
      <c r="D23" s="143"/>
      <c r="E23" s="143"/>
      <c r="F23" s="322" t="s">
        <v>81</v>
      </c>
      <c r="G23" s="322" t="s">
        <v>81</v>
      </c>
      <c r="H23" s="148">
        <f>D23+E23</f>
        <v>0</v>
      </c>
      <c r="I23" s="268">
        <f>C23-H23</f>
        <v>0</v>
      </c>
      <c r="J23" s="274"/>
    </row>
    <row r="24" spans="2:10" s="152" customFormat="1" ht="75" x14ac:dyDescent="0.25">
      <c r="B24" s="237" t="s">
        <v>100</v>
      </c>
      <c r="C24" s="322" t="s">
        <v>81</v>
      </c>
      <c r="D24" s="143"/>
      <c r="E24" s="143"/>
      <c r="F24" s="322" t="s">
        <v>81</v>
      </c>
      <c r="G24" s="322" t="s">
        <v>81</v>
      </c>
      <c r="H24" s="148">
        <f>D24+E24</f>
        <v>0</v>
      </c>
      <c r="I24" s="268">
        <f>-H24</f>
        <v>0</v>
      </c>
      <c r="J24" s="274"/>
    </row>
    <row r="25" spans="2:10" s="152" customFormat="1" ht="120" x14ac:dyDescent="0.25">
      <c r="B25" s="237" t="s">
        <v>101</v>
      </c>
      <c r="C25" s="148">
        <f>C28-C33+C27-C26+C38+C39</f>
        <v>0</v>
      </c>
      <c r="D25" s="322" t="s">
        <v>81</v>
      </c>
      <c r="E25" s="322" t="s">
        <v>81</v>
      </c>
      <c r="F25" s="322" t="s">
        <v>81</v>
      </c>
      <c r="G25" s="322" t="s">
        <v>81</v>
      </c>
      <c r="H25" s="322" t="s">
        <v>81</v>
      </c>
      <c r="I25" s="268">
        <f>C25</f>
        <v>0</v>
      </c>
      <c r="J25" s="274"/>
    </row>
    <row r="26" spans="2:10" s="152" customFormat="1" ht="30" x14ac:dyDescent="0.25">
      <c r="B26" s="237" t="s">
        <v>134</v>
      </c>
      <c r="C26" s="140">
        <f>'TP dati'!E43</f>
        <v>0</v>
      </c>
      <c r="D26" s="322" t="s">
        <v>81</v>
      </c>
      <c r="E26" s="322" t="s">
        <v>81</v>
      </c>
      <c r="F26" s="322" t="s">
        <v>81</v>
      </c>
      <c r="G26" s="322" t="s">
        <v>81</v>
      </c>
      <c r="H26" s="322" t="s">
        <v>81</v>
      </c>
      <c r="I26" s="273" t="s">
        <v>81</v>
      </c>
      <c r="J26" s="274"/>
    </row>
    <row r="27" spans="2:10" s="152" customFormat="1" x14ac:dyDescent="0.25">
      <c r="B27" s="237" t="s">
        <v>135</v>
      </c>
      <c r="C27" s="140">
        <f>'TP dati'!E46</f>
        <v>0</v>
      </c>
      <c r="D27" s="322" t="s">
        <v>81</v>
      </c>
      <c r="E27" s="322" t="s">
        <v>81</v>
      </c>
      <c r="F27" s="322" t="s">
        <v>81</v>
      </c>
      <c r="G27" s="322" t="s">
        <v>81</v>
      </c>
      <c r="H27" s="322" t="s">
        <v>81</v>
      </c>
      <c r="I27" s="273" t="s">
        <v>81</v>
      </c>
      <c r="J27" s="274"/>
    </row>
    <row r="28" spans="2:10" s="152" customFormat="1" ht="27.6" customHeight="1" x14ac:dyDescent="0.25">
      <c r="B28" s="240" t="s">
        <v>136</v>
      </c>
      <c r="C28" s="148">
        <f>SUM(C29:C32)</f>
        <v>0</v>
      </c>
      <c r="D28" s="322" t="s">
        <v>81</v>
      </c>
      <c r="E28" s="322" t="s">
        <v>81</v>
      </c>
      <c r="F28" s="322" t="s">
        <v>81</v>
      </c>
      <c r="G28" s="322" t="s">
        <v>81</v>
      </c>
      <c r="H28" s="322" t="s">
        <v>81</v>
      </c>
      <c r="I28" s="273" t="s">
        <v>81</v>
      </c>
      <c r="J28" s="274"/>
    </row>
    <row r="29" spans="2:10" s="152" customFormat="1" ht="27.6" customHeight="1" x14ac:dyDescent="0.25">
      <c r="B29" s="271" t="s">
        <v>105</v>
      </c>
      <c r="C29" s="143"/>
      <c r="D29" s="322" t="s">
        <v>81</v>
      </c>
      <c r="E29" s="322" t="s">
        <v>81</v>
      </c>
      <c r="F29" s="322" t="s">
        <v>81</v>
      </c>
      <c r="G29" s="322" t="s">
        <v>81</v>
      </c>
      <c r="H29" s="322" t="s">
        <v>81</v>
      </c>
      <c r="I29" s="273" t="s">
        <v>81</v>
      </c>
      <c r="J29" s="274"/>
    </row>
    <row r="30" spans="2:10" s="152" customFormat="1" ht="22.5" customHeight="1" x14ac:dyDescent="0.25">
      <c r="B30" s="271" t="s">
        <v>31</v>
      </c>
      <c r="C30" s="143"/>
      <c r="D30" s="322" t="s">
        <v>81</v>
      </c>
      <c r="E30" s="322" t="s">
        <v>81</v>
      </c>
      <c r="F30" s="322" t="s">
        <v>81</v>
      </c>
      <c r="G30" s="322" t="s">
        <v>81</v>
      </c>
      <c r="H30" s="322" t="s">
        <v>81</v>
      </c>
      <c r="I30" s="273" t="s">
        <v>81</v>
      </c>
      <c r="J30" s="274"/>
    </row>
    <row r="31" spans="2:10" s="152" customFormat="1" ht="27.6" customHeight="1" x14ac:dyDescent="0.25">
      <c r="B31" s="271" t="s">
        <v>42</v>
      </c>
      <c r="C31" s="143"/>
      <c r="D31" s="322" t="s">
        <v>81</v>
      </c>
      <c r="E31" s="322" t="s">
        <v>81</v>
      </c>
      <c r="F31" s="322" t="s">
        <v>81</v>
      </c>
      <c r="G31" s="322" t="s">
        <v>81</v>
      </c>
      <c r="H31" s="322" t="s">
        <v>81</v>
      </c>
      <c r="I31" s="273" t="s">
        <v>81</v>
      </c>
      <c r="J31" s="274"/>
    </row>
    <row r="32" spans="2:10" s="152" customFormat="1" ht="27.6" customHeight="1" x14ac:dyDescent="0.25">
      <c r="B32" s="271" t="s">
        <v>108</v>
      </c>
      <c r="C32" s="143"/>
      <c r="D32" s="322" t="s">
        <v>81</v>
      </c>
      <c r="E32" s="322" t="s">
        <v>81</v>
      </c>
      <c r="F32" s="322" t="s">
        <v>81</v>
      </c>
      <c r="G32" s="322" t="s">
        <v>81</v>
      </c>
      <c r="H32" s="322" t="s">
        <v>81</v>
      </c>
      <c r="I32" s="273" t="s">
        <v>81</v>
      </c>
      <c r="J32" s="274"/>
    </row>
    <row r="33" spans="2:10" s="152" customFormat="1" ht="33" customHeight="1" x14ac:dyDescent="0.25">
      <c r="B33" s="323" t="s">
        <v>188</v>
      </c>
      <c r="C33" s="148">
        <f>SUM(C34,C35:C37)</f>
        <v>0</v>
      </c>
      <c r="D33" s="322" t="s">
        <v>81</v>
      </c>
      <c r="E33" s="322" t="s">
        <v>81</v>
      </c>
      <c r="F33" s="322" t="s">
        <v>81</v>
      </c>
      <c r="G33" s="322" t="s">
        <v>81</v>
      </c>
      <c r="H33" s="322" t="s">
        <v>81</v>
      </c>
      <c r="I33" s="273" t="s">
        <v>81</v>
      </c>
      <c r="J33" s="274"/>
    </row>
    <row r="34" spans="2:10" s="152" customFormat="1" ht="30" x14ac:dyDescent="0.25">
      <c r="B34" s="271" t="s">
        <v>105</v>
      </c>
      <c r="C34" s="143"/>
      <c r="D34" s="322" t="s">
        <v>81</v>
      </c>
      <c r="E34" s="322" t="s">
        <v>81</v>
      </c>
      <c r="F34" s="322" t="s">
        <v>81</v>
      </c>
      <c r="G34" s="322" t="s">
        <v>81</v>
      </c>
      <c r="H34" s="322" t="s">
        <v>81</v>
      </c>
      <c r="I34" s="273" t="s">
        <v>81</v>
      </c>
      <c r="J34" s="274"/>
    </row>
    <row r="35" spans="2:10" s="152" customFormat="1" x14ac:dyDescent="0.25">
      <c r="B35" s="271" t="s">
        <v>31</v>
      </c>
      <c r="C35" s="143"/>
      <c r="D35" s="322" t="s">
        <v>81</v>
      </c>
      <c r="E35" s="322" t="s">
        <v>81</v>
      </c>
      <c r="F35" s="322" t="s">
        <v>81</v>
      </c>
      <c r="G35" s="322" t="s">
        <v>81</v>
      </c>
      <c r="H35" s="322" t="s">
        <v>81</v>
      </c>
      <c r="I35" s="273" t="s">
        <v>81</v>
      </c>
      <c r="J35" s="274"/>
    </row>
    <row r="36" spans="2:10" s="152" customFormat="1" ht="30" x14ac:dyDescent="0.25">
      <c r="B36" s="271" t="s">
        <v>42</v>
      </c>
      <c r="C36" s="143"/>
      <c r="D36" s="322" t="s">
        <v>81</v>
      </c>
      <c r="E36" s="322" t="s">
        <v>81</v>
      </c>
      <c r="F36" s="322" t="s">
        <v>81</v>
      </c>
      <c r="G36" s="322" t="s">
        <v>81</v>
      </c>
      <c r="H36" s="322" t="s">
        <v>81</v>
      </c>
      <c r="I36" s="273" t="s">
        <v>81</v>
      </c>
      <c r="J36" s="274"/>
    </row>
    <row r="37" spans="2:10" s="152" customFormat="1" ht="30" x14ac:dyDescent="0.25">
      <c r="B37" s="271" t="s">
        <v>108</v>
      </c>
      <c r="C37" s="143"/>
      <c r="D37" s="322" t="s">
        <v>81</v>
      </c>
      <c r="E37" s="322" t="s">
        <v>81</v>
      </c>
      <c r="F37" s="322" t="s">
        <v>81</v>
      </c>
      <c r="G37" s="322" t="s">
        <v>81</v>
      </c>
      <c r="H37" s="322" t="s">
        <v>81</v>
      </c>
      <c r="I37" s="273" t="s">
        <v>81</v>
      </c>
      <c r="J37" s="274"/>
    </row>
    <row r="38" spans="2:10" s="152" customFormat="1" ht="45" x14ac:dyDescent="0.25">
      <c r="B38" s="271" t="s">
        <v>193</v>
      </c>
      <c r="C38" s="140">
        <f>'6_mēn_2_TP'!D7*('TP dati'!F52-'TP dati'!F54)/'TP dati'!F52+'6_mēn_2_TP'!D13*('TP dati'!E52-'TP dati'!E54)/'TP dati'!E52</f>
        <v>0</v>
      </c>
      <c r="D38" s="322" t="s">
        <v>81</v>
      </c>
      <c r="E38" s="322" t="s">
        <v>81</v>
      </c>
      <c r="F38" s="322" t="s">
        <v>81</v>
      </c>
      <c r="G38" s="322" t="s">
        <v>81</v>
      </c>
      <c r="H38" s="322" t="s">
        <v>81</v>
      </c>
      <c r="I38" s="273" t="s">
        <v>81</v>
      </c>
      <c r="J38" s="274"/>
    </row>
    <row r="39" spans="2:10" s="152" customFormat="1" ht="60" x14ac:dyDescent="0.25">
      <c r="B39" s="271" t="s">
        <v>194</v>
      </c>
      <c r="C39" s="140">
        <f>'6_mēn_2_TP'!D19*('TP dati'!F59-'TP dati'!F61)/'TP dati'!F59</f>
        <v>0</v>
      </c>
      <c r="D39" s="322" t="s">
        <v>81</v>
      </c>
      <c r="E39" s="322" t="s">
        <v>81</v>
      </c>
      <c r="F39" s="322" t="s">
        <v>81</v>
      </c>
      <c r="G39" s="322" t="s">
        <v>81</v>
      </c>
      <c r="H39" s="322" t="s">
        <v>81</v>
      </c>
      <c r="I39" s="273" t="s">
        <v>81</v>
      </c>
      <c r="J39" s="274"/>
    </row>
    <row r="40" spans="2:10" s="152" customFormat="1" ht="32.25" x14ac:dyDescent="0.25">
      <c r="B40" s="271" t="s">
        <v>199</v>
      </c>
      <c r="C40" s="322" t="s">
        <v>81</v>
      </c>
      <c r="D40" s="322" t="s">
        <v>81</v>
      </c>
      <c r="E40" s="322" t="s">
        <v>81</v>
      </c>
      <c r="F40" s="148">
        <f>F41+F46+F49+F52</f>
        <v>0</v>
      </c>
      <c r="G40" s="148">
        <f>G41+G46+G49+G52</f>
        <v>0</v>
      </c>
      <c r="H40" s="322" t="s">
        <v>81</v>
      </c>
      <c r="I40" s="268">
        <f>SUM(F40:G40)</f>
        <v>0</v>
      </c>
      <c r="J40" s="274"/>
    </row>
    <row r="41" spans="2:10" s="152" customFormat="1" ht="30" x14ac:dyDescent="0.25">
      <c r="B41" s="237" t="s">
        <v>105</v>
      </c>
      <c r="C41" s="322" t="s">
        <v>81</v>
      </c>
      <c r="D41" s="322" t="s">
        <v>81</v>
      </c>
      <c r="E41" s="322" t="s">
        <v>81</v>
      </c>
      <c r="F41" s="148">
        <f>(F42*F43-F44*F45)/1000</f>
        <v>0</v>
      </c>
      <c r="G41" s="148">
        <f>(G42*G43-G44*G45)/1000</f>
        <v>0</v>
      </c>
      <c r="H41" s="322" t="s">
        <v>81</v>
      </c>
      <c r="I41" s="268">
        <f>SUM(F41:G41)</f>
        <v>0</v>
      </c>
      <c r="J41" s="274"/>
    </row>
    <row r="42" spans="2:10" s="152" customFormat="1" x14ac:dyDescent="0.25">
      <c r="B42" s="271" t="s">
        <v>109</v>
      </c>
      <c r="C42" s="322" t="s">
        <v>81</v>
      </c>
      <c r="D42" s="322" t="s">
        <v>81</v>
      </c>
      <c r="E42" s="322" t="s">
        <v>81</v>
      </c>
      <c r="F42" s="146"/>
      <c r="G42" s="146"/>
      <c r="H42" s="322" t="s">
        <v>81</v>
      </c>
      <c r="I42" s="273" t="s">
        <v>81</v>
      </c>
      <c r="J42" s="274"/>
    </row>
    <row r="43" spans="2:10" s="152" customFormat="1" x14ac:dyDescent="0.25">
      <c r="B43" s="271" t="s">
        <v>110</v>
      </c>
      <c r="C43" s="322" t="s">
        <v>81</v>
      </c>
      <c r="D43" s="322" t="s">
        <v>81</v>
      </c>
      <c r="E43" s="322" t="s">
        <v>81</v>
      </c>
      <c r="F43" s="147"/>
      <c r="G43" s="147"/>
      <c r="H43" s="322" t="s">
        <v>81</v>
      </c>
      <c r="I43" s="273" t="s">
        <v>81</v>
      </c>
      <c r="J43" s="274"/>
    </row>
    <row r="44" spans="2:10" s="152" customFormat="1" ht="24.75" customHeight="1" x14ac:dyDescent="0.25">
      <c r="B44" s="271" t="s">
        <v>111</v>
      </c>
      <c r="C44" s="322" t="s">
        <v>81</v>
      </c>
      <c r="D44" s="322" t="s">
        <v>81</v>
      </c>
      <c r="E44" s="322" t="s">
        <v>81</v>
      </c>
      <c r="F44" s="146"/>
      <c r="G44" s="146"/>
      <c r="H44" s="322" t="s">
        <v>81</v>
      </c>
      <c r="I44" s="273" t="s">
        <v>81</v>
      </c>
      <c r="J44" s="274"/>
    </row>
    <row r="45" spans="2:10" s="152" customFormat="1" ht="30" x14ac:dyDescent="0.25">
      <c r="B45" s="271" t="s">
        <v>179</v>
      </c>
      <c r="C45" s="322" t="s">
        <v>81</v>
      </c>
      <c r="D45" s="322" t="s">
        <v>81</v>
      </c>
      <c r="E45" s="322" t="s">
        <v>81</v>
      </c>
      <c r="F45" s="147"/>
      <c r="G45" s="147"/>
      <c r="H45" s="322" t="s">
        <v>81</v>
      </c>
      <c r="I45" s="273" t="s">
        <v>81</v>
      </c>
      <c r="J45" s="274"/>
    </row>
    <row r="46" spans="2:10" s="152" customFormat="1" x14ac:dyDescent="0.25">
      <c r="B46" s="237" t="s">
        <v>146</v>
      </c>
      <c r="C46" s="322" t="s">
        <v>81</v>
      </c>
      <c r="D46" s="322" t="s">
        <v>81</v>
      </c>
      <c r="E46" s="322" t="s">
        <v>81</v>
      </c>
      <c r="F46" s="148">
        <f>F47-F48</f>
        <v>0</v>
      </c>
      <c r="G46" s="148">
        <f>G47-G48</f>
        <v>0</v>
      </c>
      <c r="H46" s="322" t="s">
        <v>81</v>
      </c>
      <c r="I46" s="102">
        <f>SUM(F46:G46)</f>
        <v>0</v>
      </c>
      <c r="J46" s="274"/>
    </row>
    <row r="47" spans="2:10" s="152" customFormat="1" ht="30" x14ac:dyDescent="0.25">
      <c r="B47" s="271" t="s">
        <v>112</v>
      </c>
      <c r="C47" s="322" t="s">
        <v>81</v>
      </c>
      <c r="D47" s="322" t="s">
        <v>81</v>
      </c>
      <c r="E47" s="322" t="s">
        <v>81</v>
      </c>
      <c r="F47" s="145"/>
      <c r="G47" s="145"/>
      <c r="H47" s="322" t="s">
        <v>81</v>
      </c>
      <c r="I47" s="273" t="s">
        <v>81</v>
      </c>
      <c r="J47" s="274"/>
    </row>
    <row r="48" spans="2:10" s="152" customFormat="1" ht="30" x14ac:dyDescent="0.25">
      <c r="B48" s="271" t="s">
        <v>113</v>
      </c>
      <c r="C48" s="322" t="s">
        <v>81</v>
      </c>
      <c r="D48" s="322" t="s">
        <v>81</v>
      </c>
      <c r="E48" s="322" t="s">
        <v>81</v>
      </c>
      <c r="F48" s="145"/>
      <c r="G48" s="145"/>
      <c r="H48" s="322" t="s">
        <v>81</v>
      </c>
      <c r="I48" s="273" t="s">
        <v>81</v>
      </c>
      <c r="J48" s="274"/>
    </row>
    <row r="49" spans="2:10" s="152" customFormat="1" x14ac:dyDescent="0.25">
      <c r="B49" s="237" t="s">
        <v>114</v>
      </c>
      <c r="C49" s="322" t="s">
        <v>81</v>
      </c>
      <c r="D49" s="322" t="s">
        <v>81</v>
      </c>
      <c r="E49" s="322" t="s">
        <v>81</v>
      </c>
      <c r="F49" s="148">
        <f>F50-F51</f>
        <v>0</v>
      </c>
      <c r="G49" s="148">
        <f>G50-G51</f>
        <v>0</v>
      </c>
      <c r="H49" s="322" t="s">
        <v>81</v>
      </c>
      <c r="I49" s="102">
        <f>SUM(F49:G49)</f>
        <v>0</v>
      </c>
      <c r="J49" s="274"/>
    </row>
    <row r="50" spans="2:10" s="152" customFormat="1" ht="30" x14ac:dyDescent="0.25">
      <c r="B50" s="291" t="s">
        <v>115</v>
      </c>
      <c r="C50" s="322" t="s">
        <v>81</v>
      </c>
      <c r="D50" s="322" t="s">
        <v>81</v>
      </c>
      <c r="E50" s="322" t="s">
        <v>81</v>
      </c>
      <c r="F50" s="145"/>
      <c r="G50" s="145"/>
      <c r="H50" s="322" t="s">
        <v>81</v>
      </c>
      <c r="I50" s="273" t="s">
        <v>81</v>
      </c>
      <c r="J50" s="274"/>
    </row>
    <row r="51" spans="2:10" s="152" customFormat="1" ht="30" x14ac:dyDescent="0.25">
      <c r="B51" s="291" t="s">
        <v>116</v>
      </c>
      <c r="C51" s="322" t="s">
        <v>81</v>
      </c>
      <c r="D51" s="322" t="s">
        <v>81</v>
      </c>
      <c r="E51" s="322" t="s">
        <v>81</v>
      </c>
      <c r="F51" s="145"/>
      <c r="G51" s="145"/>
      <c r="H51" s="322" t="s">
        <v>81</v>
      </c>
      <c r="I51" s="273" t="s">
        <v>81</v>
      </c>
      <c r="J51" s="274"/>
    </row>
    <row r="52" spans="2:10" s="152" customFormat="1" ht="45" x14ac:dyDescent="0.25">
      <c r="B52" s="237" t="s">
        <v>117</v>
      </c>
      <c r="C52" s="322" t="s">
        <v>81</v>
      </c>
      <c r="D52" s="322" t="s">
        <v>81</v>
      </c>
      <c r="E52" s="322" t="s">
        <v>81</v>
      </c>
      <c r="F52" s="143"/>
      <c r="G52" s="143"/>
      <c r="H52" s="322" t="s">
        <v>81</v>
      </c>
      <c r="I52" s="268">
        <f>SUM(F52:G52)</f>
        <v>0</v>
      </c>
      <c r="J52" s="274"/>
    </row>
    <row r="53" spans="2:10" ht="18" customHeight="1" x14ac:dyDescent="0.25">
      <c r="B53" s="414" t="s">
        <v>118</v>
      </c>
      <c r="C53" s="415"/>
      <c r="D53" s="415"/>
      <c r="E53" s="415"/>
      <c r="F53" s="415"/>
      <c r="G53" s="415"/>
      <c r="H53" s="416"/>
      <c r="I53" s="307">
        <f>I3+I6+I22+I23+I24+I25+I40+I2</f>
        <v>0</v>
      </c>
      <c r="J53" s="40"/>
    </row>
    <row r="54" spans="2:10" ht="18" customHeight="1" x14ac:dyDescent="0.25">
      <c r="B54" s="97"/>
      <c r="C54" s="30"/>
      <c r="D54" s="30"/>
      <c r="E54" s="30"/>
      <c r="F54" s="393" t="s">
        <v>139</v>
      </c>
      <c r="G54" s="394"/>
      <c r="H54" s="395"/>
      <c r="I54" s="105">
        <f>'6_mēn_2_TP'!J61</f>
        <v>0</v>
      </c>
      <c r="J54" s="73"/>
    </row>
    <row r="55" spans="2:10" ht="18" customHeight="1" x14ac:dyDescent="0.25">
      <c r="B55" s="97"/>
      <c r="C55" s="30"/>
      <c r="D55" s="30"/>
      <c r="E55" s="30"/>
      <c r="F55" s="399" t="s">
        <v>118</v>
      </c>
      <c r="G55" s="400"/>
      <c r="H55" s="401"/>
      <c r="I55" s="309">
        <f>I53+I54</f>
        <v>0</v>
      </c>
      <c r="J55" s="74"/>
    </row>
    <row r="56" spans="2:10" ht="18" customHeight="1" x14ac:dyDescent="0.25">
      <c r="B56" s="97"/>
      <c r="C56" s="30"/>
      <c r="D56" s="30"/>
      <c r="E56" s="30"/>
      <c r="F56" s="402" t="s">
        <v>119</v>
      </c>
      <c r="G56" s="402"/>
      <c r="H56" s="402"/>
      <c r="I56" s="297">
        <f>IF(OR(I65=0,I65=""),0,IF(OR(AND(I55&lt;0,ABS(I55)/I65&lt;0.01),AND(I55&gt;0,ABS(I55)/I65&lt;=0.03)),0,IF(I55&gt;0,I55,IF(I55&lt;0,IF(-I65*0.1&gt;I55,-I65*0.1,I55),0))))</f>
        <v>0</v>
      </c>
      <c r="J56" s="74"/>
    </row>
    <row r="57" spans="2:10" ht="18" customHeight="1" x14ac:dyDescent="0.25">
      <c r="B57" s="97"/>
      <c r="C57" s="30"/>
      <c r="D57" s="30"/>
      <c r="E57" s="30"/>
      <c r="F57" s="403" t="s">
        <v>137</v>
      </c>
      <c r="G57" s="404"/>
      <c r="H57" s="405"/>
      <c r="I57" s="102">
        <f>IF(OR( NOT(ISNUMBER($D$5)), NOT(ISNUMBER($E$5)), NOT(ISNUMBER($C$5))), 0, IF(SUM($D$3:$E$3)*1000/SUM($D$4:$E$4)-$C$5&gt;7,I3,0))</f>
        <v>0</v>
      </c>
      <c r="J57" s="72"/>
    </row>
    <row r="58" spans="2:10" ht="18" customHeight="1" x14ac:dyDescent="0.25">
      <c r="B58" s="97"/>
      <c r="C58" s="30"/>
      <c r="D58" s="30"/>
      <c r="E58" s="30"/>
      <c r="F58" s="403" t="s">
        <v>138</v>
      </c>
      <c r="G58" s="404"/>
      <c r="H58" s="405"/>
      <c r="I58" s="102">
        <f>I22+I23</f>
        <v>0</v>
      </c>
    </row>
    <row r="59" spans="2:10" ht="18" customHeight="1" x14ac:dyDescent="0.25">
      <c r="C59" s="30"/>
      <c r="D59" s="30"/>
      <c r="E59" s="30"/>
      <c r="F59" s="402" t="s">
        <v>122</v>
      </c>
      <c r="G59" s="402"/>
      <c r="H59" s="402"/>
      <c r="I59" s="102" t="str">
        <f>IF(OR(I65="",I65=0),"",IF(OR(ABS(I55)&lt;=0.01*I65,ABS(I56+IF(I57&lt;0,I57,0)+IF(I58&lt;0,I58,0))&lt;=0.01*I65),0,MAX(I55,I56+IF(I57&lt;0,I57,0)+IF(I58&lt;0,I58,0))))</f>
        <v/>
      </c>
      <c r="J59" s="74"/>
    </row>
    <row r="60" spans="2:10" ht="18" customHeight="1" x14ac:dyDescent="0.25">
      <c r="B60" s="97"/>
      <c r="C60" s="30"/>
      <c r="D60" s="30"/>
      <c r="E60" s="30"/>
      <c r="F60" s="402" t="s">
        <v>123</v>
      </c>
      <c r="G60" s="402"/>
      <c r="H60" s="402"/>
      <c r="I60" s="347"/>
    </row>
    <row r="61" spans="2:10" ht="18" customHeight="1" x14ac:dyDescent="0.25">
      <c r="B61" s="97"/>
      <c r="C61" s="30"/>
      <c r="D61" s="30"/>
      <c r="E61" s="30"/>
      <c r="F61" s="411" t="s">
        <v>118</v>
      </c>
      <c r="G61" s="412"/>
      <c r="H61" s="413"/>
      <c r="I61" s="310">
        <f>I55-I60</f>
        <v>0</v>
      </c>
      <c r="J61" s="23"/>
    </row>
    <row r="62" spans="2:10" ht="18" customHeight="1" x14ac:dyDescent="0.25">
      <c r="F62" s="32" t="s">
        <v>124</v>
      </c>
      <c r="G62" s="32"/>
      <c r="H62" s="32"/>
      <c r="I62" s="107"/>
    </row>
    <row r="63" spans="2:10" ht="18" customHeight="1" x14ac:dyDescent="0.25">
      <c r="F63" s="27"/>
      <c r="G63" s="27"/>
      <c r="H63" s="27"/>
      <c r="I63" s="106"/>
    </row>
    <row r="64" spans="2:10" ht="18" customHeight="1" x14ac:dyDescent="0.25">
      <c r="F64" s="27"/>
      <c r="G64" s="27"/>
      <c r="H64" s="27"/>
      <c r="I64" s="106"/>
    </row>
    <row r="65" spans="6:10" ht="18" customHeight="1" x14ac:dyDescent="0.25">
      <c r="F65" s="408" t="s">
        <v>125</v>
      </c>
      <c r="G65" s="409"/>
      <c r="H65" s="410"/>
      <c r="I65" s="101">
        <f>'6_mēn_2_TP'!J65</f>
        <v>0</v>
      </c>
      <c r="J65" s="23"/>
    </row>
    <row r="66" spans="6:10" x14ac:dyDescent="0.25">
      <c r="F66" s="27"/>
      <c r="G66" s="27"/>
      <c r="I66"/>
      <c r="J66" s="23"/>
    </row>
    <row r="67" spans="6:10" x14ac:dyDescent="0.25">
      <c r="I67"/>
      <c r="J67" s="23"/>
    </row>
    <row r="68" spans="6:10" x14ac:dyDescent="0.25">
      <c r="I68"/>
      <c r="J68" s="23"/>
    </row>
    <row r="69" spans="6:10" x14ac:dyDescent="0.25">
      <c r="I69"/>
      <c r="J69" s="23"/>
    </row>
    <row r="70" spans="6:10" x14ac:dyDescent="0.25">
      <c r="I70"/>
    </row>
    <row r="71" spans="6:10" x14ac:dyDescent="0.25">
      <c r="I71"/>
    </row>
    <row r="72" spans="6:10" x14ac:dyDescent="0.25">
      <c r="I72"/>
    </row>
    <row r="73" spans="6:10" x14ac:dyDescent="0.25">
      <c r="I73"/>
    </row>
    <row r="74" spans="6:10" x14ac:dyDescent="0.25">
      <c r="I74"/>
    </row>
    <row r="75" spans="6:10" x14ac:dyDescent="0.25">
      <c r="I75"/>
    </row>
    <row r="76" spans="6:10" x14ac:dyDescent="0.25">
      <c r="I76"/>
    </row>
    <row r="77" spans="6:10" x14ac:dyDescent="0.25">
      <c r="I77"/>
    </row>
    <row r="78" spans="6:10" x14ac:dyDescent="0.25">
      <c r="I78"/>
    </row>
    <row r="79" spans="6:10" x14ac:dyDescent="0.25">
      <c r="I79"/>
    </row>
    <row r="80" spans="6:10" x14ac:dyDescent="0.25">
      <c r="I80"/>
    </row>
    <row r="81" spans="9:9" x14ac:dyDescent="0.25">
      <c r="I81"/>
    </row>
    <row r="82" spans="9:9" x14ac:dyDescent="0.25">
      <c r="I82"/>
    </row>
    <row r="83" spans="9:9" x14ac:dyDescent="0.25">
      <c r="I83"/>
    </row>
    <row r="84" spans="9:9" x14ac:dyDescent="0.25">
      <c r="I84"/>
    </row>
    <row r="85" spans="9:9" x14ac:dyDescent="0.25">
      <c r="I85"/>
    </row>
    <row r="86" spans="9:9" x14ac:dyDescent="0.25">
      <c r="I86"/>
    </row>
    <row r="87" spans="9:9" x14ac:dyDescent="0.25">
      <c r="I87"/>
    </row>
    <row r="88" spans="9:9" x14ac:dyDescent="0.25">
      <c r="I88"/>
    </row>
    <row r="89" spans="9:9" x14ac:dyDescent="0.25">
      <c r="I89"/>
    </row>
    <row r="90" spans="9:9" x14ac:dyDescent="0.25">
      <c r="I90"/>
    </row>
    <row r="91" spans="9:9" x14ac:dyDescent="0.25">
      <c r="I91"/>
    </row>
    <row r="92" spans="9:9" x14ac:dyDescent="0.25">
      <c r="I92"/>
    </row>
    <row r="93" spans="9:9" x14ac:dyDescent="0.25">
      <c r="I93"/>
    </row>
    <row r="94" spans="9:9" x14ac:dyDescent="0.25">
      <c r="I94"/>
    </row>
    <row r="95" spans="9:9" x14ac:dyDescent="0.25">
      <c r="I95"/>
    </row>
    <row r="96" spans="9:9" x14ac:dyDescent="0.25">
      <c r="I96"/>
    </row>
    <row r="97" spans="9:9" x14ac:dyDescent="0.25">
      <c r="I97"/>
    </row>
    <row r="98" spans="9:9" x14ac:dyDescent="0.25">
      <c r="I98"/>
    </row>
    <row r="99" spans="9:9" x14ac:dyDescent="0.25">
      <c r="I99"/>
    </row>
    <row r="100" spans="9:9" x14ac:dyDescent="0.25">
      <c r="I100"/>
    </row>
    <row r="101" spans="9:9" x14ac:dyDescent="0.25">
      <c r="I101"/>
    </row>
    <row r="102" spans="9:9" x14ac:dyDescent="0.25">
      <c r="I102"/>
    </row>
    <row r="103" spans="9:9" x14ac:dyDescent="0.25">
      <c r="I103"/>
    </row>
    <row r="104" spans="9:9" x14ac:dyDescent="0.25">
      <c r="I104"/>
    </row>
    <row r="105" spans="9:9" x14ac:dyDescent="0.25">
      <c r="I105"/>
    </row>
    <row r="106" spans="9:9" x14ac:dyDescent="0.25">
      <c r="I106"/>
    </row>
    <row r="107" spans="9:9" x14ac:dyDescent="0.25">
      <c r="I107"/>
    </row>
    <row r="108" spans="9:9" x14ac:dyDescent="0.25">
      <c r="I108"/>
    </row>
    <row r="109" spans="9:9" x14ac:dyDescent="0.25">
      <c r="I109"/>
    </row>
    <row r="110" spans="9:9" x14ac:dyDescent="0.25">
      <c r="I110"/>
    </row>
    <row r="111" spans="9:9" x14ac:dyDescent="0.25">
      <c r="I111"/>
    </row>
    <row r="112" spans="9:9" x14ac:dyDescent="0.25">
      <c r="I112"/>
    </row>
    <row r="113" spans="9:9" x14ac:dyDescent="0.25">
      <c r="I113"/>
    </row>
    <row r="114" spans="9:9" x14ac:dyDescent="0.25">
      <c r="I114"/>
    </row>
    <row r="115" spans="9:9" x14ac:dyDescent="0.25">
      <c r="I115"/>
    </row>
    <row r="116" spans="9:9" x14ac:dyDescent="0.25">
      <c r="I116"/>
    </row>
    <row r="117" spans="9:9" x14ac:dyDescent="0.25">
      <c r="I117"/>
    </row>
    <row r="118" spans="9:9" x14ac:dyDescent="0.25">
      <c r="I118"/>
    </row>
    <row r="119" spans="9:9" x14ac:dyDescent="0.25">
      <c r="I119"/>
    </row>
    <row r="120" spans="9:9" x14ac:dyDescent="0.25">
      <c r="I120"/>
    </row>
    <row r="121" spans="9:9" x14ac:dyDescent="0.25">
      <c r="I121"/>
    </row>
    <row r="122" spans="9:9" x14ac:dyDescent="0.25">
      <c r="I122"/>
    </row>
    <row r="123" spans="9:9" x14ac:dyDescent="0.25">
      <c r="I123"/>
    </row>
    <row r="124" spans="9:9" x14ac:dyDescent="0.25">
      <c r="I124"/>
    </row>
    <row r="125" spans="9:9" x14ac:dyDescent="0.25">
      <c r="I125"/>
    </row>
    <row r="126" spans="9:9" x14ac:dyDescent="0.25">
      <c r="I126"/>
    </row>
    <row r="127" spans="9:9" x14ac:dyDescent="0.25">
      <c r="I127"/>
    </row>
    <row r="128" spans="9:9" x14ac:dyDescent="0.25">
      <c r="I128"/>
    </row>
    <row r="129" spans="9:9" x14ac:dyDescent="0.25">
      <c r="I129"/>
    </row>
    <row r="130" spans="9:9" x14ac:dyDescent="0.25">
      <c r="I130"/>
    </row>
    <row r="131" spans="9:9" x14ac:dyDescent="0.25">
      <c r="I131"/>
    </row>
    <row r="132" spans="9:9" x14ac:dyDescent="0.25">
      <c r="I132"/>
    </row>
    <row r="133" spans="9:9" x14ac:dyDescent="0.25">
      <c r="I133"/>
    </row>
    <row r="134" spans="9:9" x14ac:dyDescent="0.25">
      <c r="I134"/>
    </row>
    <row r="135" spans="9:9" x14ac:dyDescent="0.25">
      <c r="I135"/>
    </row>
    <row r="136" spans="9:9" x14ac:dyDescent="0.25">
      <c r="I136"/>
    </row>
    <row r="137" spans="9:9" x14ac:dyDescent="0.25">
      <c r="I137"/>
    </row>
    <row r="138" spans="9:9" x14ac:dyDescent="0.25">
      <c r="I138"/>
    </row>
    <row r="139" spans="9:9" x14ac:dyDescent="0.25">
      <c r="I139"/>
    </row>
    <row r="140" spans="9:9" x14ac:dyDescent="0.25">
      <c r="I140"/>
    </row>
    <row r="141" spans="9:9" x14ac:dyDescent="0.25">
      <c r="I141"/>
    </row>
    <row r="142" spans="9:9" x14ac:dyDescent="0.25">
      <c r="I142"/>
    </row>
    <row r="143" spans="9:9" x14ac:dyDescent="0.25">
      <c r="I143"/>
    </row>
    <row r="144" spans="9:9" x14ac:dyDescent="0.25">
      <c r="I144"/>
    </row>
    <row r="145" spans="9:9" x14ac:dyDescent="0.25">
      <c r="I145"/>
    </row>
    <row r="146" spans="9:9" x14ac:dyDescent="0.25">
      <c r="I146"/>
    </row>
    <row r="147" spans="9:9" x14ac:dyDescent="0.25">
      <c r="I147"/>
    </row>
    <row r="148" spans="9:9" x14ac:dyDescent="0.25">
      <c r="I148"/>
    </row>
    <row r="149" spans="9:9" x14ac:dyDescent="0.25">
      <c r="I149"/>
    </row>
    <row r="150" spans="9:9" x14ac:dyDescent="0.25">
      <c r="I150"/>
    </row>
    <row r="151" spans="9:9" x14ac:dyDescent="0.25">
      <c r="I151"/>
    </row>
    <row r="152" spans="9:9" x14ac:dyDescent="0.25">
      <c r="I152"/>
    </row>
    <row r="153" spans="9:9" x14ac:dyDescent="0.25">
      <c r="I153"/>
    </row>
    <row r="154" spans="9:9" x14ac:dyDescent="0.25">
      <c r="I154"/>
    </row>
    <row r="155" spans="9:9" x14ac:dyDescent="0.25">
      <c r="I155"/>
    </row>
    <row r="156" spans="9:9" x14ac:dyDescent="0.25">
      <c r="I156"/>
    </row>
    <row r="157" spans="9:9" x14ac:dyDescent="0.25">
      <c r="I157"/>
    </row>
    <row r="158" spans="9:9" x14ac:dyDescent="0.25">
      <c r="I158"/>
    </row>
    <row r="159" spans="9:9" x14ac:dyDescent="0.25">
      <c r="I159"/>
    </row>
    <row r="160" spans="9:9" x14ac:dyDescent="0.25">
      <c r="I160"/>
    </row>
    <row r="161" spans="9:9" x14ac:dyDescent="0.25">
      <c r="I161"/>
    </row>
    <row r="162" spans="9:9" x14ac:dyDescent="0.25">
      <c r="I162"/>
    </row>
    <row r="163" spans="9:9" x14ac:dyDescent="0.25">
      <c r="I163"/>
    </row>
    <row r="164" spans="9:9" x14ac:dyDescent="0.25">
      <c r="I164"/>
    </row>
    <row r="165" spans="9:9" x14ac:dyDescent="0.25">
      <c r="I165"/>
    </row>
    <row r="166" spans="9:9" x14ac:dyDescent="0.25">
      <c r="I166"/>
    </row>
    <row r="167" spans="9:9" x14ac:dyDescent="0.25">
      <c r="I167"/>
    </row>
    <row r="168" spans="9:9" x14ac:dyDescent="0.25">
      <c r="I168"/>
    </row>
    <row r="169" spans="9:9" x14ac:dyDescent="0.25">
      <c r="I169"/>
    </row>
    <row r="170" spans="9:9" x14ac:dyDescent="0.25">
      <c r="I170"/>
    </row>
    <row r="171" spans="9:9" x14ac:dyDescent="0.25">
      <c r="I171"/>
    </row>
    <row r="172" spans="9:9" x14ac:dyDescent="0.25">
      <c r="I172"/>
    </row>
    <row r="173" spans="9:9" x14ac:dyDescent="0.25">
      <c r="I173"/>
    </row>
    <row r="174" spans="9:9" x14ac:dyDescent="0.25">
      <c r="I174"/>
    </row>
    <row r="175" spans="9:9" x14ac:dyDescent="0.25">
      <c r="I175"/>
    </row>
    <row r="176" spans="9:9" x14ac:dyDescent="0.25">
      <c r="I176"/>
    </row>
    <row r="177" spans="9:9" x14ac:dyDescent="0.25">
      <c r="I177"/>
    </row>
    <row r="178" spans="9:9" x14ac:dyDescent="0.25">
      <c r="I178"/>
    </row>
    <row r="179" spans="9:9" x14ac:dyDescent="0.25">
      <c r="I179"/>
    </row>
    <row r="180" spans="9:9" x14ac:dyDescent="0.25">
      <c r="I180"/>
    </row>
    <row r="181" spans="9:9" x14ac:dyDescent="0.25">
      <c r="I181"/>
    </row>
    <row r="182" spans="9:9" x14ac:dyDescent="0.25">
      <c r="I182"/>
    </row>
    <row r="183" spans="9:9" x14ac:dyDescent="0.25">
      <c r="I183"/>
    </row>
    <row r="184" spans="9:9" x14ac:dyDescent="0.25">
      <c r="I184"/>
    </row>
    <row r="185" spans="9:9" x14ac:dyDescent="0.25">
      <c r="I185"/>
    </row>
    <row r="186" spans="9:9" x14ac:dyDescent="0.25">
      <c r="I186"/>
    </row>
    <row r="187" spans="9:9" x14ac:dyDescent="0.25">
      <c r="I187"/>
    </row>
    <row r="188" spans="9:9" x14ac:dyDescent="0.25">
      <c r="I188"/>
    </row>
    <row r="189" spans="9:9" x14ac:dyDescent="0.25">
      <c r="I189"/>
    </row>
    <row r="190" spans="9:9" x14ac:dyDescent="0.25">
      <c r="I190"/>
    </row>
    <row r="191" spans="9:9" x14ac:dyDescent="0.25">
      <c r="I191"/>
    </row>
    <row r="192" spans="9:9" x14ac:dyDescent="0.25">
      <c r="I192"/>
    </row>
    <row r="193" spans="9:9" x14ac:dyDescent="0.25">
      <c r="I193"/>
    </row>
    <row r="194" spans="9:9" x14ac:dyDescent="0.25">
      <c r="I194"/>
    </row>
    <row r="195" spans="9:9" x14ac:dyDescent="0.25">
      <c r="I195"/>
    </row>
    <row r="196" spans="9:9" x14ac:dyDescent="0.25">
      <c r="I196"/>
    </row>
    <row r="197" spans="9:9" x14ac:dyDescent="0.25">
      <c r="I197"/>
    </row>
    <row r="198" spans="9:9" x14ac:dyDescent="0.25">
      <c r="I198"/>
    </row>
    <row r="199" spans="9:9" x14ac:dyDescent="0.25">
      <c r="I199"/>
    </row>
    <row r="200" spans="9:9" x14ac:dyDescent="0.25">
      <c r="I200"/>
    </row>
    <row r="201" spans="9:9" x14ac:dyDescent="0.25">
      <c r="I201"/>
    </row>
    <row r="202" spans="9:9" x14ac:dyDescent="0.25">
      <c r="I202"/>
    </row>
    <row r="203" spans="9:9" x14ac:dyDescent="0.25">
      <c r="I203"/>
    </row>
    <row r="204" spans="9:9" x14ac:dyDescent="0.25">
      <c r="I204"/>
    </row>
    <row r="205" spans="9:9" x14ac:dyDescent="0.25">
      <c r="I205"/>
    </row>
    <row r="206" spans="9:9" x14ac:dyDescent="0.25">
      <c r="I206"/>
    </row>
    <row r="207" spans="9:9" x14ac:dyDescent="0.25">
      <c r="I207"/>
    </row>
    <row r="208" spans="9:9" x14ac:dyDescent="0.25">
      <c r="I208"/>
    </row>
    <row r="209" spans="9:9" x14ac:dyDescent="0.25">
      <c r="I209"/>
    </row>
    <row r="210" spans="9:9" x14ac:dyDescent="0.25">
      <c r="I210"/>
    </row>
    <row r="211" spans="9:9" x14ac:dyDescent="0.25">
      <c r="I211"/>
    </row>
    <row r="212" spans="9:9" x14ac:dyDescent="0.25">
      <c r="I212"/>
    </row>
    <row r="213" spans="9:9" x14ac:dyDescent="0.25">
      <c r="I213"/>
    </row>
    <row r="214" spans="9:9" x14ac:dyDescent="0.25">
      <c r="I214"/>
    </row>
    <row r="215" spans="9:9" x14ac:dyDescent="0.25">
      <c r="I215"/>
    </row>
    <row r="216" spans="9:9" x14ac:dyDescent="0.25">
      <c r="I216"/>
    </row>
    <row r="217" spans="9:9" x14ac:dyDescent="0.25">
      <c r="I217"/>
    </row>
    <row r="218" spans="9:9" x14ac:dyDescent="0.25">
      <c r="I218"/>
    </row>
    <row r="219" spans="9:9" x14ac:dyDescent="0.25">
      <c r="I219"/>
    </row>
    <row r="220" spans="9:9" x14ac:dyDescent="0.25">
      <c r="I220"/>
    </row>
    <row r="221" spans="9:9" x14ac:dyDescent="0.25">
      <c r="I221"/>
    </row>
    <row r="222" spans="9:9" x14ac:dyDescent="0.25">
      <c r="I222"/>
    </row>
    <row r="223" spans="9:9" x14ac:dyDescent="0.25">
      <c r="I223"/>
    </row>
    <row r="224" spans="9:9" x14ac:dyDescent="0.25">
      <c r="I224"/>
    </row>
    <row r="225" spans="9:9" x14ac:dyDescent="0.25">
      <c r="I225"/>
    </row>
    <row r="226" spans="9:9" x14ac:dyDescent="0.25">
      <c r="I226"/>
    </row>
    <row r="227" spans="9:9" x14ac:dyDescent="0.25">
      <c r="I227"/>
    </row>
    <row r="228" spans="9:9" x14ac:dyDescent="0.25">
      <c r="I228"/>
    </row>
    <row r="229" spans="9:9" x14ac:dyDescent="0.25">
      <c r="I229"/>
    </row>
    <row r="230" spans="9:9" x14ac:dyDescent="0.25">
      <c r="I230"/>
    </row>
    <row r="231" spans="9:9" x14ac:dyDescent="0.25">
      <c r="I231"/>
    </row>
    <row r="232" spans="9:9" x14ac:dyDescent="0.25">
      <c r="I232"/>
    </row>
    <row r="233" spans="9:9" x14ac:dyDescent="0.25">
      <c r="I233"/>
    </row>
    <row r="234" spans="9:9" x14ac:dyDescent="0.25">
      <c r="I234"/>
    </row>
    <row r="235" spans="9:9" x14ac:dyDescent="0.25">
      <c r="I235"/>
    </row>
    <row r="236" spans="9:9" x14ac:dyDescent="0.25">
      <c r="I236"/>
    </row>
    <row r="237" spans="9:9" x14ac:dyDescent="0.25">
      <c r="I237"/>
    </row>
    <row r="238" spans="9:9" x14ac:dyDescent="0.25">
      <c r="I238"/>
    </row>
    <row r="239" spans="9:9" x14ac:dyDescent="0.25">
      <c r="I239"/>
    </row>
    <row r="240" spans="9:9" x14ac:dyDescent="0.25">
      <c r="I240"/>
    </row>
    <row r="241" spans="9:9" x14ac:dyDescent="0.25">
      <c r="I241"/>
    </row>
    <row r="242" spans="9:9" x14ac:dyDescent="0.25">
      <c r="I242"/>
    </row>
    <row r="243" spans="9:9" x14ac:dyDescent="0.25">
      <c r="I243"/>
    </row>
    <row r="244" spans="9:9" x14ac:dyDescent="0.25">
      <c r="I244"/>
    </row>
    <row r="245" spans="9:9" x14ac:dyDescent="0.25">
      <c r="I245"/>
    </row>
    <row r="246" spans="9:9" x14ac:dyDescent="0.25">
      <c r="I246"/>
    </row>
    <row r="247" spans="9:9" x14ac:dyDescent="0.25">
      <c r="I247"/>
    </row>
    <row r="248" spans="9:9" x14ac:dyDescent="0.25">
      <c r="I248"/>
    </row>
    <row r="249" spans="9:9" x14ac:dyDescent="0.25">
      <c r="I249"/>
    </row>
    <row r="250" spans="9:9" x14ac:dyDescent="0.25">
      <c r="I250"/>
    </row>
    <row r="251" spans="9:9" x14ac:dyDescent="0.25">
      <c r="I251"/>
    </row>
    <row r="252" spans="9:9" x14ac:dyDescent="0.25">
      <c r="I252"/>
    </row>
    <row r="253" spans="9:9" x14ac:dyDescent="0.25">
      <c r="I253"/>
    </row>
    <row r="254" spans="9:9" x14ac:dyDescent="0.25">
      <c r="I254"/>
    </row>
    <row r="255" spans="9:9" x14ac:dyDescent="0.25">
      <c r="I255"/>
    </row>
    <row r="256" spans="9:9" x14ac:dyDescent="0.25">
      <c r="I256"/>
    </row>
    <row r="257" spans="9:9" x14ac:dyDescent="0.25">
      <c r="I257"/>
    </row>
    <row r="258" spans="9:9" x14ac:dyDescent="0.25">
      <c r="I258"/>
    </row>
    <row r="259" spans="9:9" x14ac:dyDescent="0.25">
      <c r="I259"/>
    </row>
    <row r="260" spans="9:9" x14ac:dyDescent="0.25">
      <c r="I260"/>
    </row>
    <row r="261" spans="9:9" x14ac:dyDescent="0.25">
      <c r="I261"/>
    </row>
    <row r="262" spans="9:9" x14ac:dyDescent="0.25">
      <c r="I262"/>
    </row>
    <row r="263" spans="9:9" x14ac:dyDescent="0.25">
      <c r="I263"/>
    </row>
    <row r="264" spans="9:9" x14ac:dyDescent="0.25">
      <c r="I264"/>
    </row>
    <row r="265" spans="9:9" x14ac:dyDescent="0.25">
      <c r="I265"/>
    </row>
    <row r="266" spans="9:9" x14ac:dyDescent="0.25">
      <c r="I266"/>
    </row>
    <row r="267" spans="9:9" x14ac:dyDescent="0.25">
      <c r="I267"/>
    </row>
    <row r="268" spans="9:9" x14ac:dyDescent="0.25">
      <c r="I268"/>
    </row>
    <row r="269" spans="9:9" x14ac:dyDescent="0.25">
      <c r="I269"/>
    </row>
    <row r="270" spans="9:9" x14ac:dyDescent="0.25">
      <c r="I270"/>
    </row>
    <row r="271" spans="9:9" x14ac:dyDescent="0.25">
      <c r="I271"/>
    </row>
    <row r="272" spans="9:9" x14ac:dyDescent="0.25">
      <c r="I272"/>
    </row>
    <row r="273" spans="9:9" x14ac:dyDescent="0.25">
      <c r="I273"/>
    </row>
    <row r="274" spans="9:9" x14ac:dyDescent="0.25">
      <c r="I274"/>
    </row>
    <row r="275" spans="9:9" x14ac:dyDescent="0.25">
      <c r="I275"/>
    </row>
    <row r="276" spans="9:9" x14ac:dyDescent="0.25">
      <c r="I276"/>
    </row>
    <row r="277" spans="9:9" x14ac:dyDescent="0.25">
      <c r="I277"/>
    </row>
    <row r="278" spans="9:9" x14ac:dyDescent="0.25">
      <c r="I278"/>
    </row>
    <row r="279" spans="9:9" x14ac:dyDescent="0.25">
      <c r="I279"/>
    </row>
    <row r="280" spans="9:9" x14ac:dyDescent="0.25">
      <c r="I280"/>
    </row>
    <row r="281" spans="9:9" x14ac:dyDescent="0.25">
      <c r="I281"/>
    </row>
    <row r="282" spans="9:9" x14ac:dyDescent="0.25">
      <c r="I282"/>
    </row>
    <row r="283" spans="9:9" x14ac:dyDescent="0.25">
      <c r="I283"/>
    </row>
    <row r="284" spans="9:9" x14ac:dyDescent="0.25">
      <c r="I284"/>
    </row>
    <row r="285" spans="9:9" x14ac:dyDescent="0.25">
      <c r="I285"/>
    </row>
    <row r="286" spans="9:9" x14ac:dyDescent="0.25">
      <c r="I286"/>
    </row>
    <row r="287" spans="9:9" x14ac:dyDescent="0.25">
      <c r="I287"/>
    </row>
    <row r="288" spans="9:9" x14ac:dyDescent="0.25">
      <c r="I288"/>
    </row>
    <row r="289" spans="9:9" x14ac:dyDescent="0.25">
      <c r="I289"/>
    </row>
    <row r="290" spans="9:9" x14ac:dyDescent="0.25">
      <c r="I290"/>
    </row>
    <row r="291" spans="9:9" x14ac:dyDescent="0.25">
      <c r="I291"/>
    </row>
    <row r="292" spans="9:9" x14ac:dyDescent="0.25">
      <c r="I292"/>
    </row>
    <row r="293" spans="9:9" x14ac:dyDescent="0.25">
      <c r="I293"/>
    </row>
    <row r="294" spans="9:9" x14ac:dyDescent="0.25">
      <c r="I294"/>
    </row>
    <row r="295" spans="9:9" x14ac:dyDescent="0.25">
      <c r="I295"/>
    </row>
    <row r="296" spans="9:9" x14ac:dyDescent="0.25">
      <c r="I296"/>
    </row>
    <row r="297" spans="9:9" x14ac:dyDescent="0.25">
      <c r="I297"/>
    </row>
    <row r="298" spans="9:9" x14ac:dyDescent="0.25">
      <c r="I298"/>
    </row>
    <row r="299" spans="9:9" x14ac:dyDescent="0.25">
      <c r="I299"/>
    </row>
    <row r="300" spans="9:9" x14ac:dyDescent="0.25">
      <c r="I300"/>
    </row>
    <row r="301" spans="9:9" x14ac:dyDescent="0.25">
      <c r="I301"/>
    </row>
    <row r="302" spans="9:9" x14ac:dyDescent="0.25">
      <c r="I302"/>
    </row>
    <row r="303" spans="9:9" x14ac:dyDescent="0.25">
      <c r="I303"/>
    </row>
    <row r="304" spans="9:9" x14ac:dyDescent="0.25">
      <c r="I304"/>
    </row>
    <row r="305" spans="9:9" x14ac:dyDescent="0.25">
      <c r="I305"/>
    </row>
    <row r="306" spans="9:9" x14ac:dyDescent="0.25">
      <c r="I306"/>
    </row>
    <row r="307" spans="9:9" x14ac:dyDescent="0.25">
      <c r="I307"/>
    </row>
    <row r="308" spans="9:9" x14ac:dyDescent="0.25">
      <c r="I308"/>
    </row>
    <row r="309" spans="9:9" x14ac:dyDescent="0.25">
      <c r="I309"/>
    </row>
    <row r="310" spans="9:9" x14ac:dyDescent="0.25">
      <c r="I310"/>
    </row>
    <row r="311" spans="9:9" x14ac:dyDescent="0.25">
      <c r="I311"/>
    </row>
    <row r="312" spans="9:9" x14ac:dyDescent="0.25">
      <c r="I312"/>
    </row>
    <row r="313" spans="9:9" x14ac:dyDescent="0.25">
      <c r="I313"/>
    </row>
    <row r="314" spans="9:9" x14ac:dyDescent="0.25">
      <c r="I314"/>
    </row>
    <row r="315" spans="9:9" x14ac:dyDescent="0.25">
      <c r="I315"/>
    </row>
    <row r="316" spans="9:9" x14ac:dyDescent="0.25">
      <c r="I316"/>
    </row>
    <row r="317" spans="9:9" x14ac:dyDescent="0.25">
      <c r="I317"/>
    </row>
    <row r="318" spans="9:9" x14ac:dyDescent="0.25">
      <c r="I318"/>
    </row>
    <row r="319" spans="9:9" x14ac:dyDescent="0.25">
      <c r="I319"/>
    </row>
    <row r="320" spans="9:9" x14ac:dyDescent="0.25">
      <c r="I320"/>
    </row>
    <row r="321" spans="9:9" x14ac:dyDescent="0.25">
      <c r="I321"/>
    </row>
    <row r="322" spans="9:9" x14ac:dyDescent="0.25">
      <c r="I322"/>
    </row>
    <row r="323" spans="9:9" x14ac:dyDescent="0.25">
      <c r="I323"/>
    </row>
    <row r="324" spans="9:9" x14ac:dyDescent="0.25">
      <c r="I324"/>
    </row>
    <row r="325" spans="9:9" x14ac:dyDescent="0.25">
      <c r="I325"/>
    </row>
    <row r="326" spans="9:9" x14ac:dyDescent="0.25">
      <c r="I326"/>
    </row>
    <row r="327" spans="9:9" x14ac:dyDescent="0.25">
      <c r="I327"/>
    </row>
    <row r="328" spans="9:9" x14ac:dyDescent="0.25">
      <c r="I328"/>
    </row>
    <row r="329" spans="9:9" x14ac:dyDescent="0.25">
      <c r="I329"/>
    </row>
    <row r="330" spans="9:9" x14ac:dyDescent="0.25">
      <c r="I330"/>
    </row>
    <row r="331" spans="9:9" x14ac:dyDescent="0.25">
      <c r="I331"/>
    </row>
    <row r="332" spans="9:9" x14ac:dyDescent="0.25">
      <c r="I332"/>
    </row>
    <row r="333" spans="9:9" x14ac:dyDescent="0.25">
      <c r="I333"/>
    </row>
    <row r="334" spans="9:9" x14ac:dyDescent="0.25">
      <c r="I334"/>
    </row>
    <row r="335" spans="9:9" x14ac:dyDescent="0.25">
      <c r="I335"/>
    </row>
    <row r="336" spans="9:9" x14ac:dyDescent="0.25">
      <c r="I336"/>
    </row>
    <row r="337" spans="9:9" x14ac:dyDescent="0.25">
      <c r="I337"/>
    </row>
    <row r="338" spans="9:9" x14ac:dyDescent="0.25">
      <c r="I338"/>
    </row>
    <row r="339" spans="9:9" x14ac:dyDescent="0.25">
      <c r="I339"/>
    </row>
    <row r="340" spans="9:9" x14ac:dyDescent="0.25">
      <c r="I340"/>
    </row>
    <row r="341" spans="9:9" x14ac:dyDescent="0.25">
      <c r="I341"/>
    </row>
    <row r="342" spans="9:9" x14ac:dyDescent="0.25">
      <c r="I342"/>
    </row>
    <row r="343" spans="9:9" x14ac:dyDescent="0.25">
      <c r="I343"/>
    </row>
    <row r="344" spans="9:9" x14ac:dyDescent="0.25">
      <c r="I344"/>
    </row>
    <row r="345" spans="9:9" x14ac:dyDescent="0.25">
      <c r="I345"/>
    </row>
    <row r="346" spans="9:9" x14ac:dyDescent="0.25">
      <c r="I346"/>
    </row>
    <row r="347" spans="9:9" x14ac:dyDescent="0.25">
      <c r="I347"/>
    </row>
    <row r="348" spans="9:9" x14ac:dyDescent="0.25">
      <c r="I348"/>
    </row>
    <row r="349" spans="9:9" x14ac:dyDescent="0.25">
      <c r="I349"/>
    </row>
    <row r="350" spans="9:9" x14ac:dyDescent="0.25">
      <c r="I350"/>
    </row>
    <row r="351" spans="9:9" x14ac:dyDescent="0.25">
      <c r="I351"/>
    </row>
    <row r="352" spans="9:9" x14ac:dyDescent="0.25">
      <c r="I352"/>
    </row>
    <row r="353" spans="9:9" x14ac:dyDescent="0.25">
      <c r="I353"/>
    </row>
    <row r="354" spans="9:9" x14ac:dyDescent="0.25">
      <c r="I354"/>
    </row>
    <row r="355" spans="9:9" x14ac:dyDescent="0.25">
      <c r="I355"/>
    </row>
    <row r="356" spans="9:9" x14ac:dyDescent="0.25">
      <c r="I356"/>
    </row>
    <row r="357" spans="9:9" x14ac:dyDescent="0.25">
      <c r="I357"/>
    </row>
    <row r="358" spans="9:9" x14ac:dyDescent="0.25">
      <c r="I358"/>
    </row>
    <row r="359" spans="9:9" x14ac:dyDescent="0.25">
      <c r="I359"/>
    </row>
    <row r="360" spans="9:9" x14ac:dyDescent="0.25">
      <c r="I360"/>
    </row>
    <row r="361" spans="9:9" x14ac:dyDescent="0.25">
      <c r="I361"/>
    </row>
    <row r="362" spans="9:9" x14ac:dyDescent="0.25">
      <c r="I362"/>
    </row>
    <row r="363" spans="9:9" x14ac:dyDescent="0.25">
      <c r="I363"/>
    </row>
    <row r="364" spans="9:9" x14ac:dyDescent="0.25">
      <c r="I364"/>
    </row>
    <row r="365" spans="9:9" x14ac:dyDescent="0.25">
      <c r="I365"/>
    </row>
    <row r="366" spans="9:9" x14ac:dyDescent="0.25">
      <c r="I366"/>
    </row>
    <row r="367" spans="9:9" x14ac:dyDescent="0.25">
      <c r="I367"/>
    </row>
    <row r="368" spans="9:9" x14ac:dyDescent="0.25">
      <c r="I368"/>
    </row>
    <row r="369" spans="9:9" x14ac:dyDescent="0.25">
      <c r="I369"/>
    </row>
    <row r="370" spans="9:9" x14ac:dyDescent="0.25">
      <c r="I370"/>
    </row>
    <row r="371" spans="9:9" x14ac:dyDescent="0.25">
      <c r="I371"/>
    </row>
    <row r="372" spans="9:9" x14ac:dyDescent="0.25">
      <c r="I372"/>
    </row>
    <row r="373" spans="9:9" x14ac:dyDescent="0.25">
      <c r="I373"/>
    </row>
    <row r="374" spans="9:9" x14ac:dyDescent="0.25">
      <c r="I374"/>
    </row>
    <row r="375" spans="9:9" x14ac:dyDescent="0.25">
      <c r="I375"/>
    </row>
    <row r="376" spans="9:9" x14ac:dyDescent="0.25">
      <c r="I376"/>
    </row>
    <row r="377" spans="9:9" x14ac:dyDescent="0.25">
      <c r="I377"/>
    </row>
    <row r="378" spans="9:9" x14ac:dyDescent="0.25">
      <c r="I378"/>
    </row>
    <row r="379" spans="9:9" x14ac:dyDescent="0.25">
      <c r="I379"/>
    </row>
    <row r="380" spans="9:9" x14ac:dyDescent="0.25">
      <c r="I380"/>
    </row>
    <row r="381" spans="9:9" x14ac:dyDescent="0.25">
      <c r="I381"/>
    </row>
    <row r="382" spans="9:9" x14ac:dyDescent="0.25">
      <c r="I382"/>
    </row>
    <row r="383" spans="9:9" x14ac:dyDescent="0.25">
      <c r="I383"/>
    </row>
    <row r="384" spans="9:9" x14ac:dyDescent="0.25">
      <c r="I384"/>
    </row>
    <row r="385" spans="9:9" x14ac:dyDescent="0.25">
      <c r="I385"/>
    </row>
    <row r="386" spans="9:9" x14ac:dyDescent="0.25">
      <c r="I386"/>
    </row>
    <row r="387" spans="9:9" x14ac:dyDescent="0.25">
      <c r="I387"/>
    </row>
    <row r="388" spans="9:9" x14ac:dyDescent="0.25">
      <c r="I388"/>
    </row>
    <row r="389" spans="9:9" x14ac:dyDescent="0.25">
      <c r="I389"/>
    </row>
    <row r="390" spans="9:9" x14ac:dyDescent="0.25">
      <c r="I390"/>
    </row>
    <row r="391" spans="9:9" x14ac:dyDescent="0.25">
      <c r="I391"/>
    </row>
    <row r="392" spans="9:9" x14ac:dyDescent="0.25">
      <c r="I392"/>
    </row>
    <row r="393" spans="9:9" x14ac:dyDescent="0.25">
      <c r="I393"/>
    </row>
    <row r="394" spans="9:9" x14ac:dyDescent="0.25">
      <c r="I394"/>
    </row>
    <row r="395" spans="9:9" x14ac:dyDescent="0.25">
      <c r="I395"/>
    </row>
    <row r="396" spans="9:9" x14ac:dyDescent="0.25">
      <c r="I396"/>
    </row>
    <row r="397" spans="9:9" x14ac:dyDescent="0.25">
      <c r="I397"/>
    </row>
    <row r="398" spans="9:9" x14ac:dyDescent="0.25">
      <c r="I398"/>
    </row>
    <row r="399" spans="9:9" x14ac:dyDescent="0.25">
      <c r="I399"/>
    </row>
    <row r="400" spans="9:9" x14ac:dyDescent="0.25">
      <c r="I400"/>
    </row>
    <row r="401" spans="9:9" x14ac:dyDescent="0.25">
      <c r="I401"/>
    </row>
    <row r="402" spans="9:9" x14ac:dyDescent="0.25">
      <c r="I402"/>
    </row>
    <row r="403" spans="9:9" x14ac:dyDescent="0.25">
      <c r="I403"/>
    </row>
    <row r="404" spans="9:9" x14ac:dyDescent="0.25">
      <c r="I404"/>
    </row>
    <row r="405" spans="9:9" x14ac:dyDescent="0.25">
      <c r="I405"/>
    </row>
    <row r="406" spans="9:9" x14ac:dyDescent="0.25">
      <c r="I406"/>
    </row>
    <row r="407" spans="9:9" x14ac:dyDescent="0.25">
      <c r="I407"/>
    </row>
    <row r="408" spans="9:9" x14ac:dyDescent="0.25">
      <c r="I408"/>
    </row>
    <row r="409" spans="9:9" x14ac:dyDescent="0.25">
      <c r="I409"/>
    </row>
    <row r="410" spans="9:9" x14ac:dyDescent="0.25">
      <c r="I410"/>
    </row>
    <row r="411" spans="9:9" x14ac:dyDescent="0.25">
      <c r="I411"/>
    </row>
    <row r="412" spans="9:9" x14ac:dyDescent="0.25">
      <c r="I412"/>
    </row>
    <row r="413" spans="9:9" x14ac:dyDescent="0.25">
      <c r="I413"/>
    </row>
    <row r="414" spans="9:9" x14ac:dyDescent="0.25">
      <c r="I414"/>
    </row>
    <row r="415" spans="9:9" x14ac:dyDescent="0.25">
      <c r="I415"/>
    </row>
    <row r="416" spans="9:9" x14ac:dyDescent="0.25">
      <c r="I416"/>
    </row>
    <row r="417" spans="9:9" x14ac:dyDescent="0.25">
      <c r="I417"/>
    </row>
    <row r="418" spans="9:9" x14ac:dyDescent="0.25">
      <c r="I418"/>
    </row>
    <row r="419" spans="9:9" x14ac:dyDescent="0.25">
      <c r="I419"/>
    </row>
    <row r="420" spans="9:9" x14ac:dyDescent="0.25">
      <c r="I420"/>
    </row>
    <row r="421" spans="9:9" x14ac:dyDescent="0.25">
      <c r="I421"/>
    </row>
    <row r="422" spans="9:9" x14ac:dyDescent="0.25">
      <c r="I422"/>
    </row>
    <row r="423" spans="9:9" x14ac:dyDescent="0.25">
      <c r="I423"/>
    </row>
    <row r="424" spans="9:9" x14ac:dyDescent="0.25">
      <c r="I424"/>
    </row>
    <row r="425" spans="9:9" x14ac:dyDescent="0.25">
      <c r="I425"/>
    </row>
    <row r="426" spans="9:9" x14ac:dyDescent="0.25">
      <c r="I426"/>
    </row>
    <row r="427" spans="9:9" x14ac:dyDescent="0.25">
      <c r="I427"/>
    </row>
    <row r="428" spans="9:9" x14ac:dyDescent="0.25">
      <c r="I428"/>
    </row>
    <row r="429" spans="9:9" x14ac:dyDescent="0.25">
      <c r="I429"/>
    </row>
    <row r="430" spans="9:9" x14ac:dyDescent="0.25">
      <c r="I430"/>
    </row>
    <row r="431" spans="9:9" x14ac:dyDescent="0.25">
      <c r="I431"/>
    </row>
    <row r="432" spans="9:9" x14ac:dyDescent="0.25">
      <c r="I432"/>
    </row>
    <row r="433" spans="9:9" x14ac:dyDescent="0.25">
      <c r="I433"/>
    </row>
    <row r="434" spans="9:9" x14ac:dyDescent="0.25">
      <c r="I434"/>
    </row>
    <row r="435" spans="9:9" x14ac:dyDescent="0.25">
      <c r="I435"/>
    </row>
    <row r="436" spans="9:9" x14ac:dyDescent="0.25">
      <c r="I436"/>
    </row>
    <row r="437" spans="9:9" x14ac:dyDescent="0.25">
      <c r="I437"/>
    </row>
    <row r="438" spans="9:9" x14ac:dyDescent="0.25">
      <c r="I438"/>
    </row>
    <row r="439" spans="9:9" x14ac:dyDescent="0.25">
      <c r="I439"/>
    </row>
    <row r="440" spans="9:9" x14ac:dyDescent="0.25">
      <c r="I440"/>
    </row>
    <row r="441" spans="9:9" x14ac:dyDescent="0.25">
      <c r="I441"/>
    </row>
    <row r="442" spans="9:9" x14ac:dyDescent="0.25">
      <c r="I442"/>
    </row>
    <row r="443" spans="9:9" x14ac:dyDescent="0.25">
      <c r="I443"/>
    </row>
    <row r="444" spans="9:9" x14ac:dyDescent="0.25">
      <c r="I444"/>
    </row>
    <row r="445" spans="9:9" x14ac:dyDescent="0.25">
      <c r="I445"/>
    </row>
    <row r="446" spans="9:9" x14ac:dyDescent="0.25">
      <c r="I446"/>
    </row>
    <row r="447" spans="9:9" x14ac:dyDescent="0.25">
      <c r="I447"/>
    </row>
    <row r="448" spans="9:9" x14ac:dyDescent="0.25">
      <c r="I448"/>
    </row>
    <row r="449" spans="9:9" x14ac:dyDescent="0.25">
      <c r="I449"/>
    </row>
    <row r="450" spans="9:9" x14ac:dyDescent="0.25">
      <c r="I450"/>
    </row>
    <row r="451" spans="9:9" x14ac:dyDescent="0.25">
      <c r="I451"/>
    </row>
    <row r="452" spans="9:9" x14ac:dyDescent="0.25">
      <c r="I452"/>
    </row>
    <row r="453" spans="9:9" x14ac:dyDescent="0.25">
      <c r="I453"/>
    </row>
    <row r="454" spans="9:9" x14ac:dyDescent="0.25">
      <c r="I454"/>
    </row>
    <row r="455" spans="9:9" x14ac:dyDescent="0.25">
      <c r="I455"/>
    </row>
    <row r="456" spans="9:9" x14ac:dyDescent="0.25">
      <c r="I456"/>
    </row>
    <row r="457" spans="9:9" x14ac:dyDescent="0.25">
      <c r="I457"/>
    </row>
    <row r="458" spans="9:9" x14ac:dyDescent="0.25">
      <c r="I458"/>
    </row>
    <row r="459" spans="9:9" x14ac:dyDescent="0.25">
      <c r="I459"/>
    </row>
    <row r="460" spans="9:9" x14ac:dyDescent="0.25">
      <c r="I460"/>
    </row>
    <row r="461" spans="9:9" x14ac:dyDescent="0.25">
      <c r="I461"/>
    </row>
    <row r="462" spans="9:9" x14ac:dyDescent="0.25">
      <c r="I462"/>
    </row>
    <row r="463" spans="9:9" x14ac:dyDescent="0.25">
      <c r="I463"/>
    </row>
    <row r="464" spans="9:9" x14ac:dyDescent="0.25">
      <c r="I464"/>
    </row>
    <row r="465" spans="9:9" x14ac:dyDescent="0.25">
      <c r="I465"/>
    </row>
    <row r="466" spans="9:9" x14ac:dyDescent="0.25">
      <c r="I466"/>
    </row>
    <row r="467" spans="9:9" x14ac:dyDescent="0.25">
      <c r="I467"/>
    </row>
    <row r="468" spans="9:9" x14ac:dyDescent="0.25">
      <c r="I468"/>
    </row>
    <row r="469" spans="9:9" x14ac:dyDescent="0.25">
      <c r="I469"/>
    </row>
    <row r="470" spans="9:9" x14ac:dyDescent="0.25">
      <c r="I470"/>
    </row>
    <row r="471" spans="9:9" x14ac:dyDescent="0.25">
      <c r="I471"/>
    </row>
    <row r="472" spans="9:9" x14ac:dyDescent="0.25">
      <c r="I472"/>
    </row>
    <row r="473" spans="9:9" x14ac:dyDescent="0.25">
      <c r="I473"/>
    </row>
    <row r="474" spans="9:9" x14ac:dyDescent="0.25">
      <c r="I474"/>
    </row>
    <row r="475" spans="9:9" x14ac:dyDescent="0.25">
      <c r="I475"/>
    </row>
    <row r="476" spans="9:9" x14ac:dyDescent="0.25">
      <c r="I476"/>
    </row>
    <row r="477" spans="9:9" x14ac:dyDescent="0.25">
      <c r="I477"/>
    </row>
    <row r="478" spans="9:9" x14ac:dyDescent="0.25">
      <c r="I478"/>
    </row>
    <row r="479" spans="9:9" x14ac:dyDescent="0.25">
      <c r="I479"/>
    </row>
    <row r="480" spans="9:9" x14ac:dyDescent="0.25">
      <c r="I480"/>
    </row>
    <row r="481" spans="9:9" x14ac:dyDescent="0.25">
      <c r="I481"/>
    </row>
    <row r="482" spans="9:9" x14ac:dyDescent="0.25">
      <c r="I482"/>
    </row>
    <row r="483" spans="9:9" x14ac:dyDescent="0.25">
      <c r="I483"/>
    </row>
    <row r="484" spans="9:9" x14ac:dyDescent="0.25">
      <c r="I484"/>
    </row>
    <row r="485" spans="9:9" x14ac:dyDescent="0.25">
      <c r="I485"/>
    </row>
    <row r="486" spans="9:9" x14ac:dyDescent="0.25">
      <c r="I486"/>
    </row>
    <row r="487" spans="9:9" x14ac:dyDescent="0.25">
      <c r="I487"/>
    </row>
    <row r="488" spans="9:9" x14ac:dyDescent="0.25">
      <c r="I488"/>
    </row>
    <row r="489" spans="9:9" x14ac:dyDescent="0.25">
      <c r="I489"/>
    </row>
    <row r="490" spans="9:9" x14ac:dyDescent="0.25">
      <c r="I490"/>
    </row>
    <row r="491" spans="9:9" x14ac:dyDescent="0.25">
      <c r="I491"/>
    </row>
    <row r="492" spans="9:9" x14ac:dyDescent="0.25">
      <c r="I492"/>
    </row>
    <row r="493" spans="9:9" x14ac:dyDescent="0.25">
      <c r="I493"/>
    </row>
    <row r="494" spans="9:9" x14ac:dyDescent="0.25">
      <c r="I494"/>
    </row>
    <row r="495" spans="9:9" x14ac:dyDescent="0.25">
      <c r="I495"/>
    </row>
    <row r="496" spans="9:9" x14ac:dyDescent="0.25">
      <c r="I496"/>
    </row>
    <row r="497" spans="9:9" x14ac:dyDescent="0.25">
      <c r="I497"/>
    </row>
    <row r="498" spans="9:9" x14ac:dyDescent="0.25">
      <c r="I498"/>
    </row>
    <row r="499" spans="9:9" x14ac:dyDescent="0.25">
      <c r="I499"/>
    </row>
    <row r="500" spans="9:9" x14ac:dyDescent="0.25">
      <c r="I500"/>
    </row>
    <row r="501" spans="9:9" x14ac:dyDescent="0.25">
      <c r="I501"/>
    </row>
    <row r="502" spans="9:9" x14ac:dyDescent="0.25">
      <c r="I502"/>
    </row>
    <row r="503" spans="9:9" x14ac:dyDescent="0.25">
      <c r="I503"/>
    </row>
    <row r="504" spans="9:9" x14ac:dyDescent="0.25">
      <c r="I504"/>
    </row>
    <row r="505" spans="9:9" x14ac:dyDescent="0.25">
      <c r="I505"/>
    </row>
    <row r="506" spans="9:9" x14ac:dyDescent="0.25">
      <c r="I506"/>
    </row>
    <row r="507" spans="9:9" x14ac:dyDescent="0.25">
      <c r="I507"/>
    </row>
    <row r="508" spans="9:9" x14ac:dyDescent="0.25">
      <c r="I508"/>
    </row>
    <row r="509" spans="9:9" x14ac:dyDescent="0.25">
      <c r="I509"/>
    </row>
    <row r="510" spans="9:9" x14ac:dyDescent="0.25">
      <c r="I510"/>
    </row>
    <row r="511" spans="9:9" x14ac:dyDescent="0.25">
      <c r="I511"/>
    </row>
    <row r="512" spans="9:9" x14ac:dyDescent="0.25">
      <c r="I512"/>
    </row>
    <row r="513" spans="9:9" x14ac:dyDescent="0.25">
      <c r="I513"/>
    </row>
    <row r="514" spans="9:9" x14ac:dyDescent="0.25">
      <c r="I514"/>
    </row>
    <row r="515" spans="9:9" x14ac:dyDescent="0.25">
      <c r="I515"/>
    </row>
    <row r="516" spans="9:9" x14ac:dyDescent="0.25">
      <c r="I516"/>
    </row>
    <row r="517" spans="9:9" x14ac:dyDescent="0.25">
      <c r="I517"/>
    </row>
    <row r="518" spans="9:9" x14ac:dyDescent="0.25">
      <c r="I518"/>
    </row>
    <row r="519" spans="9:9" x14ac:dyDescent="0.25">
      <c r="I519"/>
    </row>
    <row r="520" spans="9:9" x14ac:dyDescent="0.25">
      <c r="I520"/>
    </row>
    <row r="521" spans="9:9" x14ac:dyDescent="0.25">
      <c r="I521"/>
    </row>
    <row r="522" spans="9:9" x14ac:dyDescent="0.25">
      <c r="I522"/>
    </row>
    <row r="523" spans="9:9" x14ac:dyDescent="0.25">
      <c r="I523"/>
    </row>
    <row r="524" spans="9:9" x14ac:dyDescent="0.25">
      <c r="I524"/>
    </row>
    <row r="525" spans="9:9" x14ac:dyDescent="0.25">
      <c r="I525"/>
    </row>
    <row r="526" spans="9:9" x14ac:dyDescent="0.25">
      <c r="I526"/>
    </row>
    <row r="527" spans="9:9" x14ac:dyDescent="0.25">
      <c r="I527"/>
    </row>
    <row r="528" spans="9:9" x14ac:dyDescent="0.25">
      <c r="I528"/>
    </row>
    <row r="529" spans="9:9" x14ac:dyDescent="0.25">
      <c r="I529"/>
    </row>
    <row r="530" spans="9:9" x14ac:dyDescent="0.25">
      <c r="I530"/>
    </row>
    <row r="531" spans="9:9" x14ac:dyDescent="0.25">
      <c r="I531"/>
    </row>
    <row r="532" spans="9:9" x14ac:dyDescent="0.25">
      <c r="I532"/>
    </row>
    <row r="533" spans="9:9" x14ac:dyDescent="0.25">
      <c r="I533"/>
    </row>
    <row r="534" spans="9:9" x14ac:dyDescent="0.25">
      <c r="I534"/>
    </row>
    <row r="535" spans="9:9" x14ac:dyDescent="0.25">
      <c r="I535"/>
    </row>
    <row r="536" spans="9:9" x14ac:dyDescent="0.25">
      <c r="I536"/>
    </row>
    <row r="537" spans="9:9" x14ac:dyDescent="0.25">
      <c r="I537"/>
    </row>
    <row r="538" spans="9:9" x14ac:dyDescent="0.25">
      <c r="I538"/>
    </row>
    <row r="539" spans="9:9" x14ac:dyDescent="0.25">
      <c r="I539"/>
    </row>
    <row r="540" spans="9:9" x14ac:dyDescent="0.25">
      <c r="I540"/>
    </row>
    <row r="541" spans="9:9" x14ac:dyDescent="0.25">
      <c r="I541"/>
    </row>
    <row r="542" spans="9:9" x14ac:dyDescent="0.25">
      <c r="I542"/>
    </row>
    <row r="543" spans="9:9" x14ac:dyDescent="0.25">
      <c r="I543"/>
    </row>
    <row r="544" spans="9:9" x14ac:dyDescent="0.25">
      <c r="I544"/>
    </row>
    <row r="545" spans="9:9" x14ac:dyDescent="0.25">
      <c r="I545"/>
    </row>
    <row r="546" spans="9:9" x14ac:dyDescent="0.25">
      <c r="I546"/>
    </row>
    <row r="547" spans="9:9" x14ac:dyDescent="0.25">
      <c r="I547"/>
    </row>
    <row r="548" spans="9:9" x14ac:dyDescent="0.25">
      <c r="I548"/>
    </row>
    <row r="549" spans="9:9" x14ac:dyDescent="0.25">
      <c r="I549"/>
    </row>
    <row r="550" spans="9:9" x14ac:dyDescent="0.25">
      <c r="I550"/>
    </row>
    <row r="551" spans="9:9" x14ac:dyDescent="0.25">
      <c r="I551"/>
    </row>
    <row r="552" spans="9:9" x14ac:dyDescent="0.25">
      <c r="I552"/>
    </row>
    <row r="553" spans="9:9" x14ac:dyDescent="0.25">
      <c r="I553"/>
    </row>
    <row r="554" spans="9:9" x14ac:dyDescent="0.25">
      <c r="I554"/>
    </row>
    <row r="555" spans="9:9" x14ac:dyDescent="0.25">
      <c r="I555"/>
    </row>
    <row r="556" spans="9:9" x14ac:dyDescent="0.25">
      <c r="I556"/>
    </row>
    <row r="557" spans="9:9" x14ac:dyDescent="0.25">
      <c r="I557"/>
    </row>
    <row r="558" spans="9:9" x14ac:dyDescent="0.25">
      <c r="I558"/>
    </row>
    <row r="559" spans="9:9" x14ac:dyDescent="0.25">
      <c r="I559"/>
    </row>
    <row r="560" spans="9:9" x14ac:dyDescent="0.25">
      <c r="I560"/>
    </row>
    <row r="561" spans="9:9" x14ac:dyDescent="0.25">
      <c r="I561"/>
    </row>
    <row r="562" spans="9:9" x14ac:dyDescent="0.25">
      <c r="I562"/>
    </row>
    <row r="563" spans="9:9" x14ac:dyDescent="0.25">
      <c r="I563"/>
    </row>
    <row r="564" spans="9:9" x14ac:dyDescent="0.25">
      <c r="I564"/>
    </row>
    <row r="565" spans="9:9" x14ac:dyDescent="0.25">
      <c r="I565"/>
    </row>
    <row r="566" spans="9:9" x14ac:dyDescent="0.25">
      <c r="I566"/>
    </row>
    <row r="567" spans="9:9" x14ac:dyDescent="0.25">
      <c r="I567"/>
    </row>
    <row r="568" spans="9:9" x14ac:dyDescent="0.25">
      <c r="I568"/>
    </row>
    <row r="569" spans="9:9" x14ac:dyDescent="0.25">
      <c r="I569"/>
    </row>
    <row r="570" spans="9:9" x14ac:dyDescent="0.25">
      <c r="I570"/>
    </row>
    <row r="571" spans="9:9" x14ac:dyDescent="0.25">
      <c r="I571"/>
    </row>
    <row r="572" spans="9:9" x14ac:dyDescent="0.25">
      <c r="I572"/>
    </row>
    <row r="573" spans="9:9" x14ac:dyDescent="0.25">
      <c r="I573"/>
    </row>
    <row r="574" spans="9:9" x14ac:dyDescent="0.25">
      <c r="I574"/>
    </row>
    <row r="575" spans="9:9" x14ac:dyDescent="0.25">
      <c r="I575"/>
    </row>
    <row r="576" spans="9:9" x14ac:dyDescent="0.25">
      <c r="I576"/>
    </row>
    <row r="577" spans="9:9" x14ac:dyDescent="0.25">
      <c r="I577"/>
    </row>
    <row r="578" spans="9:9" x14ac:dyDescent="0.25">
      <c r="I578"/>
    </row>
    <row r="579" spans="9:9" x14ac:dyDescent="0.25">
      <c r="I579"/>
    </row>
    <row r="580" spans="9:9" x14ac:dyDescent="0.25">
      <c r="I580"/>
    </row>
    <row r="581" spans="9:9" x14ac:dyDescent="0.25">
      <c r="I581"/>
    </row>
    <row r="582" spans="9:9" x14ac:dyDescent="0.25">
      <c r="I582"/>
    </row>
    <row r="583" spans="9:9" x14ac:dyDescent="0.25">
      <c r="I583"/>
    </row>
    <row r="584" spans="9:9" x14ac:dyDescent="0.25">
      <c r="I584"/>
    </row>
    <row r="585" spans="9:9" x14ac:dyDescent="0.25">
      <c r="I585"/>
    </row>
    <row r="586" spans="9:9" x14ac:dyDescent="0.25">
      <c r="I586"/>
    </row>
    <row r="587" spans="9:9" x14ac:dyDescent="0.25">
      <c r="I587"/>
    </row>
    <row r="588" spans="9:9" x14ac:dyDescent="0.25">
      <c r="I588"/>
    </row>
    <row r="589" spans="9:9" x14ac:dyDescent="0.25">
      <c r="I589"/>
    </row>
    <row r="590" spans="9:9" x14ac:dyDescent="0.25">
      <c r="I590"/>
    </row>
    <row r="591" spans="9:9" x14ac:dyDescent="0.25">
      <c r="I591"/>
    </row>
    <row r="592" spans="9:9" x14ac:dyDescent="0.25">
      <c r="I592"/>
    </row>
    <row r="593" spans="9:9" x14ac:dyDescent="0.25">
      <c r="I593"/>
    </row>
    <row r="594" spans="9:9" x14ac:dyDescent="0.25">
      <c r="I594"/>
    </row>
    <row r="595" spans="9:9" x14ac:dyDescent="0.25">
      <c r="I595"/>
    </row>
    <row r="596" spans="9:9" x14ac:dyDescent="0.25">
      <c r="I596"/>
    </row>
    <row r="597" spans="9:9" x14ac:dyDescent="0.25">
      <c r="I597"/>
    </row>
    <row r="598" spans="9:9" x14ac:dyDescent="0.25">
      <c r="I598"/>
    </row>
    <row r="599" spans="9:9" x14ac:dyDescent="0.25">
      <c r="I599"/>
    </row>
    <row r="600" spans="9:9" x14ac:dyDescent="0.25">
      <c r="I600"/>
    </row>
    <row r="601" spans="9:9" x14ac:dyDescent="0.25">
      <c r="I601"/>
    </row>
    <row r="602" spans="9:9" x14ac:dyDescent="0.25">
      <c r="I602"/>
    </row>
    <row r="603" spans="9:9" x14ac:dyDescent="0.25">
      <c r="I603"/>
    </row>
    <row r="604" spans="9:9" x14ac:dyDescent="0.25">
      <c r="I604"/>
    </row>
    <row r="605" spans="9:9" x14ac:dyDescent="0.25">
      <c r="I605"/>
    </row>
    <row r="606" spans="9:9" x14ac:dyDescent="0.25">
      <c r="I606"/>
    </row>
    <row r="607" spans="9:9" x14ac:dyDescent="0.25">
      <c r="I607"/>
    </row>
    <row r="608" spans="9:9" x14ac:dyDescent="0.25">
      <c r="I608"/>
    </row>
    <row r="609" spans="9:9" x14ac:dyDescent="0.25">
      <c r="I609"/>
    </row>
    <row r="610" spans="9:9" x14ac:dyDescent="0.25">
      <c r="I610"/>
    </row>
    <row r="611" spans="9:9" x14ac:dyDescent="0.25">
      <c r="I611"/>
    </row>
    <row r="612" spans="9:9" x14ac:dyDescent="0.25">
      <c r="I612"/>
    </row>
    <row r="613" spans="9:9" x14ac:dyDescent="0.25">
      <c r="I613"/>
    </row>
    <row r="614" spans="9:9" x14ac:dyDescent="0.25">
      <c r="I614"/>
    </row>
    <row r="615" spans="9:9" x14ac:dyDescent="0.25">
      <c r="I615"/>
    </row>
    <row r="616" spans="9:9" x14ac:dyDescent="0.25">
      <c r="I616"/>
    </row>
    <row r="617" spans="9:9" x14ac:dyDescent="0.25">
      <c r="I617"/>
    </row>
    <row r="618" spans="9:9" x14ac:dyDescent="0.25">
      <c r="I618"/>
    </row>
    <row r="619" spans="9:9" x14ac:dyDescent="0.25">
      <c r="I619"/>
    </row>
    <row r="620" spans="9:9" x14ac:dyDescent="0.25">
      <c r="I620"/>
    </row>
    <row r="621" spans="9:9" x14ac:dyDescent="0.25">
      <c r="I621"/>
    </row>
    <row r="622" spans="9:9" x14ac:dyDescent="0.25">
      <c r="I622"/>
    </row>
    <row r="623" spans="9:9" x14ac:dyDescent="0.25">
      <c r="I623"/>
    </row>
    <row r="624" spans="9:9" x14ac:dyDescent="0.25">
      <c r="I624"/>
    </row>
    <row r="625" spans="9:9" x14ac:dyDescent="0.25">
      <c r="I625"/>
    </row>
    <row r="626" spans="9:9" x14ac:dyDescent="0.25">
      <c r="I626"/>
    </row>
    <row r="627" spans="9:9" x14ac:dyDescent="0.25">
      <c r="I627"/>
    </row>
    <row r="628" spans="9:9" x14ac:dyDescent="0.25">
      <c r="I628"/>
    </row>
    <row r="629" spans="9:9" x14ac:dyDescent="0.25">
      <c r="I629"/>
    </row>
    <row r="630" spans="9:9" x14ac:dyDescent="0.25">
      <c r="I630"/>
    </row>
    <row r="631" spans="9:9" x14ac:dyDescent="0.25">
      <c r="I631"/>
    </row>
    <row r="632" spans="9:9" x14ac:dyDescent="0.25">
      <c r="I632"/>
    </row>
    <row r="633" spans="9:9" x14ac:dyDescent="0.25">
      <c r="I633"/>
    </row>
    <row r="634" spans="9:9" x14ac:dyDescent="0.25">
      <c r="I634"/>
    </row>
    <row r="635" spans="9:9" x14ac:dyDescent="0.25">
      <c r="I635"/>
    </row>
    <row r="636" spans="9:9" x14ac:dyDescent="0.25">
      <c r="I636"/>
    </row>
    <row r="637" spans="9:9" x14ac:dyDescent="0.25">
      <c r="I637"/>
    </row>
    <row r="638" spans="9:9" x14ac:dyDescent="0.25">
      <c r="I638"/>
    </row>
    <row r="639" spans="9:9" x14ac:dyDescent="0.25">
      <c r="I639"/>
    </row>
    <row r="640" spans="9:9" x14ac:dyDescent="0.25">
      <c r="I640"/>
    </row>
    <row r="641" spans="9:9" x14ac:dyDescent="0.25">
      <c r="I641"/>
    </row>
    <row r="642" spans="9:9" x14ac:dyDescent="0.25">
      <c r="I642"/>
    </row>
    <row r="643" spans="9:9" x14ac:dyDescent="0.25">
      <c r="I643"/>
    </row>
    <row r="644" spans="9:9" x14ac:dyDescent="0.25">
      <c r="I644"/>
    </row>
    <row r="645" spans="9:9" x14ac:dyDescent="0.25">
      <c r="I645"/>
    </row>
    <row r="646" spans="9:9" x14ac:dyDescent="0.25">
      <c r="I646"/>
    </row>
    <row r="647" spans="9:9" x14ac:dyDescent="0.25">
      <c r="I647"/>
    </row>
    <row r="648" spans="9:9" x14ac:dyDescent="0.25">
      <c r="I648"/>
    </row>
    <row r="649" spans="9:9" x14ac:dyDescent="0.25">
      <c r="I649"/>
    </row>
    <row r="650" spans="9:9" x14ac:dyDescent="0.25">
      <c r="I650"/>
    </row>
    <row r="651" spans="9:9" x14ac:dyDescent="0.25">
      <c r="I651"/>
    </row>
    <row r="652" spans="9:9" x14ac:dyDescent="0.25">
      <c r="I652"/>
    </row>
    <row r="653" spans="9:9" x14ac:dyDescent="0.25">
      <c r="I653"/>
    </row>
    <row r="654" spans="9:9" x14ac:dyDescent="0.25">
      <c r="I654"/>
    </row>
    <row r="655" spans="9:9" x14ac:dyDescent="0.25">
      <c r="I655"/>
    </row>
    <row r="656" spans="9:9" x14ac:dyDescent="0.25">
      <c r="I656"/>
    </row>
    <row r="657" spans="9:9" x14ac:dyDescent="0.25">
      <c r="I657"/>
    </row>
    <row r="658" spans="9:9" x14ac:dyDescent="0.25">
      <c r="I658"/>
    </row>
    <row r="659" spans="9:9" x14ac:dyDescent="0.25">
      <c r="I659"/>
    </row>
    <row r="660" spans="9:9" x14ac:dyDescent="0.25">
      <c r="I660"/>
    </row>
    <row r="661" spans="9:9" x14ac:dyDescent="0.25">
      <c r="I661"/>
    </row>
    <row r="662" spans="9:9" x14ac:dyDescent="0.25">
      <c r="I662"/>
    </row>
    <row r="663" spans="9:9" x14ac:dyDescent="0.25">
      <c r="I663"/>
    </row>
    <row r="664" spans="9:9" x14ac:dyDescent="0.25">
      <c r="I664"/>
    </row>
    <row r="665" spans="9:9" x14ac:dyDescent="0.25">
      <c r="I665"/>
    </row>
    <row r="666" spans="9:9" x14ac:dyDescent="0.25">
      <c r="I666"/>
    </row>
    <row r="667" spans="9:9" x14ac:dyDescent="0.25">
      <c r="I667"/>
    </row>
    <row r="668" spans="9:9" x14ac:dyDescent="0.25">
      <c r="I668"/>
    </row>
    <row r="669" spans="9:9" x14ac:dyDescent="0.25">
      <c r="I669"/>
    </row>
    <row r="670" spans="9:9" x14ac:dyDescent="0.25">
      <c r="I670"/>
    </row>
    <row r="671" spans="9:9" x14ac:dyDescent="0.25">
      <c r="I671"/>
    </row>
    <row r="672" spans="9:9" x14ac:dyDescent="0.25">
      <c r="I672"/>
    </row>
    <row r="673" spans="9:9" x14ac:dyDescent="0.25">
      <c r="I673"/>
    </row>
    <row r="674" spans="9:9" x14ac:dyDescent="0.25">
      <c r="I674"/>
    </row>
    <row r="675" spans="9:9" x14ac:dyDescent="0.25">
      <c r="I675"/>
    </row>
    <row r="676" spans="9:9" x14ac:dyDescent="0.25">
      <c r="I676"/>
    </row>
    <row r="677" spans="9:9" x14ac:dyDescent="0.25">
      <c r="I677"/>
    </row>
    <row r="678" spans="9:9" x14ac:dyDescent="0.25">
      <c r="I678"/>
    </row>
    <row r="679" spans="9:9" x14ac:dyDescent="0.25">
      <c r="I679"/>
    </row>
    <row r="680" spans="9:9" x14ac:dyDescent="0.25">
      <c r="I680"/>
    </row>
    <row r="681" spans="9:9" x14ac:dyDescent="0.25">
      <c r="I681"/>
    </row>
    <row r="682" spans="9:9" x14ac:dyDescent="0.25">
      <c r="I682"/>
    </row>
    <row r="683" spans="9:9" x14ac:dyDescent="0.25">
      <c r="I683"/>
    </row>
    <row r="684" spans="9:9" x14ac:dyDescent="0.25">
      <c r="I684"/>
    </row>
    <row r="685" spans="9:9" x14ac:dyDescent="0.25">
      <c r="I685"/>
    </row>
    <row r="686" spans="9:9" x14ac:dyDescent="0.25">
      <c r="I686"/>
    </row>
    <row r="687" spans="9:9" x14ac:dyDescent="0.25">
      <c r="I687"/>
    </row>
    <row r="688" spans="9:9" x14ac:dyDescent="0.25">
      <c r="I688"/>
    </row>
    <row r="689" spans="9:9" x14ac:dyDescent="0.25">
      <c r="I689"/>
    </row>
    <row r="690" spans="9:9" x14ac:dyDescent="0.25">
      <c r="I690"/>
    </row>
    <row r="691" spans="9:9" x14ac:dyDescent="0.25">
      <c r="I691"/>
    </row>
    <row r="692" spans="9:9" x14ac:dyDescent="0.25">
      <c r="I692"/>
    </row>
    <row r="693" spans="9:9" x14ac:dyDescent="0.25">
      <c r="I693"/>
    </row>
    <row r="694" spans="9:9" x14ac:dyDescent="0.25">
      <c r="I694"/>
    </row>
    <row r="695" spans="9:9" x14ac:dyDescent="0.25">
      <c r="I695"/>
    </row>
    <row r="696" spans="9:9" x14ac:dyDescent="0.25">
      <c r="I696"/>
    </row>
    <row r="697" spans="9:9" x14ac:dyDescent="0.25">
      <c r="I697"/>
    </row>
    <row r="698" spans="9:9" x14ac:dyDescent="0.25">
      <c r="I698"/>
    </row>
    <row r="699" spans="9:9" x14ac:dyDescent="0.25">
      <c r="I699"/>
    </row>
    <row r="700" spans="9:9" x14ac:dyDescent="0.25">
      <c r="I700"/>
    </row>
    <row r="701" spans="9:9" x14ac:dyDescent="0.25">
      <c r="I701"/>
    </row>
    <row r="702" spans="9:9" x14ac:dyDescent="0.25">
      <c r="I702"/>
    </row>
    <row r="703" spans="9:9" x14ac:dyDescent="0.25">
      <c r="I703"/>
    </row>
    <row r="704" spans="9:9" x14ac:dyDescent="0.25">
      <c r="I704"/>
    </row>
    <row r="705" spans="9:9" x14ac:dyDescent="0.25">
      <c r="I705"/>
    </row>
    <row r="706" spans="9:9" x14ac:dyDescent="0.25">
      <c r="I706"/>
    </row>
    <row r="707" spans="9:9" x14ac:dyDescent="0.25">
      <c r="I707"/>
    </row>
    <row r="708" spans="9:9" x14ac:dyDescent="0.25">
      <c r="I708"/>
    </row>
    <row r="709" spans="9:9" x14ac:dyDescent="0.25">
      <c r="I709"/>
    </row>
    <row r="710" spans="9:9" x14ac:dyDescent="0.25">
      <c r="I710"/>
    </row>
    <row r="711" spans="9:9" x14ac:dyDescent="0.25">
      <c r="I711"/>
    </row>
    <row r="712" spans="9:9" x14ac:dyDescent="0.25">
      <c r="I712"/>
    </row>
    <row r="713" spans="9:9" x14ac:dyDescent="0.25">
      <c r="I713"/>
    </row>
    <row r="714" spans="9:9" x14ac:dyDescent="0.25">
      <c r="I714"/>
    </row>
    <row r="715" spans="9:9" x14ac:dyDescent="0.25">
      <c r="I715"/>
    </row>
    <row r="716" spans="9:9" x14ac:dyDescent="0.25">
      <c r="I716"/>
    </row>
    <row r="717" spans="9:9" x14ac:dyDescent="0.25">
      <c r="I717"/>
    </row>
    <row r="718" spans="9:9" x14ac:dyDescent="0.25">
      <c r="I718"/>
    </row>
    <row r="719" spans="9:9" x14ac:dyDescent="0.25">
      <c r="I719"/>
    </row>
    <row r="720" spans="9:9" x14ac:dyDescent="0.25">
      <c r="I720"/>
    </row>
    <row r="721" spans="9:9" x14ac:dyDescent="0.25">
      <c r="I721"/>
    </row>
    <row r="722" spans="9:9" x14ac:dyDescent="0.25">
      <c r="I722"/>
    </row>
    <row r="723" spans="9:9" x14ac:dyDescent="0.25">
      <c r="I723"/>
    </row>
    <row r="724" spans="9:9" x14ac:dyDescent="0.25">
      <c r="I724"/>
    </row>
    <row r="725" spans="9:9" x14ac:dyDescent="0.25">
      <c r="I725"/>
    </row>
    <row r="726" spans="9:9" x14ac:dyDescent="0.25">
      <c r="I726"/>
    </row>
    <row r="727" spans="9:9" x14ac:dyDescent="0.25">
      <c r="I727"/>
    </row>
    <row r="728" spans="9:9" x14ac:dyDescent="0.25">
      <c r="I728"/>
    </row>
    <row r="729" spans="9:9" x14ac:dyDescent="0.25">
      <c r="I729"/>
    </row>
    <row r="730" spans="9:9" x14ac:dyDescent="0.25">
      <c r="I730"/>
    </row>
    <row r="731" spans="9:9" x14ac:dyDescent="0.25">
      <c r="I731"/>
    </row>
    <row r="732" spans="9:9" x14ac:dyDescent="0.25">
      <c r="I732"/>
    </row>
    <row r="733" spans="9:9" x14ac:dyDescent="0.25">
      <c r="I733"/>
    </row>
    <row r="734" spans="9:9" x14ac:dyDescent="0.25">
      <c r="I734"/>
    </row>
    <row r="735" spans="9:9" x14ac:dyDescent="0.25">
      <c r="I735"/>
    </row>
    <row r="736" spans="9:9" x14ac:dyDescent="0.25">
      <c r="I736"/>
    </row>
    <row r="737" spans="9:9" x14ac:dyDescent="0.25">
      <c r="I737"/>
    </row>
    <row r="738" spans="9:9" x14ac:dyDescent="0.25">
      <c r="I738"/>
    </row>
    <row r="739" spans="9:9" x14ac:dyDescent="0.25">
      <c r="I739"/>
    </row>
    <row r="740" spans="9:9" x14ac:dyDescent="0.25">
      <c r="I740"/>
    </row>
    <row r="741" spans="9:9" x14ac:dyDescent="0.25">
      <c r="I741"/>
    </row>
    <row r="742" spans="9:9" x14ac:dyDescent="0.25">
      <c r="I742"/>
    </row>
    <row r="743" spans="9:9" x14ac:dyDescent="0.25">
      <c r="I743"/>
    </row>
    <row r="744" spans="9:9" x14ac:dyDescent="0.25">
      <c r="I744"/>
    </row>
    <row r="745" spans="9:9" x14ac:dyDescent="0.25">
      <c r="I745"/>
    </row>
    <row r="746" spans="9:9" x14ac:dyDescent="0.25">
      <c r="I746"/>
    </row>
    <row r="747" spans="9:9" x14ac:dyDescent="0.25">
      <c r="I747"/>
    </row>
    <row r="748" spans="9:9" x14ac:dyDescent="0.25">
      <c r="I748"/>
    </row>
    <row r="749" spans="9:9" x14ac:dyDescent="0.25">
      <c r="I749"/>
    </row>
    <row r="750" spans="9:9" x14ac:dyDescent="0.25">
      <c r="I750"/>
    </row>
    <row r="751" spans="9:9" x14ac:dyDescent="0.25">
      <c r="I751"/>
    </row>
    <row r="752" spans="9:9" x14ac:dyDescent="0.25">
      <c r="I752"/>
    </row>
    <row r="753" spans="9:9" x14ac:dyDescent="0.25">
      <c r="I753"/>
    </row>
    <row r="754" spans="9:9" x14ac:dyDescent="0.25">
      <c r="I754"/>
    </row>
    <row r="755" spans="9:9" x14ac:dyDescent="0.25">
      <c r="I755"/>
    </row>
    <row r="756" spans="9:9" x14ac:dyDescent="0.25">
      <c r="I756"/>
    </row>
    <row r="757" spans="9:9" x14ac:dyDescent="0.25">
      <c r="I757"/>
    </row>
    <row r="758" spans="9:9" x14ac:dyDescent="0.25">
      <c r="I758"/>
    </row>
    <row r="759" spans="9:9" x14ac:dyDescent="0.25">
      <c r="I759"/>
    </row>
    <row r="760" spans="9:9" x14ac:dyDescent="0.25">
      <c r="I760"/>
    </row>
    <row r="761" spans="9:9" x14ac:dyDescent="0.25">
      <c r="I761"/>
    </row>
    <row r="762" spans="9:9" x14ac:dyDescent="0.25">
      <c r="I762"/>
    </row>
    <row r="763" spans="9:9" x14ac:dyDescent="0.25">
      <c r="I763"/>
    </row>
    <row r="764" spans="9:9" x14ac:dyDescent="0.25">
      <c r="I764"/>
    </row>
    <row r="765" spans="9:9" x14ac:dyDescent="0.25">
      <c r="I765"/>
    </row>
    <row r="766" spans="9:9" x14ac:dyDescent="0.25">
      <c r="I766"/>
    </row>
    <row r="767" spans="9:9" x14ac:dyDescent="0.25">
      <c r="I767"/>
    </row>
    <row r="768" spans="9:9" x14ac:dyDescent="0.25">
      <c r="I768"/>
    </row>
    <row r="769" spans="9:9" x14ac:dyDescent="0.25">
      <c r="I769"/>
    </row>
    <row r="770" spans="9:9" x14ac:dyDescent="0.25">
      <c r="I770"/>
    </row>
    <row r="771" spans="9:9" x14ac:dyDescent="0.25">
      <c r="I771"/>
    </row>
    <row r="772" spans="9:9" x14ac:dyDescent="0.25">
      <c r="I772"/>
    </row>
    <row r="773" spans="9:9" x14ac:dyDescent="0.25">
      <c r="I773"/>
    </row>
    <row r="774" spans="9:9" x14ac:dyDescent="0.25">
      <c r="I774"/>
    </row>
    <row r="775" spans="9:9" x14ac:dyDescent="0.25">
      <c r="I775"/>
    </row>
    <row r="776" spans="9:9" x14ac:dyDescent="0.25">
      <c r="I776"/>
    </row>
    <row r="777" spans="9:9" x14ac:dyDescent="0.25">
      <c r="I777"/>
    </row>
    <row r="778" spans="9:9" x14ac:dyDescent="0.25">
      <c r="I778"/>
    </row>
    <row r="779" spans="9:9" x14ac:dyDescent="0.25">
      <c r="I779"/>
    </row>
    <row r="780" spans="9:9" x14ac:dyDescent="0.25">
      <c r="I780"/>
    </row>
    <row r="781" spans="9:9" x14ac:dyDescent="0.25">
      <c r="I781"/>
    </row>
    <row r="782" spans="9:9" x14ac:dyDescent="0.25">
      <c r="I782"/>
    </row>
    <row r="783" spans="9:9" x14ac:dyDescent="0.25">
      <c r="I783"/>
    </row>
    <row r="784" spans="9:9" x14ac:dyDescent="0.25">
      <c r="I784"/>
    </row>
    <row r="785" spans="9:9" x14ac:dyDescent="0.25">
      <c r="I785"/>
    </row>
    <row r="786" spans="9:9" x14ac:dyDescent="0.25">
      <c r="I786"/>
    </row>
    <row r="787" spans="9:9" x14ac:dyDescent="0.25">
      <c r="I787"/>
    </row>
    <row r="788" spans="9:9" x14ac:dyDescent="0.25">
      <c r="I788"/>
    </row>
    <row r="789" spans="9:9" x14ac:dyDescent="0.25">
      <c r="I789"/>
    </row>
    <row r="790" spans="9:9" x14ac:dyDescent="0.25">
      <c r="I790"/>
    </row>
    <row r="791" spans="9:9" x14ac:dyDescent="0.25">
      <c r="I791"/>
    </row>
    <row r="792" spans="9:9" x14ac:dyDescent="0.25">
      <c r="I792"/>
    </row>
    <row r="793" spans="9:9" x14ac:dyDescent="0.25">
      <c r="I793"/>
    </row>
    <row r="794" spans="9:9" x14ac:dyDescent="0.25">
      <c r="I794"/>
    </row>
    <row r="795" spans="9:9" x14ac:dyDescent="0.25">
      <c r="I795"/>
    </row>
    <row r="796" spans="9:9" x14ac:dyDescent="0.25">
      <c r="I796"/>
    </row>
    <row r="797" spans="9:9" x14ac:dyDescent="0.25">
      <c r="I797"/>
    </row>
    <row r="798" spans="9:9" x14ac:dyDescent="0.25">
      <c r="I798"/>
    </row>
    <row r="799" spans="9:9" x14ac:dyDescent="0.25">
      <c r="I799"/>
    </row>
    <row r="800" spans="9:9" x14ac:dyDescent="0.25">
      <c r="I800"/>
    </row>
    <row r="801" spans="9:9" x14ac:dyDescent="0.25">
      <c r="I801"/>
    </row>
    <row r="802" spans="9:9" x14ac:dyDescent="0.25">
      <c r="I802"/>
    </row>
    <row r="803" spans="9:9" x14ac:dyDescent="0.25">
      <c r="I803"/>
    </row>
    <row r="804" spans="9:9" x14ac:dyDescent="0.25">
      <c r="I804"/>
    </row>
    <row r="805" spans="9:9" x14ac:dyDescent="0.25">
      <c r="I805"/>
    </row>
    <row r="806" spans="9:9" x14ac:dyDescent="0.25">
      <c r="I806"/>
    </row>
    <row r="807" spans="9:9" x14ac:dyDescent="0.25">
      <c r="I807"/>
    </row>
    <row r="808" spans="9:9" x14ac:dyDescent="0.25">
      <c r="I808"/>
    </row>
    <row r="809" spans="9:9" x14ac:dyDescent="0.25">
      <c r="I809"/>
    </row>
    <row r="810" spans="9:9" x14ac:dyDescent="0.25">
      <c r="I810"/>
    </row>
    <row r="811" spans="9:9" x14ac:dyDescent="0.25">
      <c r="I811"/>
    </row>
    <row r="812" spans="9:9" x14ac:dyDescent="0.25">
      <c r="I812"/>
    </row>
    <row r="813" spans="9:9" x14ac:dyDescent="0.25">
      <c r="I813"/>
    </row>
    <row r="814" spans="9:9" x14ac:dyDescent="0.25">
      <c r="I814"/>
    </row>
    <row r="815" spans="9:9" x14ac:dyDescent="0.25">
      <c r="I815"/>
    </row>
    <row r="816" spans="9:9" x14ac:dyDescent="0.25">
      <c r="I816"/>
    </row>
    <row r="817" spans="9:9" x14ac:dyDescent="0.25">
      <c r="I817"/>
    </row>
    <row r="818" spans="9:9" x14ac:dyDescent="0.25">
      <c r="I818"/>
    </row>
    <row r="819" spans="9:9" x14ac:dyDescent="0.25">
      <c r="I819"/>
    </row>
    <row r="820" spans="9:9" x14ac:dyDescent="0.25">
      <c r="I820"/>
    </row>
    <row r="821" spans="9:9" x14ac:dyDescent="0.25">
      <c r="I821"/>
    </row>
    <row r="822" spans="9:9" x14ac:dyDescent="0.25">
      <c r="I822"/>
    </row>
    <row r="823" spans="9:9" x14ac:dyDescent="0.25">
      <c r="I823"/>
    </row>
    <row r="824" spans="9:9" x14ac:dyDescent="0.25">
      <c r="I824"/>
    </row>
    <row r="825" spans="9:9" x14ac:dyDescent="0.25">
      <c r="I825"/>
    </row>
    <row r="826" spans="9:9" x14ac:dyDescent="0.25">
      <c r="I826"/>
    </row>
    <row r="827" spans="9:9" x14ac:dyDescent="0.25">
      <c r="I827"/>
    </row>
    <row r="828" spans="9:9" x14ac:dyDescent="0.25">
      <c r="I828"/>
    </row>
    <row r="829" spans="9:9" x14ac:dyDescent="0.25">
      <c r="I829"/>
    </row>
    <row r="830" spans="9:9" x14ac:dyDescent="0.25">
      <c r="I830"/>
    </row>
    <row r="831" spans="9:9" x14ac:dyDescent="0.25">
      <c r="I831"/>
    </row>
    <row r="832" spans="9:9" x14ac:dyDescent="0.25">
      <c r="I832"/>
    </row>
    <row r="833" spans="9:9" x14ac:dyDescent="0.25">
      <c r="I833"/>
    </row>
    <row r="834" spans="9:9" x14ac:dyDescent="0.25">
      <c r="I834"/>
    </row>
    <row r="835" spans="9:9" x14ac:dyDescent="0.25">
      <c r="I835"/>
    </row>
    <row r="836" spans="9:9" x14ac:dyDescent="0.25">
      <c r="I836"/>
    </row>
    <row r="837" spans="9:9" x14ac:dyDescent="0.25">
      <c r="I837"/>
    </row>
    <row r="838" spans="9:9" x14ac:dyDescent="0.25">
      <c r="I838"/>
    </row>
    <row r="839" spans="9:9" x14ac:dyDescent="0.25">
      <c r="I839"/>
    </row>
    <row r="840" spans="9:9" x14ac:dyDescent="0.25">
      <c r="I840"/>
    </row>
    <row r="841" spans="9:9" x14ac:dyDescent="0.25">
      <c r="I841"/>
    </row>
    <row r="842" spans="9:9" x14ac:dyDescent="0.25">
      <c r="I842"/>
    </row>
    <row r="843" spans="9:9" x14ac:dyDescent="0.25">
      <c r="I843"/>
    </row>
    <row r="844" spans="9:9" x14ac:dyDescent="0.25">
      <c r="I844"/>
    </row>
    <row r="845" spans="9:9" x14ac:dyDescent="0.25">
      <c r="I845"/>
    </row>
    <row r="846" spans="9:9" x14ac:dyDescent="0.25">
      <c r="I846"/>
    </row>
    <row r="847" spans="9:9" x14ac:dyDescent="0.25">
      <c r="I847"/>
    </row>
    <row r="848" spans="9:9" x14ac:dyDescent="0.25">
      <c r="I848"/>
    </row>
    <row r="849" spans="9:9" x14ac:dyDescent="0.25">
      <c r="I849"/>
    </row>
    <row r="850" spans="9:9" x14ac:dyDescent="0.25">
      <c r="I850"/>
    </row>
    <row r="851" spans="9:9" x14ac:dyDescent="0.25">
      <c r="I851"/>
    </row>
    <row r="852" spans="9:9" x14ac:dyDescent="0.25">
      <c r="I852"/>
    </row>
    <row r="853" spans="9:9" x14ac:dyDescent="0.25">
      <c r="I853"/>
    </row>
    <row r="854" spans="9:9" x14ac:dyDescent="0.25">
      <c r="I854"/>
    </row>
    <row r="855" spans="9:9" x14ac:dyDescent="0.25">
      <c r="I855"/>
    </row>
    <row r="856" spans="9:9" x14ac:dyDescent="0.25">
      <c r="I856"/>
    </row>
    <row r="857" spans="9:9" x14ac:dyDescent="0.25">
      <c r="I857"/>
    </row>
    <row r="858" spans="9:9" x14ac:dyDescent="0.25">
      <c r="I858"/>
    </row>
    <row r="859" spans="9:9" x14ac:dyDescent="0.25">
      <c r="I859"/>
    </row>
    <row r="860" spans="9:9" x14ac:dyDescent="0.25">
      <c r="I860"/>
    </row>
    <row r="861" spans="9:9" x14ac:dyDescent="0.25">
      <c r="I861"/>
    </row>
    <row r="862" spans="9:9" x14ac:dyDescent="0.25">
      <c r="I862"/>
    </row>
    <row r="863" spans="9:9" x14ac:dyDescent="0.25">
      <c r="I863"/>
    </row>
    <row r="864" spans="9:9" x14ac:dyDescent="0.25">
      <c r="I864"/>
    </row>
    <row r="865" spans="9:9" x14ac:dyDescent="0.25">
      <c r="I865"/>
    </row>
    <row r="866" spans="9:9" x14ac:dyDescent="0.25">
      <c r="I866"/>
    </row>
    <row r="867" spans="9:9" x14ac:dyDescent="0.25">
      <c r="I867"/>
    </row>
    <row r="868" spans="9:9" x14ac:dyDescent="0.25">
      <c r="I868"/>
    </row>
    <row r="869" spans="9:9" x14ac:dyDescent="0.25">
      <c r="I869"/>
    </row>
    <row r="870" spans="9:9" x14ac:dyDescent="0.25">
      <c r="I870"/>
    </row>
    <row r="871" spans="9:9" x14ac:dyDescent="0.25">
      <c r="I871"/>
    </row>
    <row r="872" spans="9:9" x14ac:dyDescent="0.25">
      <c r="I872"/>
    </row>
    <row r="873" spans="9:9" x14ac:dyDescent="0.25">
      <c r="I873"/>
    </row>
    <row r="874" spans="9:9" x14ac:dyDescent="0.25">
      <c r="I874"/>
    </row>
    <row r="875" spans="9:9" x14ac:dyDescent="0.25">
      <c r="I875"/>
    </row>
    <row r="876" spans="9:9" x14ac:dyDescent="0.25">
      <c r="I876"/>
    </row>
    <row r="877" spans="9:9" x14ac:dyDescent="0.25">
      <c r="I877"/>
    </row>
    <row r="878" spans="9:9" x14ac:dyDescent="0.25">
      <c r="I878"/>
    </row>
    <row r="879" spans="9:9" x14ac:dyDescent="0.25">
      <c r="I879"/>
    </row>
    <row r="880" spans="9:9" x14ac:dyDescent="0.25">
      <c r="I880"/>
    </row>
    <row r="881" spans="9:9" x14ac:dyDescent="0.25">
      <c r="I881"/>
    </row>
    <row r="882" spans="9:9" x14ac:dyDescent="0.25">
      <c r="I882"/>
    </row>
    <row r="883" spans="9:9" x14ac:dyDescent="0.25">
      <c r="I883"/>
    </row>
    <row r="884" spans="9:9" x14ac:dyDescent="0.25">
      <c r="I884"/>
    </row>
    <row r="885" spans="9:9" x14ac:dyDescent="0.25">
      <c r="I885"/>
    </row>
    <row r="886" spans="9:9" x14ac:dyDescent="0.25">
      <c r="I886"/>
    </row>
    <row r="887" spans="9:9" x14ac:dyDescent="0.25">
      <c r="I887"/>
    </row>
    <row r="888" spans="9:9" x14ac:dyDescent="0.25">
      <c r="I888"/>
    </row>
    <row r="889" spans="9:9" x14ac:dyDescent="0.25">
      <c r="I889"/>
    </row>
    <row r="890" spans="9:9" x14ac:dyDescent="0.25">
      <c r="I890"/>
    </row>
    <row r="891" spans="9:9" x14ac:dyDescent="0.25">
      <c r="I891"/>
    </row>
    <row r="892" spans="9:9" x14ac:dyDescent="0.25">
      <c r="I892"/>
    </row>
    <row r="893" spans="9:9" x14ac:dyDescent="0.25">
      <c r="I893"/>
    </row>
    <row r="894" spans="9:9" x14ac:dyDescent="0.25">
      <c r="I894"/>
    </row>
    <row r="895" spans="9:9" x14ac:dyDescent="0.25">
      <c r="I895"/>
    </row>
    <row r="896" spans="9:9" x14ac:dyDescent="0.25">
      <c r="I896"/>
    </row>
    <row r="897" spans="9:9" x14ac:dyDescent="0.25">
      <c r="I897"/>
    </row>
    <row r="898" spans="9:9" x14ac:dyDescent="0.25">
      <c r="I898"/>
    </row>
    <row r="899" spans="9:9" x14ac:dyDescent="0.25">
      <c r="I899"/>
    </row>
    <row r="900" spans="9:9" x14ac:dyDescent="0.25">
      <c r="I900"/>
    </row>
    <row r="901" spans="9:9" x14ac:dyDescent="0.25">
      <c r="I901"/>
    </row>
    <row r="902" spans="9:9" x14ac:dyDescent="0.25">
      <c r="I902"/>
    </row>
    <row r="903" spans="9:9" x14ac:dyDescent="0.25">
      <c r="I903"/>
    </row>
    <row r="904" spans="9:9" x14ac:dyDescent="0.25">
      <c r="I904"/>
    </row>
    <row r="905" spans="9:9" x14ac:dyDescent="0.25">
      <c r="I905"/>
    </row>
    <row r="906" spans="9:9" x14ac:dyDescent="0.25">
      <c r="I906"/>
    </row>
    <row r="907" spans="9:9" x14ac:dyDescent="0.25">
      <c r="I907"/>
    </row>
    <row r="908" spans="9:9" x14ac:dyDescent="0.25">
      <c r="I908"/>
    </row>
    <row r="909" spans="9:9" x14ac:dyDescent="0.25">
      <c r="I909"/>
    </row>
    <row r="910" spans="9:9" x14ac:dyDescent="0.25">
      <c r="I910"/>
    </row>
    <row r="911" spans="9:9" x14ac:dyDescent="0.25">
      <c r="I911"/>
    </row>
    <row r="912" spans="9:9" x14ac:dyDescent="0.25">
      <c r="I912"/>
    </row>
    <row r="913" spans="9:9" x14ac:dyDescent="0.25">
      <c r="I913"/>
    </row>
    <row r="914" spans="9:9" x14ac:dyDescent="0.25">
      <c r="I914"/>
    </row>
    <row r="915" spans="9:9" x14ac:dyDescent="0.25">
      <c r="I915"/>
    </row>
    <row r="916" spans="9:9" x14ac:dyDescent="0.25">
      <c r="I916"/>
    </row>
    <row r="917" spans="9:9" x14ac:dyDescent="0.25">
      <c r="I917"/>
    </row>
    <row r="918" spans="9:9" x14ac:dyDescent="0.25">
      <c r="I918"/>
    </row>
    <row r="919" spans="9:9" x14ac:dyDescent="0.25">
      <c r="I919"/>
    </row>
    <row r="920" spans="9:9" x14ac:dyDescent="0.25">
      <c r="I920"/>
    </row>
    <row r="921" spans="9:9" x14ac:dyDescent="0.25">
      <c r="I921"/>
    </row>
    <row r="922" spans="9:9" x14ac:dyDescent="0.25">
      <c r="I922"/>
    </row>
    <row r="923" spans="9:9" x14ac:dyDescent="0.25">
      <c r="I923"/>
    </row>
    <row r="924" spans="9:9" x14ac:dyDescent="0.25">
      <c r="I924"/>
    </row>
    <row r="925" spans="9:9" x14ac:dyDescent="0.25">
      <c r="I925"/>
    </row>
    <row r="926" spans="9:9" x14ac:dyDescent="0.25">
      <c r="I926"/>
    </row>
    <row r="927" spans="9:9" x14ac:dyDescent="0.25">
      <c r="I927"/>
    </row>
    <row r="928" spans="9:9" x14ac:dyDescent="0.25">
      <c r="I928"/>
    </row>
    <row r="929" spans="9:9" x14ac:dyDescent="0.25">
      <c r="I929"/>
    </row>
    <row r="930" spans="9:9" x14ac:dyDescent="0.25">
      <c r="I930"/>
    </row>
    <row r="931" spans="9:9" x14ac:dyDescent="0.25">
      <c r="I931"/>
    </row>
    <row r="932" spans="9:9" x14ac:dyDescent="0.25">
      <c r="I932"/>
    </row>
    <row r="933" spans="9:9" x14ac:dyDescent="0.25">
      <c r="I933"/>
    </row>
    <row r="934" spans="9:9" x14ac:dyDescent="0.25">
      <c r="I934"/>
    </row>
    <row r="935" spans="9:9" x14ac:dyDescent="0.25">
      <c r="I935"/>
    </row>
    <row r="936" spans="9:9" x14ac:dyDescent="0.25">
      <c r="I936"/>
    </row>
    <row r="937" spans="9:9" x14ac:dyDescent="0.25">
      <c r="I937"/>
    </row>
    <row r="938" spans="9:9" x14ac:dyDescent="0.25">
      <c r="I938"/>
    </row>
    <row r="939" spans="9:9" x14ac:dyDescent="0.25">
      <c r="I939"/>
    </row>
    <row r="940" spans="9:9" x14ac:dyDescent="0.25">
      <c r="I940"/>
    </row>
    <row r="941" spans="9:9" x14ac:dyDescent="0.25">
      <c r="I941"/>
    </row>
    <row r="942" spans="9:9" x14ac:dyDescent="0.25">
      <c r="I942"/>
    </row>
    <row r="943" spans="9:9" x14ac:dyDescent="0.25">
      <c r="I943"/>
    </row>
    <row r="944" spans="9:9" x14ac:dyDescent="0.25">
      <c r="I944"/>
    </row>
    <row r="945" spans="9:9" x14ac:dyDescent="0.25">
      <c r="I945"/>
    </row>
    <row r="946" spans="9:9" x14ac:dyDescent="0.25">
      <c r="I946"/>
    </row>
    <row r="947" spans="9:9" x14ac:dyDescent="0.25">
      <c r="I947"/>
    </row>
    <row r="948" spans="9:9" x14ac:dyDescent="0.25">
      <c r="I948"/>
    </row>
    <row r="949" spans="9:9" x14ac:dyDescent="0.25">
      <c r="I949"/>
    </row>
    <row r="950" spans="9:9" x14ac:dyDescent="0.25">
      <c r="I950"/>
    </row>
    <row r="951" spans="9:9" x14ac:dyDescent="0.25">
      <c r="I951"/>
    </row>
    <row r="952" spans="9:9" x14ac:dyDescent="0.25">
      <c r="I952"/>
    </row>
    <row r="953" spans="9:9" x14ac:dyDescent="0.25">
      <c r="I953"/>
    </row>
    <row r="954" spans="9:9" x14ac:dyDescent="0.25">
      <c r="I954"/>
    </row>
    <row r="955" spans="9:9" x14ac:dyDescent="0.25">
      <c r="I955"/>
    </row>
    <row r="956" spans="9:9" x14ac:dyDescent="0.25">
      <c r="I956"/>
    </row>
    <row r="957" spans="9:9" x14ac:dyDescent="0.25">
      <c r="I957"/>
    </row>
    <row r="958" spans="9:9" x14ac:dyDescent="0.25">
      <c r="I958"/>
    </row>
    <row r="959" spans="9:9" x14ac:dyDescent="0.25">
      <c r="I959"/>
    </row>
    <row r="960" spans="9:9" x14ac:dyDescent="0.25">
      <c r="I960"/>
    </row>
    <row r="961" spans="9:9" x14ac:dyDescent="0.25">
      <c r="I961"/>
    </row>
    <row r="962" spans="9:9" x14ac:dyDescent="0.25">
      <c r="I962"/>
    </row>
    <row r="963" spans="9:9" x14ac:dyDescent="0.25">
      <c r="I963"/>
    </row>
    <row r="964" spans="9:9" x14ac:dyDescent="0.25">
      <c r="I964"/>
    </row>
    <row r="965" spans="9:9" x14ac:dyDescent="0.25">
      <c r="I965"/>
    </row>
    <row r="966" spans="9:9" x14ac:dyDescent="0.25">
      <c r="I966"/>
    </row>
    <row r="967" spans="9:9" x14ac:dyDescent="0.25">
      <c r="I967"/>
    </row>
    <row r="968" spans="9:9" x14ac:dyDescent="0.25">
      <c r="I968"/>
    </row>
    <row r="969" spans="9:9" x14ac:dyDescent="0.25">
      <c r="I969"/>
    </row>
    <row r="970" spans="9:9" x14ac:dyDescent="0.25">
      <c r="I970"/>
    </row>
    <row r="971" spans="9:9" x14ac:dyDescent="0.25">
      <c r="I971"/>
    </row>
    <row r="972" spans="9:9" x14ac:dyDescent="0.25">
      <c r="I972"/>
    </row>
    <row r="973" spans="9:9" x14ac:dyDescent="0.25">
      <c r="I973"/>
    </row>
    <row r="974" spans="9:9" x14ac:dyDescent="0.25">
      <c r="I974"/>
    </row>
    <row r="975" spans="9:9" x14ac:dyDescent="0.25">
      <c r="I975"/>
    </row>
    <row r="976" spans="9:9" x14ac:dyDescent="0.25">
      <c r="I976"/>
    </row>
    <row r="977" spans="9:9" x14ac:dyDescent="0.25">
      <c r="I977"/>
    </row>
    <row r="978" spans="9:9" x14ac:dyDescent="0.25">
      <c r="I978"/>
    </row>
    <row r="979" spans="9:9" x14ac:dyDescent="0.25">
      <c r="I979"/>
    </row>
    <row r="980" spans="9:9" x14ac:dyDescent="0.25">
      <c r="I980"/>
    </row>
    <row r="981" spans="9:9" x14ac:dyDescent="0.25">
      <c r="I981"/>
    </row>
    <row r="982" spans="9:9" x14ac:dyDescent="0.25">
      <c r="I982"/>
    </row>
    <row r="983" spans="9:9" x14ac:dyDescent="0.25">
      <c r="I983"/>
    </row>
    <row r="984" spans="9:9" x14ac:dyDescent="0.25">
      <c r="I984"/>
    </row>
    <row r="985" spans="9:9" x14ac:dyDescent="0.25">
      <c r="I985"/>
    </row>
    <row r="986" spans="9:9" x14ac:dyDescent="0.25">
      <c r="I986"/>
    </row>
    <row r="987" spans="9:9" x14ac:dyDescent="0.25">
      <c r="I987"/>
    </row>
    <row r="988" spans="9:9" x14ac:dyDescent="0.25">
      <c r="I988"/>
    </row>
    <row r="989" spans="9:9" x14ac:dyDescent="0.25">
      <c r="I989"/>
    </row>
    <row r="990" spans="9:9" x14ac:dyDescent="0.25">
      <c r="I990"/>
    </row>
    <row r="991" spans="9:9" x14ac:dyDescent="0.25">
      <c r="I991"/>
    </row>
    <row r="992" spans="9:9" x14ac:dyDescent="0.25">
      <c r="I992"/>
    </row>
    <row r="993" spans="9:9" x14ac:dyDescent="0.25">
      <c r="I993"/>
    </row>
    <row r="994" spans="9:9" x14ac:dyDescent="0.25">
      <c r="I994"/>
    </row>
    <row r="995" spans="9:9" x14ac:dyDescent="0.25">
      <c r="I995"/>
    </row>
    <row r="996" spans="9:9" x14ac:dyDescent="0.25">
      <c r="I996"/>
    </row>
    <row r="997" spans="9:9" x14ac:dyDescent="0.25">
      <c r="I997"/>
    </row>
    <row r="998" spans="9:9" x14ac:dyDescent="0.25">
      <c r="I998"/>
    </row>
    <row r="999" spans="9:9" x14ac:dyDescent="0.25">
      <c r="I999"/>
    </row>
    <row r="1000" spans="9:9" x14ac:dyDescent="0.25">
      <c r="I1000"/>
    </row>
    <row r="1001" spans="9:9" x14ac:dyDescent="0.25">
      <c r="I1001"/>
    </row>
    <row r="1002" spans="9:9" x14ac:dyDescent="0.25">
      <c r="I1002"/>
    </row>
    <row r="1003" spans="9:9" x14ac:dyDescent="0.25">
      <c r="I1003"/>
    </row>
    <row r="1004" spans="9:9" x14ac:dyDescent="0.25">
      <c r="I1004"/>
    </row>
    <row r="1005" spans="9:9" x14ac:dyDescent="0.25">
      <c r="I1005"/>
    </row>
    <row r="1006" spans="9:9" x14ac:dyDescent="0.25">
      <c r="I1006"/>
    </row>
    <row r="1007" spans="9:9" x14ac:dyDescent="0.25">
      <c r="I1007"/>
    </row>
    <row r="1008" spans="9:9" x14ac:dyDescent="0.25">
      <c r="I1008"/>
    </row>
    <row r="1009" spans="9:9" x14ac:dyDescent="0.25">
      <c r="I1009"/>
    </row>
    <row r="1010" spans="9:9" x14ac:dyDescent="0.25">
      <c r="I1010"/>
    </row>
    <row r="1011" spans="9:9" x14ac:dyDescent="0.25">
      <c r="I1011"/>
    </row>
    <row r="1012" spans="9:9" x14ac:dyDescent="0.25">
      <c r="I1012"/>
    </row>
    <row r="1013" spans="9:9" x14ac:dyDescent="0.25">
      <c r="I1013"/>
    </row>
    <row r="1014" spans="9:9" x14ac:dyDescent="0.25">
      <c r="I1014"/>
    </row>
    <row r="1015" spans="9:9" x14ac:dyDescent="0.25">
      <c r="I1015"/>
    </row>
    <row r="1016" spans="9:9" x14ac:dyDescent="0.25">
      <c r="I1016"/>
    </row>
    <row r="1017" spans="9:9" x14ac:dyDescent="0.25">
      <c r="I1017"/>
    </row>
    <row r="1018" spans="9:9" x14ac:dyDescent="0.25">
      <c r="I1018"/>
    </row>
    <row r="1019" spans="9:9" x14ac:dyDescent="0.25">
      <c r="I1019"/>
    </row>
    <row r="1020" spans="9:9" x14ac:dyDescent="0.25">
      <c r="I1020"/>
    </row>
    <row r="1021" spans="9:9" x14ac:dyDescent="0.25">
      <c r="I1021"/>
    </row>
    <row r="1022" spans="9:9" x14ac:dyDescent="0.25">
      <c r="I1022"/>
    </row>
    <row r="1023" spans="9:9" x14ac:dyDescent="0.25">
      <c r="I1023"/>
    </row>
    <row r="1024" spans="9:9" x14ac:dyDescent="0.25">
      <c r="I1024"/>
    </row>
    <row r="1025" spans="9:9" x14ac:dyDescent="0.25">
      <c r="I1025"/>
    </row>
    <row r="1026" spans="9:9" x14ac:dyDescent="0.25">
      <c r="I1026"/>
    </row>
    <row r="1027" spans="9:9" x14ac:dyDescent="0.25">
      <c r="I1027"/>
    </row>
    <row r="1028" spans="9:9" x14ac:dyDescent="0.25">
      <c r="I1028"/>
    </row>
    <row r="1029" spans="9:9" x14ac:dyDescent="0.25">
      <c r="I1029"/>
    </row>
    <row r="1030" spans="9:9" x14ac:dyDescent="0.25">
      <c r="I1030"/>
    </row>
    <row r="1031" spans="9:9" x14ac:dyDescent="0.25">
      <c r="I1031"/>
    </row>
    <row r="1032" spans="9:9" x14ac:dyDescent="0.25">
      <c r="I1032"/>
    </row>
    <row r="1033" spans="9:9" x14ac:dyDescent="0.25">
      <c r="I1033"/>
    </row>
    <row r="1034" spans="9:9" x14ac:dyDescent="0.25">
      <c r="I1034"/>
    </row>
    <row r="1035" spans="9:9" x14ac:dyDescent="0.25">
      <c r="I1035"/>
    </row>
    <row r="1036" spans="9:9" x14ac:dyDescent="0.25">
      <c r="I1036"/>
    </row>
    <row r="1037" spans="9:9" x14ac:dyDescent="0.25">
      <c r="I1037"/>
    </row>
    <row r="1038" spans="9:9" x14ac:dyDescent="0.25">
      <c r="I1038"/>
    </row>
    <row r="1039" spans="9:9" x14ac:dyDescent="0.25">
      <c r="I1039"/>
    </row>
    <row r="1040" spans="9:9" x14ac:dyDescent="0.25">
      <c r="I1040"/>
    </row>
    <row r="1041" spans="9:9" x14ac:dyDescent="0.25">
      <c r="I1041"/>
    </row>
    <row r="1042" spans="9:9" x14ac:dyDescent="0.25">
      <c r="I1042"/>
    </row>
    <row r="1043" spans="9:9" x14ac:dyDescent="0.25">
      <c r="I1043"/>
    </row>
    <row r="1044" spans="9:9" x14ac:dyDescent="0.25">
      <c r="I1044"/>
    </row>
    <row r="1045" spans="9:9" x14ac:dyDescent="0.25">
      <c r="I1045"/>
    </row>
    <row r="1046" spans="9:9" x14ac:dyDescent="0.25">
      <c r="I1046"/>
    </row>
    <row r="1047" spans="9:9" x14ac:dyDescent="0.25">
      <c r="I1047"/>
    </row>
    <row r="1048" spans="9:9" x14ac:dyDescent="0.25">
      <c r="I1048"/>
    </row>
    <row r="1049" spans="9:9" x14ac:dyDescent="0.25">
      <c r="I1049"/>
    </row>
    <row r="1050" spans="9:9" x14ac:dyDescent="0.25">
      <c r="I1050"/>
    </row>
    <row r="1051" spans="9:9" x14ac:dyDescent="0.25">
      <c r="I1051"/>
    </row>
    <row r="1052" spans="9:9" x14ac:dyDescent="0.25">
      <c r="I1052"/>
    </row>
    <row r="1053" spans="9:9" x14ac:dyDescent="0.25">
      <c r="I1053"/>
    </row>
    <row r="1054" spans="9:9" x14ac:dyDescent="0.25">
      <c r="I1054"/>
    </row>
    <row r="1055" spans="9:9" x14ac:dyDescent="0.25">
      <c r="I1055"/>
    </row>
    <row r="1056" spans="9:9" x14ac:dyDescent="0.25">
      <c r="I1056"/>
    </row>
    <row r="1057" spans="9:9" x14ac:dyDescent="0.25">
      <c r="I1057"/>
    </row>
    <row r="1058" spans="9:9" x14ac:dyDescent="0.25">
      <c r="I1058"/>
    </row>
    <row r="1059" spans="9:9" x14ac:dyDescent="0.25">
      <c r="I1059"/>
    </row>
    <row r="1060" spans="9:9" x14ac:dyDescent="0.25">
      <c r="I1060"/>
    </row>
    <row r="1061" spans="9:9" x14ac:dyDescent="0.25">
      <c r="I1061"/>
    </row>
    <row r="1062" spans="9:9" x14ac:dyDescent="0.25">
      <c r="I1062"/>
    </row>
    <row r="1063" spans="9:9" x14ac:dyDescent="0.25">
      <c r="I1063"/>
    </row>
    <row r="1064" spans="9:9" x14ac:dyDescent="0.25">
      <c r="I1064"/>
    </row>
    <row r="1065" spans="9:9" x14ac:dyDescent="0.25">
      <c r="I1065"/>
    </row>
    <row r="1066" spans="9:9" x14ac:dyDescent="0.25">
      <c r="I1066"/>
    </row>
    <row r="1067" spans="9:9" x14ac:dyDescent="0.25">
      <c r="I1067"/>
    </row>
    <row r="1068" spans="9:9" x14ac:dyDescent="0.25">
      <c r="I1068"/>
    </row>
    <row r="1069" spans="9:9" x14ac:dyDescent="0.25">
      <c r="I1069"/>
    </row>
    <row r="1070" spans="9:9" x14ac:dyDescent="0.25">
      <c r="I1070"/>
    </row>
    <row r="1071" spans="9:9" x14ac:dyDescent="0.25">
      <c r="I1071"/>
    </row>
    <row r="1072" spans="9:9" x14ac:dyDescent="0.25">
      <c r="I1072"/>
    </row>
    <row r="1073" spans="9:9" x14ac:dyDescent="0.25">
      <c r="I1073"/>
    </row>
    <row r="1074" spans="9:9" x14ac:dyDescent="0.25">
      <c r="I1074"/>
    </row>
    <row r="1075" spans="9:9" x14ac:dyDescent="0.25">
      <c r="I1075"/>
    </row>
    <row r="1076" spans="9:9" x14ac:dyDescent="0.25">
      <c r="I1076"/>
    </row>
    <row r="1077" spans="9:9" x14ac:dyDescent="0.25">
      <c r="I1077"/>
    </row>
    <row r="1078" spans="9:9" x14ac:dyDescent="0.25">
      <c r="I1078"/>
    </row>
    <row r="1079" spans="9:9" x14ac:dyDescent="0.25">
      <c r="I1079"/>
    </row>
    <row r="1080" spans="9:9" x14ac:dyDescent="0.25">
      <c r="I1080"/>
    </row>
    <row r="1081" spans="9:9" x14ac:dyDescent="0.25">
      <c r="I1081"/>
    </row>
    <row r="1082" spans="9:9" x14ac:dyDescent="0.25">
      <c r="I1082"/>
    </row>
    <row r="1083" spans="9:9" x14ac:dyDescent="0.25">
      <c r="I1083"/>
    </row>
    <row r="1084" spans="9:9" x14ac:dyDescent="0.25">
      <c r="I1084"/>
    </row>
    <row r="1085" spans="9:9" x14ac:dyDescent="0.25">
      <c r="I1085"/>
    </row>
    <row r="1086" spans="9:9" x14ac:dyDescent="0.25">
      <c r="I1086"/>
    </row>
    <row r="1087" spans="9:9" x14ac:dyDescent="0.25">
      <c r="I1087"/>
    </row>
    <row r="1088" spans="9:9" x14ac:dyDescent="0.25">
      <c r="I1088"/>
    </row>
    <row r="1089" spans="9:9" x14ac:dyDescent="0.25">
      <c r="I1089"/>
    </row>
    <row r="1090" spans="9:9" x14ac:dyDescent="0.25">
      <c r="I1090"/>
    </row>
    <row r="1091" spans="9:9" x14ac:dyDescent="0.25">
      <c r="I1091"/>
    </row>
    <row r="1092" spans="9:9" x14ac:dyDescent="0.25">
      <c r="I1092"/>
    </row>
    <row r="1093" spans="9:9" x14ac:dyDescent="0.25">
      <c r="I1093"/>
    </row>
    <row r="1094" spans="9:9" x14ac:dyDescent="0.25">
      <c r="I1094"/>
    </row>
    <row r="1095" spans="9:9" x14ac:dyDescent="0.25">
      <c r="I1095"/>
    </row>
    <row r="1096" spans="9:9" x14ac:dyDescent="0.25">
      <c r="I1096"/>
    </row>
    <row r="1097" spans="9:9" x14ac:dyDescent="0.25">
      <c r="I1097"/>
    </row>
    <row r="1098" spans="9:9" x14ac:dyDescent="0.25">
      <c r="I1098"/>
    </row>
    <row r="1099" spans="9:9" x14ac:dyDescent="0.25">
      <c r="I1099"/>
    </row>
    <row r="1100" spans="9:9" x14ac:dyDescent="0.25">
      <c r="I1100"/>
    </row>
    <row r="1101" spans="9:9" x14ac:dyDescent="0.25">
      <c r="I1101"/>
    </row>
    <row r="1102" spans="9:9" x14ac:dyDescent="0.25">
      <c r="I1102"/>
    </row>
    <row r="1103" spans="9:9" x14ac:dyDescent="0.25">
      <c r="I1103"/>
    </row>
    <row r="1104" spans="9:9" x14ac:dyDescent="0.25">
      <c r="I1104"/>
    </row>
    <row r="1105" spans="9:9" x14ac:dyDescent="0.25">
      <c r="I1105"/>
    </row>
    <row r="1106" spans="9:9" x14ac:dyDescent="0.25">
      <c r="I1106"/>
    </row>
    <row r="1107" spans="9:9" x14ac:dyDescent="0.25">
      <c r="I1107"/>
    </row>
    <row r="1108" spans="9:9" x14ac:dyDescent="0.25">
      <c r="I1108"/>
    </row>
    <row r="1109" spans="9:9" x14ac:dyDescent="0.25">
      <c r="I1109"/>
    </row>
    <row r="1110" spans="9:9" x14ac:dyDescent="0.25">
      <c r="I1110"/>
    </row>
    <row r="1111" spans="9:9" x14ac:dyDescent="0.25">
      <c r="I1111"/>
    </row>
    <row r="1112" spans="9:9" x14ac:dyDescent="0.25">
      <c r="I1112"/>
    </row>
    <row r="1113" spans="9:9" x14ac:dyDescent="0.25">
      <c r="I1113"/>
    </row>
    <row r="1114" spans="9:9" x14ac:dyDescent="0.25">
      <c r="I1114"/>
    </row>
    <row r="1115" spans="9:9" x14ac:dyDescent="0.25">
      <c r="I1115"/>
    </row>
    <row r="1116" spans="9:9" x14ac:dyDescent="0.25">
      <c r="I1116"/>
    </row>
    <row r="1117" spans="9:9" x14ac:dyDescent="0.25">
      <c r="I1117"/>
    </row>
    <row r="1118" spans="9:9" x14ac:dyDescent="0.25">
      <c r="I1118"/>
    </row>
    <row r="1119" spans="9:9" x14ac:dyDescent="0.25">
      <c r="I1119"/>
    </row>
    <row r="1120" spans="9:9" x14ac:dyDescent="0.25">
      <c r="I1120"/>
    </row>
    <row r="1121" spans="9:9" x14ac:dyDescent="0.25">
      <c r="I1121"/>
    </row>
    <row r="1122" spans="9:9" x14ac:dyDescent="0.25">
      <c r="I1122"/>
    </row>
    <row r="1123" spans="9:9" x14ac:dyDescent="0.25">
      <c r="I1123"/>
    </row>
    <row r="1124" spans="9:9" x14ac:dyDescent="0.25">
      <c r="I1124"/>
    </row>
    <row r="1125" spans="9:9" x14ac:dyDescent="0.25">
      <c r="I1125"/>
    </row>
    <row r="1126" spans="9:9" x14ac:dyDescent="0.25">
      <c r="I1126"/>
    </row>
    <row r="1127" spans="9:9" x14ac:dyDescent="0.25">
      <c r="I1127"/>
    </row>
    <row r="1128" spans="9:9" x14ac:dyDescent="0.25">
      <c r="I1128"/>
    </row>
    <row r="1129" spans="9:9" x14ac:dyDescent="0.25">
      <c r="I1129"/>
    </row>
    <row r="1130" spans="9:9" x14ac:dyDescent="0.25">
      <c r="I1130"/>
    </row>
    <row r="1131" spans="9:9" x14ac:dyDescent="0.25">
      <c r="I1131"/>
    </row>
    <row r="1132" spans="9:9" x14ac:dyDescent="0.25">
      <c r="I1132"/>
    </row>
    <row r="1133" spans="9:9" x14ac:dyDescent="0.25">
      <c r="I1133"/>
    </row>
    <row r="1134" spans="9:9" x14ac:dyDescent="0.25">
      <c r="I1134"/>
    </row>
    <row r="1135" spans="9:9" x14ac:dyDescent="0.25">
      <c r="I1135"/>
    </row>
    <row r="1136" spans="9:9" x14ac:dyDescent="0.25">
      <c r="I1136"/>
    </row>
    <row r="1137" spans="9:9" x14ac:dyDescent="0.25">
      <c r="I1137"/>
    </row>
    <row r="1138" spans="9:9" x14ac:dyDescent="0.25">
      <c r="I1138"/>
    </row>
    <row r="1139" spans="9:9" x14ac:dyDescent="0.25">
      <c r="I1139"/>
    </row>
    <row r="1140" spans="9:9" x14ac:dyDescent="0.25">
      <c r="I1140"/>
    </row>
    <row r="1141" spans="9:9" x14ac:dyDescent="0.25">
      <c r="I1141"/>
    </row>
    <row r="1142" spans="9:9" x14ac:dyDescent="0.25">
      <c r="I1142"/>
    </row>
    <row r="1143" spans="9:9" x14ac:dyDescent="0.25">
      <c r="I1143"/>
    </row>
    <row r="1144" spans="9:9" x14ac:dyDescent="0.25">
      <c r="I1144"/>
    </row>
    <row r="1145" spans="9:9" x14ac:dyDescent="0.25">
      <c r="I1145"/>
    </row>
    <row r="1146" spans="9:9" x14ac:dyDescent="0.25">
      <c r="I1146"/>
    </row>
    <row r="1147" spans="9:9" x14ac:dyDescent="0.25">
      <c r="I1147"/>
    </row>
    <row r="1148" spans="9:9" x14ac:dyDescent="0.25">
      <c r="I1148"/>
    </row>
    <row r="1149" spans="9:9" x14ac:dyDescent="0.25">
      <c r="I1149"/>
    </row>
    <row r="1150" spans="9:9" x14ac:dyDescent="0.25">
      <c r="I1150"/>
    </row>
    <row r="1151" spans="9:9" x14ac:dyDescent="0.25">
      <c r="I1151"/>
    </row>
    <row r="1152" spans="9:9" x14ac:dyDescent="0.25">
      <c r="I1152"/>
    </row>
    <row r="1153" spans="9:9" x14ac:dyDescent="0.25">
      <c r="I1153"/>
    </row>
    <row r="1154" spans="9:9" x14ac:dyDescent="0.25">
      <c r="I1154"/>
    </row>
    <row r="1155" spans="9:9" x14ac:dyDescent="0.25">
      <c r="I1155"/>
    </row>
    <row r="1156" spans="9:9" x14ac:dyDescent="0.25">
      <c r="I1156"/>
    </row>
  </sheetData>
  <sheetProtection algorithmName="SHA-512" hashValue="CAdeRH0aY/UuUF5K2T6D9hYLWnRCdHDrXWpfCQfJigRmGiwfUtOyNC/aVW8QW8gjeaz5jVC6cbRlqkJ9+o/RsQ==" saltValue="LnNnLgrTuPzMLOYDXnbk5w==" spinCount="100000" sheet="1" objects="1" scenarios="1"/>
  <mergeCells count="26">
    <mergeCell ref="F65:H65"/>
    <mergeCell ref="F56:H56"/>
    <mergeCell ref="F54:H54"/>
    <mergeCell ref="F61:H61"/>
    <mergeCell ref="D12:E12"/>
    <mergeCell ref="D18:E18"/>
    <mergeCell ref="D19:E19"/>
    <mergeCell ref="D20:E20"/>
    <mergeCell ref="D21:E21"/>
    <mergeCell ref="B53:H53"/>
    <mergeCell ref="D13:E13"/>
    <mergeCell ref="D14:E14"/>
    <mergeCell ref="D15:E15"/>
    <mergeCell ref="D16:E16"/>
    <mergeCell ref="D17:E17"/>
    <mergeCell ref="F60:H60"/>
    <mergeCell ref="F59:H59"/>
    <mergeCell ref="F57:H57"/>
    <mergeCell ref="F58:H58"/>
    <mergeCell ref="D6:E6"/>
    <mergeCell ref="D7:E7"/>
    <mergeCell ref="D8:E8"/>
    <mergeCell ref="D9:E9"/>
    <mergeCell ref="D11:E11"/>
    <mergeCell ref="D10:E10"/>
    <mergeCell ref="F55:H55"/>
  </mergeCells>
  <dataValidations count="3">
    <dataValidation allowBlank="1" showInputMessage="1" showErrorMessage="1" prompt="Neparedzēto izmaksu prognoze balstās uz apstākļiem, kas faktiski jau ir iestājušies" sqref="E24"/>
    <dataValidation allowBlank="1" showInputMessage="1" showErrorMessage="1" prompt="Ja regulatīvajā periodā ir trīs tarifu periodi, šūnas I57 vērtību ievada darblapas &quot;RP_noslēguma_RR&quot; šūnā H3." sqref="I55"/>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52:G5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159"/>
  <sheetViews>
    <sheetView zoomScale="80" zoomScaleNormal="80" workbookViewId="0">
      <selection activeCell="D2" sqref="D2"/>
    </sheetView>
  </sheetViews>
  <sheetFormatPr defaultRowHeight="15" x14ac:dyDescent="0.25"/>
  <cols>
    <col min="2" max="2" width="44.7109375" style="78" customWidth="1"/>
    <col min="3" max="7" width="21.7109375" customWidth="1"/>
    <col min="8" max="8" width="21.7109375" style="2" customWidth="1"/>
    <col min="9" max="9" width="50.5703125" style="24" customWidth="1"/>
  </cols>
  <sheetData>
    <row r="1" spans="2:11" ht="45" x14ac:dyDescent="0.25">
      <c r="B1" s="79"/>
      <c r="C1" s="1" t="s">
        <v>147</v>
      </c>
      <c r="D1" s="1" t="s">
        <v>148</v>
      </c>
      <c r="E1" s="1" t="s">
        <v>149</v>
      </c>
      <c r="F1" s="1" t="s">
        <v>150</v>
      </c>
      <c r="G1" s="1" t="s">
        <v>151</v>
      </c>
      <c r="H1" s="36" t="s">
        <v>79</v>
      </c>
      <c r="I1" s="37" t="s">
        <v>10</v>
      </c>
    </row>
    <row r="2" spans="2:11" s="152" customFormat="1" ht="30" x14ac:dyDescent="0.25">
      <c r="B2" s="237" t="s">
        <v>80</v>
      </c>
      <c r="C2" s="140">
        <f>IF('TP dati'!G4&gt;0,'TP dati'!I39-'6_mēn_3_TP'!I60,0)</f>
        <v>0</v>
      </c>
      <c r="D2" s="140">
        <f>'TP dati'!G44</f>
        <v>0</v>
      </c>
      <c r="E2" s="140">
        <f>'TP dati'!G45</f>
        <v>0</v>
      </c>
      <c r="F2" s="322" t="s">
        <v>81</v>
      </c>
      <c r="G2" s="148">
        <f>D2+E2</f>
        <v>0</v>
      </c>
      <c r="H2" s="102">
        <f>G2-C2</f>
        <v>0</v>
      </c>
      <c r="I2" s="266"/>
    </row>
    <row r="3" spans="2:11" s="152" customFormat="1" ht="45" x14ac:dyDescent="0.25">
      <c r="B3" s="237" t="s">
        <v>82</v>
      </c>
      <c r="C3" s="148">
        <f>(C4*C5)/1000</f>
        <v>0</v>
      </c>
      <c r="D3" s="148">
        <f t="shared" ref="D3:E3" si="0">(D4*D5)/1000</f>
        <v>0</v>
      </c>
      <c r="E3" s="148">
        <f t="shared" si="0"/>
        <v>0</v>
      </c>
      <c r="F3" s="322" t="s">
        <v>81</v>
      </c>
      <c r="G3" s="148">
        <f>D3+E3</f>
        <v>0</v>
      </c>
      <c r="H3" s="268">
        <f>C3-G3</f>
        <v>0</v>
      </c>
      <c r="I3" s="269"/>
    </row>
    <row r="4" spans="2:11" s="152" customFormat="1" ht="14.45" x14ac:dyDescent="0.3">
      <c r="B4" s="271" t="s">
        <v>186</v>
      </c>
      <c r="C4" s="272">
        <f>'TP dati'!G35</f>
        <v>0</v>
      </c>
      <c r="D4" s="141"/>
      <c r="E4" s="141"/>
      <c r="F4" s="322" t="s">
        <v>81</v>
      </c>
      <c r="G4" s="322" t="s">
        <v>81</v>
      </c>
      <c r="H4" s="273" t="s">
        <v>81</v>
      </c>
      <c r="I4" s="274"/>
    </row>
    <row r="5" spans="2:11" s="152" customFormat="1" x14ac:dyDescent="0.25">
      <c r="B5" s="271" t="s">
        <v>178</v>
      </c>
      <c r="C5" s="277">
        <f>'TP dati'!G34</f>
        <v>0</v>
      </c>
      <c r="D5" s="142"/>
      <c r="E5" s="142"/>
      <c r="F5" s="322" t="s">
        <v>81</v>
      </c>
      <c r="G5" s="322" t="s">
        <v>81</v>
      </c>
      <c r="H5" s="273" t="s">
        <v>81</v>
      </c>
      <c r="I5" s="274"/>
    </row>
    <row r="6" spans="2:11" s="152" customFormat="1" ht="60" x14ac:dyDescent="0.25">
      <c r="B6" s="237" t="s">
        <v>83</v>
      </c>
      <c r="C6" s="148">
        <f>C7*C11+C7+(C13*C16+C13)</f>
        <v>0</v>
      </c>
      <c r="D6" s="353" t="s">
        <v>81</v>
      </c>
      <c r="E6" s="354"/>
      <c r="F6" s="322" t="s">
        <v>81</v>
      </c>
      <c r="G6" s="322" t="s">
        <v>81</v>
      </c>
      <c r="H6" s="268">
        <f>D7*('TP dati'!H50-'TP dati'!H52)/'TP dati'!H50+D13*('TP dati'!G50-'TP dati'!G52)/'TP dati'!G50</f>
        <v>0</v>
      </c>
      <c r="I6" s="269"/>
    </row>
    <row r="7" spans="2:11" s="152" customFormat="1" ht="60" x14ac:dyDescent="0.25">
      <c r="B7" s="271" t="s">
        <v>84</v>
      </c>
      <c r="C7" s="277">
        <f>C8+C9+C10</f>
        <v>0</v>
      </c>
      <c r="D7" s="417">
        <f>C7</f>
        <v>0</v>
      </c>
      <c r="E7" s="418"/>
      <c r="F7" s="322" t="s">
        <v>81</v>
      </c>
      <c r="G7" s="322" t="s">
        <v>81</v>
      </c>
      <c r="H7" s="273" t="s">
        <v>81</v>
      </c>
      <c r="I7" s="274"/>
      <c r="K7" s="279"/>
    </row>
    <row r="8" spans="2:11" s="152" customFormat="1" ht="60" x14ac:dyDescent="0.25">
      <c r="B8" s="271" t="s">
        <v>152</v>
      </c>
      <c r="C8" s="277">
        <f>'TP dati'!G20</f>
        <v>0</v>
      </c>
      <c r="D8" s="417">
        <f>C8</f>
        <v>0</v>
      </c>
      <c r="E8" s="418"/>
      <c r="F8" s="322" t="s">
        <v>81</v>
      </c>
      <c r="G8" s="322" t="s">
        <v>81</v>
      </c>
      <c r="H8" s="273" t="s">
        <v>81</v>
      </c>
      <c r="I8" s="274"/>
      <c r="K8" s="279"/>
    </row>
    <row r="9" spans="2:11" s="152" customFormat="1" ht="60.6" customHeight="1" x14ac:dyDescent="0.3">
      <c r="B9" s="237" t="str">
        <f>'6_mēn_3_TP'!B9</f>
        <v>tarifu aprēķinā iekļautās personāla izmaksas, kas aprēķinātas, izmantojot kārtējā gada inflācijas prognozi un kas attiecināmas uz attiecīgo tarifu periodu </v>
      </c>
      <c r="C9" s="277">
        <f>'TP dati'!G15</f>
        <v>0</v>
      </c>
      <c r="D9" s="417">
        <f>C9</f>
        <v>0</v>
      </c>
      <c r="E9" s="418"/>
      <c r="F9" s="322" t="s">
        <v>81</v>
      </c>
      <c r="G9" s="322" t="s">
        <v>81</v>
      </c>
      <c r="H9" s="273" t="s">
        <v>81</v>
      </c>
      <c r="I9" s="274"/>
      <c r="K9" s="279"/>
    </row>
    <row r="10" spans="2:11" s="152" customFormat="1" ht="45" x14ac:dyDescent="0.25">
      <c r="B10" s="271" t="s">
        <v>92</v>
      </c>
      <c r="C10" s="277">
        <f>'TP dati'!G24</f>
        <v>0</v>
      </c>
      <c r="D10" s="417">
        <f>C10</f>
        <v>0</v>
      </c>
      <c r="E10" s="418"/>
      <c r="F10" s="322" t="s">
        <v>81</v>
      </c>
      <c r="G10" s="322" t="s">
        <v>81</v>
      </c>
      <c r="H10" s="273" t="s">
        <v>81</v>
      </c>
      <c r="I10" s="274"/>
      <c r="K10" s="279"/>
    </row>
    <row r="11" spans="2:11" s="152" customFormat="1" x14ac:dyDescent="0.25">
      <c r="B11" s="280" t="s">
        <v>88</v>
      </c>
      <c r="C11" s="281">
        <f>'TP dati'!H49</f>
        <v>0</v>
      </c>
      <c r="D11" s="406" t="s">
        <v>81</v>
      </c>
      <c r="E11" s="407"/>
      <c r="F11" s="322" t="s">
        <v>81</v>
      </c>
      <c r="G11" s="322" t="s">
        <v>81</v>
      </c>
      <c r="H11" s="273" t="s">
        <v>81</v>
      </c>
      <c r="I11" s="274"/>
      <c r="K11" s="279"/>
    </row>
    <row r="12" spans="2:11" s="152" customFormat="1" x14ac:dyDescent="0.25">
      <c r="B12" s="280" t="s">
        <v>89</v>
      </c>
      <c r="C12" s="322" t="s">
        <v>81</v>
      </c>
      <c r="D12" s="359">
        <f>'TP dati'!H51</f>
        <v>0</v>
      </c>
      <c r="E12" s="360"/>
      <c r="F12" s="322" t="s">
        <v>81</v>
      </c>
      <c r="G12" s="322" t="s">
        <v>81</v>
      </c>
      <c r="H12" s="273" t="s">
        <v>81</v>
      </c>
      <c r="I12" s="274"/>
    </row>
    <row r="13" spans="2:11" s="152" customFormat="1" ht="60" x14ac:dyDescent="0.25">
      <c r="B13" s="271" t="s">
        <v>90</v>
      </c>
      <c r="C13" s="140">
        <f>C14+C15</f>
        <v>0</v>
      </c>
      <c r="D13" s="363">
        <f>C13</f>
        <v>0</v>
      </c>
      <c r="E13" s="364"/>
      <c r="F13" s="322" t="s">
        <v>81</v>
      </c>
      <c r="G13" s="322" t="s">
        <v>81</v>
      </c>
      <c r="H13" s="273" t="s">
        <v>81</v>
      </c>
      <c r="I13" s="274"/>
      <c r="K13" s="279"/>
    </row>
    <row r="14" spans="2:11" s="152" customFormat="1" ht="60" x14ac:dyDescent="0.25">
      <c r="B14" s="271" t="s">
        <v>91</v>
      </c>
      <c r="C14" s="140">
        <f>'TP dati'!G19</f>
        <v>0</v>
      </c>
      <c r="D14" s="363">
        <f>C14</f>
        <v>0</v>
      </c>
      <c r="E14" s="364"/>
      <c r="F14" s="322" t="s">
        <v>81</v>
      </c>
      <c r="G14" s="322" t="s">
        <v>81</v>
      </c>
      <c r="H14" s="273" t="s">
        <v>81</v>
      </c>
      <c r="I14" s="274"/>
      <c r="K14" s="279"/>
    </row>
    <row r="15" spans="2:11" s="152" customFormat="1" ht="45" x14ac:dyDescent="0.25">
      <c r="B15" s="271" t="s">
        <v>92</v>
      </c>
      <c r="C15" s="140">
        <f>'TP dati'!G23</f>
        <v>0</v>
      </c>
      <c r="D15" s="363">
        <f>C15</f>
        <v>0</v>
      </c>
      <c r="E15" s="364"/>
      <c r="F15" s="322" t="s">
        <v>81</v>
      </c>
      <c r="G15" s="322" t="s">
        <v>81</v>
      </c>
      <c r="H15" s="273" t="s">
        <v>81</v>
      </c>
      <c r="I15" s="274"/>
      <c r="K15" s="279"/>
    </row>
    <row r="16" spans="2:11" s="152" customFormat="1" x14ac:dyDescent="0.25">
      <c r="B16" s="280" t="s">
        <v>88</v>
      </c>
      <c r="C16" s="281">
        <f>'TP dati'!G53</f>
        <v>0</v>
      </c>
      <c r="D16" s="406" t="s">
        <v>81</v>
      </c>
      <c r="E16" s="407"/>
      <c r="F16" s="322" t="s">
        <v>81</v>
      </c>
      <c r="G16" s="322" t="s">
        <v>81</v>
      </c>
      <c r="H16" s="273" t="s">
        <v>81</v>
      </c>
      <c r="I16" s="274"/>
      <c r="K16" s="279"/>
    </row>
    <row r="17" spans="2:9" s="152" customFormat="1" x14ac:dyDescent="0.25">
      <c r="B17" s="280" t="s">
        <v>153</v>
      </c>
      <c r="C17" s="322" t="s">
        <v>81</v>
      </c>
      <c r="D17" s="359">
        <f>'TP dati'!H53</f>
        <v>0</v>
      </c>
      <c r="E17" s="360"/>
      <c r="F17" s="322" t="s">
        <v>81</v>
      </c>
      <c r="G17" s="322" t="s">
        <v>81</v>
      </c>
      <c r="H17" s="273" t="s">
        <v>81</v>
      </c>
      <c r="I17" s="274"/>
    </row>
    <row r="18" spans="2:9" s="152" customFormat="1" ht="79.5" customHeight="1" x14ac:dyDescent="0.25">
      <c r="B18" s="237" t="s">
        <v>94</v>
      </c>
      <c r="C18" s="148">
        <f>C19</f>
        <v>0</v>
      </c>
      <c r="D18" s="387" t="s">
        <v>81</v>
      </c>
      <c r="E18" s="388"/>
      <c r="F18" s="322" t="s">
        <v>81</v>
      </c>
      <c r="G18" s="322" t="s">
        <v>81</v>
      </c>
      <c r="H18" s="268">
        <f>D19*('TP dati'!H57-'TP dati'!H59)/'TP dati'!H57</f>
        <v>0</v>
      </c>
      <c r="I18" s="274"/>
    </row>
    <row r="19" spans="2:9" s="152" customFormat="1" ht="45.75" customHeight="1" x14ac:dyDescent="0.25">
      <c r="B19" s="237" t="s">
        <v>95</v>
      </c>
      <c r="C19" s="140">
        <f>'TP dati'!G16</f>
        <v>0</v>
      </c>
      <c r="D19" s="363">
        <f>C19</f>
        <v>0</v>
      </c>
      <c r="E19" s="364"/>
      <c r="F19" s="322" t="s">
        <v>81</v>
      </c>
      <c r="G19" s="322" t="s">
        <v>81</v>
      </c>
      <c r="H19" s="273" t="s">
        <v>81</v>
      </c>
      <c r="I19" s="274"/>
    </row>
    <row r="20" spans="2:9" s="152" customFormat="1" ht="13.5" customHeight="1" x14ac:dyDescent="0.25">
      <c r="B20" s="280" t="s">
        <v>96</v>
      </c>
      <c r="C20" s="281">
        <f>'TP dati'!H56</f>
        <v>0</v>
      </c>
      <c r="D20" s="406" t="s">
        <v>81</v>
      </c>
      <c r="E20" s="407"/>
      <c r="F20" s="322" t="s">
        <v>81</v>
      </c>
      <c r="G20" s="322" t="s">
        <v>81</v>
      </c>
      <c r="H20" s="273" t="s">
        <v>81</v>
      </c>
      <c r="I20" s="274"/>
    </row>
    <row r="21" spans="2:9" s="152" customFormat="1" ht="16.5" customHeight="1" x14ac:dyDescent="0.25">
      <c r="B21" s="280" t="s">
        <v>97</v>
      </c>
      <c r="C21" s="265" t="s">
        <v>81</v>
      </c>
      <c r="D21" s="359">
        <f>'TP dati'!H58</f>
        <v>0</v>
      </c>
      <c r="E21" s="360"/>
      <c r="F21" s="322" t="s">
        <v>81</v>
      </c>
      <c r="G21" s="322" t="s">
        <v>81</v>
      </c>
      <c r="H21" s="273" t="s">
        <v>81</v>
      </c>
      <c r="I21" s="274"/>
    </row>
    <row r="22" spans="2:9" s="152" customFormat="1" ht="30" x14ac:dyDescent="0.25">
      <c r="B22" s="237" t="s">
        <v>98</v>
      </c>
      <c r="C22" s="140">
        <f>'TP dati'!G25</f>
        <v>0</v>
      </c>
      <c r="D22" s="143"/>
      <c r="E22" s="143"/>
      <c r="F22" s="322" t="s">
        <v>81</v>
      </c>
      <c r="G22" s="324">
        <f>D22+E22</f>
        <v>0</v>
      </c>
      <c r="H22" s="268">
        <f>C22-G22</f>
        <v>0</v>
      </c>
      <c r="I22" s="274"/>
    </row>
    <row r="23" spans="2:9" s="152" customFormat="1" ht="45" x14ac:dyDescent="0.25">
      <c r="B23" s="237" t="s">
        <v>99</v>
      </c>
      <c r="C23" s="140">
        <f>'TP dati'!G32</f>
        <v>0</v>
      </c>
      <c r="D23" s="143"/>
      <c r="E23" s="143"/>
      <c r="F23" s="322" t="s">
        <v>81</v>
      </c>
      <c r="G23" s="148">
        <f>D23+E23</f>
        <v>0</v>
      </c>
      <c r="H23" s="268">
        <f>C23-G23</f>
        <v>0</v>
      </c>
      <c r="I23" s="274"/>
    </row>
    <row r="24" spans="2:9" s="152" customFormat="1" ht="75" x14ac:dyDescent="0.25">
      <c r="B24" s="237" t="s">
        <v>100</v>
      </c>
      <c r="C24" s="322" t="s">
        <v>81</v>
      </c>
      <c r="D24" s="143"/>
      <c r="E24" s="143"/>
      <c r="F24" s="322" t="s">
        <v>81</v>
      </c>
      <c r="G24" s="148">
        <f>D24+E24</f>
        <v>0</v>
      </c>
      <c r="H24" s="268">
        <f>-G24</f>
        <v>0</v>
      </c>
      <c r="I24" s="274"/>
    </row>
    <row r="25" spans="2:9" s="152" customFormat="1" ht="120" x14ac:dyDescent="0.25">
      <c r="B25" s="237" t="s">
        <v>101</v>
      </c>
      <c r="C25" s="148">
        <f>C28-C33+C27-C26+C38+C39</f>
        <v>0</v>
      </c>
      <c r="D25" s="419" t="s">
        <v>81</v>
      </c>
      <c r="E25" s="420"/>
      <c r="F25" s="322" t="s">
        <v>81</v>
      </c>
      <c r="G25" s="322" t="s">
        <v>81</v>
      </c>
      <c r="H25" s="268">
        <f>C25</f>
        <v>0</v>
      </c>
      <c r="I25" s="274"/>
    </row>
    <row r="26" spans="2:9" s="152" customFormat="1" ht="30" x14ac:dyDescent="0.25">
      <c r="B26" s="237" t="s">
        <v>134</v>
      </c>
      <c r="C26" s="140">
        <f>'TP dati'!F43</f>
        <v>0</v>
      </c>
      <c r="D26" s="322" t="s">
        <v>81</v>
      </c>
      <c r="E26" s="322" t="s">
        <v>81</v>
      </c>
      <c r="F26" s="322" t="s">
        <v>81</v>
      </c>
      <c r="G26" s="322" t="s">
        <v>81</v>
      </c>
      <c r="H26" s="273" t="s">
        <v>81</v>
      </c>
      <c r="I26" s="274"/>
    </row>
    <row r="27" spans="2:9" s="152" customFormat="1" x14ac:dyDescent="0.25">
      <c r="B27" s="237" t="s">
        <v>135</v>
      </c>
      <c r="C27" s="140">
        <f>'TP dati'!F46</f>
        <v>0</v>
      </c>
      <c r="D27" s="322" t="s">
        <v>81</v>
      </c>
      <c r="E27" s="322" t="s">
        <v>81</v>
      </c>
      <c r="F27" s="322" t="s">
        <v>81</v>
      </c>
      <c r="G27" s="322" t="s">
        <v>81</v>
      </c>
      <c r="H27" s="273" t="s">
        <v>81</v>
      </c>
      <c r="I27" s="274"/>
    </row>
    <row r="28" spans="2:9" s="152" customFormat="1" ht="27.6" customHeight="1" x14ac:dyDescent="0.25">
      <c r="B28" s="240" t="s">
        <v>154</v>
      </c>
      <c r="C28" s="148">
        <f>SUM(C29:C32)</f>
        <v>0</v>
      </c>
      <c r="D28" s="322" t="s">
        <v>81</v>
      </c>
      <c r="E28" s="322" t="s">
        <v>81</v>
      </c>
      <c r="F28" s="322" t="s">
        <v>81</v>
      </c>
      <c r="G28" s="322" t="s">
        <v>81</v>
      </c>
      <c r="H28" s="273" t="s">
        <v>81</v>
      </c>
      <c r="I28" s="274"/>
    </row>
    <row r="29" spans="2:9" s="152" customFormat="1" ht="27.6" customHeight="1" x14ac:dyDescent="0.25">
      <c r="B29" s="271" t="s">
        <v>105</v>
      </c>
      <c r="C29" s="143"/>
      <c r="D29" s="322" t="s">
        <v>81</v>
      </c>
      <c r="E29" s="322" t="s">
        <v>81</v>
      </c>
      <c r="F29" s="322" t="s">
        <v>81</v>
      </c>
      <c r="G29" s="322" t="s">
        <v>81</v>
      </c>
      <c r="H29" s="273" t="s">
        <v>81</v>
      </c>
      <c r="I29" s="274"/>
    </row>
    <row r="30" spans="2:9" s="152" customFormat="1" ht="22.5" customHeight="1" x14ac:dyDescent="0.25">
      <c r="B30" s="271" t="s">
        <v>31</v>
      </c>
      <c r="C30" s="143"/>
      <c r="D30" s="322" t="s">
        <v>81</v>
      </c>
      <c r="E30" s="322" t="s">
        <v>81</v>
      </c>
      <c r="F30" s="322" t="s">
        <v>81</v>
      </c>
      <c r="G30" s="322" t="s">
        <v>81</v>
      </c>
      <c r="H30" s="273" t="s">
        <v>81</v>
      </c>
      <c r="I30" s="274"/>
    </row>
    <row r="31" spans="2:9" s="152" customFormat="1" ht="27.6" customHeight="1" x14ac:dyDescent="0.25">
      <c r="B31" s="271" t="s">
        <v>42</v>
      </c>
      <c r="C31" s="143"/>
      <c r="D31" s="322" t="s">
        <v>81</v>
      </c>
      <c r="E31" s="322" t="s">
        <v>81</v>
      </c>
      <c r="F31" s="322" t="s">
        <v>81</v>
      </c>
      <c r="G31" s="322" t="s">
        <v>81</v>
      </c>
      <c r="H31" s="273" t="s">
        <v>81</v>
      </c>
      <c r="I31" s="274"/>
    </row>
    <row r="32" spans="2:9" s="152" customFormat="1" ht="27.6" customHeight="1" x14ac:dyDescent="0.25">
      <c r="B32" s="271" t="s">
        <v>108</v>
      </c>
      <c r="C32" s="143"/>
      <c r="D32" s="322" t="s">
        <v>81</v>
      </c>
      <c r="E32" s="322" t="s">
        <v>81</v>
      </c>
      <c r="F32" s="322" t="s">
        <v>81</v>
      </c>
      <c r="G32" s="322" t="s">
        <v>81</v>
      </c>
      <c r="H32" s="273" t="s">
        <v>81</v>
      </c>
      <c r="I32" s="274"/>
    </row>
    <row r="33" spans="2:9" s="152" customFormat="1" x14ac:dyDescent="0.25">
      <c r="B33" s="240" t="s">
        <v>188</v>
      </c>
      <c r="C33" s="148">
        <f>SUM(C34,C35:C37)</f>
        <v>0</v>
      </c>
      <c r="D33" s="322" t="s">
        <v>81</v>
      </c>
      <c r="E33" s="322" t="s">
        <v>81</v>
      </c>
      <c r="F33" s="322" t="s">
        <v>81</v>
      </c>
      <c r="G33" s="322" t="s">
        <v>81</v>
      </c>
      <c r="H33" s="273" t="s">
        <v>81</v>
      </c>
      <c r="I33" s="274"/>
    </row>
    <row r="34" spans="2:9" s="152" customFormat="1" ht="30" x14ac:dyDescent="0.25">
      <c r="B34" s="271" t="s">
        <v>105</v>
      </c>
      <c r="C34" s="143"/>
      <c r="D34" s="322" t="s">
        <v>81</v>
      </c>
      <c r="E34" s="322" t="s">
        <v>81</v>
      </c>
      <c r="F34" s="322" t="s">
        <v>81</v>
      </c>
      <c r="G34" s="322" t="s">
        <v>81</v>
      </c>
      <c r="H34" s="273" t="s">
        <v>81</v>
      </c>
      <c r="I34" s="274"/>
    </row>
    <row r="35" spans="2:9" s="152" customFormat="1" x14ac:dyDescent="0.25">
      <c r="B35" s="271" t="s">
        <v>31</v>
      </c>
      <c r="C35" s="143"/>
      <c r="D35" s="322" t="s">
        <v>81</v>
      </c>
      <c r="E35" s="322" t="s">
        <v>81</v>
      </c>
      <c r="F35" s="322" t="s">
        <v>81</v>
      </c>
      <c r="G35" s="322" t="s">
        <v>81</v>
      </c>
      <c r="H35" s="273" t="s">
        <v>81</v>
      </c>
      <c r="I35" s="274"/>
    </row>
    <row r="36" spans="2:9" s="152" customFormat="1" ht="30" x14ac:dyDescent="0.25">
      <c r="B36" s="271" t="s">
        <v>42</v>
      </c>
      <c r="C36" s="143"/>
      <c r="D36" s="322" t="s">
        <v>81</v>
      </c>
      <c r="E36" s="322" t="s">
        <v>81</v>
      </c>
      <c r="F36" s="322" t="s">
        <v>81</v>
      </c>
      <c r="G36" s="322" t="s">
        <v>81</v>
      </c>
      <c r="H36" s="273" t="s">
        <v>81</v>
      </c>
      <c r="I36" s="274"/>
    </row>
    <row r="37" spans="2:9" s="152" customFormat="1" ht="30" x14ac:dyDescent="0.25">
      <c r="B37" s="271" t="s">
        <v>108</v>
      </c>
      <c r="C37" s="143"/>
      <c r="D37" s="322" t="s">
        <v>81</v>
      </c>
      <c r="E37" s="322" t="s">
        <v>81</v>
      </c>
      <c r="F37" s="322" t="s">
        <v>81</v>
      </c>
      <c r="G37" s="322" t="s">
        <v>81</v>
      </c>
      <c r="H37" s="273" t="s">
        <v>81</v>
      </c>
      <c r="I37" s="274"/>
    </row>
    <row r="38" spans="2:9" s="152" customFormat="1" ht="45" x14ac:dyDescent="0.25">
      <c r="B38" s="271" t="s">
        <v>193</v>
      </c>
      <c r="C38" s="140">
        <f>'6_mēn_3_TP'!D7*('TP dati'!G52-'TP dati'!G54)/'TP dati'!G52+'6_mēn_3_TP'!D13*('TP dati'!F52-'TP dati'!F54)/'TP dati'!F52</f>
        <v>0</v>
      </c>
      <c r="D38" s="322" t="s">
        <v>81</v>
      </c>
      <c r="E38" s="322" t="s">
        <v>81</v>
      </c>
      <c r="F38" s="322" t="s">
        <v>81</v>
      </c>
      <c r="G38" s="322" t="s">
        <v>81</v>
      </c>
      <c r="H38" s="273" t="s">
        <v>81</v>
      </c>
      <c r="I38" s="274"/>
    </row>
    <row r="39" spans="2:9" s="152" customFormat="1" ht="60" x14ac:dyDescent="0.25">
      <c r="B39" s="271" t="s">
        <v>194</v>
      </c>
      <c r="C39" s="140">
        <f>'6_mēn_3_TP'!D19*('TP dati'!G59-'TP dati'!G61)/'TP dati'!G59</f>
        <v>0</v>
      </c>
      <c r="D39" s="322" t="s">
        <v>81</v>
      </c>
      <c r="E39" s="322" t="s">
        <v>81</v>
      </c>
      <c r="F39" s="322" t="s">
        <v>81</v>
      </c>
      <c r="G39" s="322" t="s">
        <v>81</v>
      </c>
      <c r="H39" s="273" t="s">
        <v>81</v>
      </c>
      <c r="I39" s="274"/>
    </row>
    <row r="40" spans="2:9" s="152" customFormat="1" ht="32.25" x14ac:dyDescent="0.25">
      <c r="B40" s="271" t="s">
        <v>199</v>
      </c>
      <c r="C40" s="322" t="s">
        <v>81</v>
      </c>
      <c r="D40" s="322" t="s">
        <v>81</v>
      </c>
      <c r="E40" s="322" t="s">
        <v>81</v>
      </c>
      <c r="F40" s="148">
        <f>F41+F46+F49+F52</f>
        <v>0</v>
      </c>
      <c r="G40" s="322" t="s">
        <v>81</v>
      </c>
      <c r="H40" s="268">
        <f>SUM(E40:F40)</f>
        <v>0</v>
      </c>
      <c r="I40" s="274"/>
    </row>
    <row r="41" spans="2:9" s="152" customFormat="1" ht="30" x14ac:dyDescent="0.25">
      <c r="B41" s="237" t="s">
        <v>105</v>
      </c>
      <c r="C41" s="322" t="s">
        <v>81</v>
      </c>
      <c r="D41" s="322" t="s">
        <v>81</v>
      </c>
      <c r="E41" s="322" t="s">
        <v>81</v>
      </c>
      <c r="F41" s="148">
        <f>(F42*F43-F44*F45)/1000</f>
        <v>0</v>
      </c>
      <c r="G41" s="322" t="s">
        <v>81</v>
      </c>
      <c r="H41" s="268">
        <f>SUM(E41:F41)</f>
        <v>0</v>
      </c>
      <c r="I41" s="274"/>
    </row>
    <row r="42" spans="2:9" s="152" customFormat="1" x14ac:dyDescent="0.25">
      <c r="B42" s="271" t="s">
        <v>109</v>
      </c>
      <c r="C42" s="322" t="s">
        <v>81</v>
      </c>
      <c r="D42" s="322" t="s">
        <v>81</v>
      </c>
      <c r="E42" s="322" t="s">
        <v>81</v>
      </c>
      <c r="F42" s="146"/>
      <c r="G42" s="322" t="s">
        <v>81</v>
      </c>
      <c r="H42" s="273" t="s">
        <v>81</v>
      </c>
      <c r="I42" s="274"/>
    </row>
    <row r="43" spans="2:9" s="152" customFormat="1" x14ac:dyDescent="0.25">
      <c r="B43" s="271" t="s">
        <v>110</v>
      </c>
      <c r="C43" s="322" t="s">
        <v>81</v>
      </c>
      <c r="D43" s="322" t="s">
        <v>81</v>
      </c>
      <c r="E43" s="322" t="s">
        <v>81</v>
      </c>
      <c r="F43" s="147"/>
      <c r="G43" s="322" t="s">
        <v>81</v>
      </c>
      <c r="H43" s="273" t="s">
        <v>81</v>
      </c>
      <c r="I43" s="274"/>
    </row>
    <row r="44" spans="2:9" s="152" customFormat="1" ht="24.75" customHeight="1" x14ac:dyDescent="0.25">
      <c r="B44" s="271" t="s">
        <v>111</v>
      </c>
      <c r="C44" s="322" t="s">
        <v>81</v>
      </c>
      <c r="D44" s="322" t="s">
        <v>81</v>
      </c>
      <c r="E44" s="322" t="s">
        <v>81</v>
      </c>
      <c r="F44" s="146"/>
      <c r="G44" s="322" t="s">
        <v>81</v>
      </c>
      <c r="H44" s="273" t="s">
        <v>81</v>
      </c>
      <c r="I44" s="274"/>
    </row>
    <row r="45" spans="2:9" s="152" customFormat="1" ht="30" x14ac:dyDescent="0.25">
      <c r="B45" s="271" t="s">
        <v>179</v>
      </c>
      <c r="C45" s="322" t="s">
        <v>81</v>
      </c>
      <c r="D45" s="322" t="s">
        <v>81</v>
      </c>
      <c r="E45" s="322" t="s">
        <v>81</v>
      </c>
      <c r="F45" s="147"/>
      <c r="G45" s="322" t="s">
        <v>81</v>
      </c>
      <c r="H45" s="273" t="s">
        <v>81</v>
      </c>
      <c r="I45" s="274"/>
    </row>
    <row r="46" spans="2:9" s="152" customFormat="1" x14ac:dyDescent="0.25">
      <c r="B46" s="237" t="s">
        <v>31</v>
      </c>
      <c r="C46" s="322" t="s">
        <v>81</v>
      </c>
      <c r="D46" s="322" t="s">
        <v>81</v>
      </c>
      <c r="E46" s="322" t="s">
        <v>81</v>
      </c>
      <c r="F46" s="148">
        <f>F47-F48</f>
        <v>0</v>
      </c>
      <c r="G46" s="322" t="s">
        <v>81</v>
      </c>
      <c r="H46" s="102">
        <f>SUM(E46:F46)</f>
        <v>0</v>
      </c>
      <c r="I46" s="274"/>
    </row>
    <row r="47" spans="2:9" s="152" customFormat="1" ht="30" x14ac:dyDescent="0.25">
      <c r="B47" s="271" t="s">
        <v>112</v>
      </c>
      <c r="C47" s="322" t="s">
        <v>81</v>
      </c>
      <c r="D47" s="322" t="s">
        <v>81</v>
      </c>
      <c r="E47" s="322" t="s">
        <v>81</v>
      </c>
      <c r="F47" s="145"/>
      <c r="G47" s="322" t="s">
        <v>81</v>
      </c>
      <c r="H47" s="273" t="s">
        <v>81</v>
      </c>
      <c r="I47" s="274"/>
    </row>
    <row r="48" spans="2:9" s="152" customFormat="1" ht="30" x14ac:dyDescent="0.25">
      <c r="B48" s="271" t="s">
        <v>113</v>
      </c>
      <c r="C48" s="322" t="s">
        <v>81</v>
      </c>
      <c r="D48" s="322" t="s">
        <v>81</v>
      </c>
      <c r="E48" s="322" t="s">
        <v>81</v>
      </c>
      <c r="F48" s="145"/>
      <c r="G48" s="322" t="s">
        <v>81</v>
      </c>
      <c r="H48" s="273" t="s">
        <v>81</v>
      </c>
      <c r="I48" s="274"/>
    </row>
    <row r="49" spans="2:10" s="152" customFormat="1" x14ac:dyDescent="0.25">
      <c r="B49" s="237" t="s">
        <v>114</v>
      </c>
      <c r="C49" s="322" t="s">
        <v>81</v>
      </c>
      <c r="D49" s="322" t="s">
        <v>81</v>
      </c>
      <c r="E49" s="322" t="s">
        <v>81</v>
      </c>
      <c r="F49" s="148">
        <f>F50-F51</f>
        <v>0</v>
      </c>
      <c r="G49" s="322" t="s">
        <v>81</v>
      </c>
      <c r="H49" s="102">
        <f>SUM(E49:F49)</f>
        <v>0</v>
      </c>
      <c r="I49" s="274"/>
    </row>
    <row r="50" spans="2:10" s="152" customFormat="1" ht="30" x14ac:dyDescent="0.25">
      <c r="B50" s="291" t="s">
        <v>115</v>
      </c>
      <c r="C50" s="322" t="s">
        <v>81</v>
      </c>
      <c r="D50" s="322" t="s">
        <v>81</v>
      </c>
      <c r="E50" s="322" t="s">
        <v>81</v>
      </c>
      <c r="F50" s="145"/>
      <c r="G50" s="322" t="s">
        <v>81</v>
      </c>
      <c r="H50" s="273" t="s">
        <v>81</v>
      </c>
      <c r="I50" s="274"/>
    </row>
    <row r="51" spans="2:10" s="152" customFormat="1" ht="30" x14ac:dyDescent="0.25">
      <c r="B51" s="291" t="s">
        <v>116</v>
      </c>
      <c r="C51" s="322" t="s">
        <v>81</v>
      </c>
      <c r="D51" s="322" t="s">
        <v>81</v>
      </c>
      <c r="E51" s="322" t="s">
        <v>81</v>
      </c>
      <c r="F51" s="145"/>
      <c r="G51" s="322" t="s">
        <v>81</v>
      </c>
      <c r="H51" s="273" t="s">
        <v>81</v>
      </c>
      <c r="I51" s="274"/>
    </row>
    <row r="52" spans="2:10" s="152" customFormat="1" ht="45" x14ac:dyDescent="0.25">
      <c r="B52" s="237" t="s">
        <v>117</v>
      </c>
      <c r="C52" s="322" t="s">
        <v>81</v>
      </c>
      <c r="D52" s="322" t="s">
        <v>81</v>
      </c>
      <c r="E52" s="322" t="s">
        <v>81</v>
      </c>
      <c r="F52" s="143"/>
      <c r="G52" s="322" t="s">
        <v>81</v>
      </c>
      <c r="H52" s="268">
        <f>SUM(E52:F52)</f>
        <v>0</v>
      </c>
      <c r="I52" s="274"/>
    </row>
    <row r="53" spans="2:10" ht="18" customHeight="1" x14ac:dyDescent="0.25">
      <c r="B53" s="414" t="s">
        <v>118</v>
      </c>
      <c r="C53" s="415"/>
      <c r="D53" s="415"/>
      <c r="E53" s="415"/>
      <c r="F53" s="415"/>
      <c r="G53" s="416"/>
      <c r="H53" s="307">
        <f>H3+H6+H18+H22+H23+H24+H25+H40+H2</f>
        <v>0</v>
      </c>
      <c r="I53" s="40"/>
    </row>
    <row r="54" spans="2:10" ht="18" customHeight="1" x14ac:dyDescent="0.25">
      <c r="B54" s="97"/>
      <c r="C54" s="30"/>
      <c r="D54" s="30"/>
      <c r="E54" s="393" t="s">
        <v>139</v>
      </c>
      <c r="F54" s="394"/>
      <c r="G54" s="395"/>
      <c r="H54" s="105">
        <f>'6_mēn_3_TP'!I61</f>
        <v>0</v>
      </c>
      <c r="I54" s="73"/>
    </row>
    <row r="55" spans="2:10" ht="18" customHeight="1" x14ac:dyDescent="0.25">
      <c r="B55" s="97"/>
      <c r="C55" s="30"/>
      <c r="D55" s="30"/>
      <c r="E55" s="399" t="s">
        <v>118</v>
      </c>
      <c r="F55" s="400"/>
      <c r="G55" s="401"/>
      <c r="H55" s="309">
        <f>H53+H54</f>
        <v>0</v>
      </c>
      <c r="I55" s="74"/>
    </row>
    <row r="56" spans="2:10" ht="18" customHeight="1" x14ac:dyDescent="0.25">
      <c r="B56" s="97"/>
      <c r="C56" s="30"/>
      <c r="D56" s="30"/>
      <c r="E56" s="403" t="s">
        <v>119</v>
      </c>
      <c r="F56" s="404"/>
      <c r="G56" s="405"/>
      <c r="H56" s="297">
        <f>IF(OR(H65=0,H65=""),0,IF(OR(AND(H55&lt;0,ABS(H55)/H65&lt;0.01),AND(H55&gt;0,ABS(H55)/H65&lt;=0.03)),0,IF(H55&gt;0,H55,IF(H55&lt;0,IF(-H65*0.1&gt;H55,-H65*0.1,H55),0))))</f>
        <v>0</v>
      </c>
      <c r="I56" s="74"/>
      <c r="J56" s="7"/>
    </row>
    <row r="57" spans="2:10" ht="18" customHeight="1" x14ac:dyDescent="0.25">
      <c r="B57" s="97"/>
      <c r="C57" s="30"/>
      <c r="D57" s="30"/>
      <c r="E57" s="403" t="s">
        <v>137</v>
      </c>
      <c r="F57" s="404"/>
      <c r="G57" s="405"/>
      <c r="H57" s="102">
        <f>IF(OR( NOT(ISNUMBER($D$5)), NOT(ISNUMBER($E$5)), NOT(ISNUMBER($C$5))), 0, IF(SUM($D$3:$E$3)*1000/SUM($D$4:$E$4)-$C$5&gt;7,H3,0))</f>
        <v>0</v>
      </c>
      <c r="I57" s="72"/>
    </row>
    <row r="58" spans="2:10" ht="18" customHeight="1" x14ac:dyDescent="0.25">
      <c r="B58" s="97"/>
      <c r="C58" s="30"/>
      <c r="D58" s="30"/>
      <c r="E58" s="403" t="s">
        <v>138</v>
      </c>
      <c r="F58" s="404"/>
      <c r="G58" s="405"/>
      <c r="H58" s="102">
        <f>H22+H23</f>
        <v>0</v>
      </c>
    </row>
    <row r="59" spans="2:10" ht="18" customHeight="1" x14ac:dyDescent="0.25">
      <c r="C59" s="30"/>
      <c r="D59" s="30"/>
      <c r="E59" s="403" t="s">
        <v>122</v>
      </c>
      <c r="F59" s="404"/>
      <c r="G59" s="405"/>
      <c r="H59" s="102" t="str">
        <f>IF(OR(H65="",H65=0),"",IF(OR(ABS(H55)&lt;=0.01*H65,ABS(H56+IF(H57&lt;0,H57,0)+IF(H58&lt;0,H58,0))&lt;=0.01*H65),0,MAX(H55,H56+IF(H57&lt;0,H57,0)+IF(H58&lt;0,H58,0))))</f>
        <v/>
      </c>
      <c r="I59" s="74"/>
    </row>
    <row r="60" spans="2:10" ht="18" customHeight="1" x14ac:dyDescent="0.25">
      <c r="C60" s="30"/>
      <c r="D60" s="30"/>
      <c r="E60" s="402" t="s">
        <v>123</v>
      </c>
      <c r="F60" s="402"/>
      <c r="G60" s="402"/>
      <c r="H60" s="347"/>
    </row>
    <row r="61" spans="2:10" ht="18" customHeight="1" x14ac:dyDescent="0.25">
      <c r="C61" s="30"/>
      <c r="D61" s="30"/>
      <c r="E61" s="411" t="s">
        <v>118</v>
      </c>
      <c r="F61" s="412"/>
      <c r="G61" s="413"/>
      <c r="H61" s="310">
        <f>H55-H60</f>
        <v>0</v>
      </c>
      <c r="I61" s="23"/>
    </row>
    <row r="62" spans="2:10" ht="18" customHeight="1" x14ac:dyDescent="0.25">
      <c r="C62" s="30"/>
      <c r="D62" s="30"/>
      <c r="E62" s="27" t="s">
        <v>124</v>
      </c>
      <c r="F62" s="30"/>
      <c r="G62" s="30"/>
      <c r="H62" s="103"/>
    </row>
    <row r="63" spans="2:10" ht="18" customHeight="1" x14ac:dyDescent="0.25">
      <c r="C63" s="30"/>
      <c r="D63" s="30"/>
      <c r="H63" s="104"/>
    </row>
    <row r="64" spans="2:10" ht="18" customHeight="1" x14ac:dyDescent="0.25">
      <c r="E64" s="33"/>
      <c r="F64" s="33"/>
      <c r="G64" s="33"/>
      <c r="H64" s="108"/>
    </row>
    <row r="65" spans="5:9" ht="18" customHeight="1" x14ac:dyDescent="0.25">
      <c r="E65" s="403" t="s">
        <v>125</v>
      </c>
      <c r="F65" s="404"/>
      <c r="G65" s="405"/>
      <c r="H65" s="101">
        <f>'6_mēn_3_TP'!I65</f>
        <v>0</v>
      </c>
      <c r="I65" s="23"/>
    </row>
    <row r="66" spans="5:9" x14ac:dyDescent="0.25">
      <c r="H66"/>
    </row>
    <row r="67" spans="5:9" x14ac:dyDescent="0.25">
      <c r="H67"/>
      <c r="I67" s="23"/>
    </row>
    <row r="68" spans="5:9" x14ac:dyDescent="0.25">
      <c r="H68"/>
      <c r="I68" s="25"/>
    </row>
    <row r="69" spans="5:9" x14ac:dyDescent="0.25">
      <c r="H69"/>
      <c r="I69" s="23"/>
    </row>
    <row r="70" spans="5:9" x14ac:dyDescent="0.25">
      <c r="H70"/>
      <c r="I70" s="23"/>
    </row>
    <row r="71" spans="5:9" x14ac:dyDescent="0.25">
      <c r="H71"/>
      <c r="I71" s="23"/>
    </row>
    <row r="72" spans="5:9" x14ac:dyDescent="0.25">
      <c r="H72"/>
      <c r="I72" s="23"/>
    </row>
    <row r="73" spans="5:9" x14ac:dyDescent="0.25">
      <c r="H73"/>
    </row>
    <row r="74" spans="5:9" x14ac:dyDescent="0.25">
      <c r="H74"/>
    </row>
    <row r="75" spans="5:9" x14ac:dyDescent="0.25">
      <c r="H75"/>
    </row>
    <row r="76" spans="5:9" x14ac:dyDescent="0.25">
      <c r="H76"/>
    </row>
    <row r="77" spans="5:9" x14ac:dyDescent="0.25">
      <c r="H77"/>
    </row>
    <row r="78" spans="5:9" x14ac:dyDescent="0.25">
      <c r="H78"/>
    </row>
    <row r="79" spans="5:9" x14ac:dyDescent="0.25">
      <c r="H79"/>
    </row>
    <row r="80" spans="5:9" x14ac:dyDescent="0.25">
      <c r="H80"/>
    </row>
    <row r="81" spans="8:8" x14ac:dyDescent="0.25">
      <c r="H81"/>
    </row>
    <row r="82" spans="8:8" x14ac:dyDescent="0.25">
      <c r="H82"/>
    </row>
    <row r="83" spans="8:8" x14ac:dyDescent="0.25">
      <c r="H83"/>
    </row>
    <row r="84" spans="8:8" x14ac:dyDescent="0.25">
      <c r="H84"/>
    </row>
    <row r="85" spans="8:8" x14ac:dyDescent="0.25">
      <c r="H85"/>
    </row>
    <row r="86" spans="8:8" x14ac:dyDescent="0.25">
      <c r="H86"/>
    </row>
    <row r="87" spans="8:8" x14ac:dyDescent="0.25">
      <c r="H87"/>
    </row>
    <row r="88" spans="8:8" x14ac:dyDescent="0.25">
      <c r="H88"/>
    </row>
    <row r="89" spans="8:8" x14ac:dyDescent="0.25">
      <c r="H89"/>
    </row>
    <row r="90" spans="8:8" x14ac:dyDescent="0.25">
      <c r="H90"/>
    </row>
    <row r="91" spans="8:8" x14ac:dyDescent="0.25">
      <c r="H91"/>
    </row>
    <row r="92" spans="8:8" x14ac:dyDescent="0.25">
      <c r="H92"/>
    </row>
    <row r="93" spans="8:8" x14ac:dyDescent="0.25">
      <c r="H93"/>
    </row>
    <row r="94" spans="8:8" x14ac:dyDescent="0.25">
      <c r="H94"/>
    </row>
    <row r="95" spans="8:8" x14ac:dyDescent="0.25">
      <c r="H95"/>
    </row>
    <row r="96" spans="8:8" x14ac:dyDescent="0.25">
      <c r="H96"/>
    </row>
    <row r="97" spans="8:8" x14ac:dyDescent="0.25">
      <c r="H97"/>
    </row>
    <row r="98" spans="8:8" x14ac:dyDescent="0.25">
      <c r="H98"/>
    </row>
    <row r="99" spans="8:8" x14ac:dyDescent="0.25">
      <c r="H99"/>
    </row>
    <row r="100" spans="8:8" x14ac:dyDescent="0.25">
      <c r="H100"/>
    </row>
    <row r="101" spans="8:8" x14ac:dyDescent="0.25">
      <c r="H101"/>
    </row>
    <row r="102" spans="8:8" x14ac:dyDescent="0.25">
      <c r="H102"/>
    </row>
    <row r="103" spans="8:8" x14ac:dyDescent="0.25">
      <c r="H103"/>
    </row>
    <row r="104" spans="8:8" x14ac:dyDescent="0.25">
      <c r="H104"/>
    </row>
    <row r="105" spans="8:8" x14ac:dyDescent="0.25">
      <c r="H105"/>
    </row>
    <row r="106" spans="8:8" x14ac:dyDescent="0.25">
      <c r="H106"/>
    </row>
    <row r="107" spans="8:8" x14ac:dyDescent="0.25">
      <c r="H107"/>
    </row>
    <row r="108" spans="8:8" x14ac:dyDescent="0.25">
      <c r="H108"/>
    </row>
    <row r="109" spans="8:8" x14ac:dyDescent="0.25">
      <c r="H109"/>
    </row>
    <row r="110" spans="8:8" x14ac:dyDescent="0.25">
      <c r="H110"/>
    </row>
    <row r="111" spans="8:8" x14ac:dyDescent="0.25">
      <c r="H111"/>
    </row>
    <row r="112" spans="8:8" x14ac:dyDescent="0.25">
      <c r="H112"/>
    </row>
    <row r="113" spans="8:8" x14ac:dyDescent="0.25">
      <c r="H113"/>
    </row>
    <row r="114" spans="8:8" x14ac:dyDescent="0.25">
      <c r="H114"/>
    </row>
    <row r="115" spans="8:8" x14ac:dyDescent="0.25">
      <c r="H115"/>
    </row>
    <row r="116" spans="8:8" x14ac:dyDescent="0.25">
      <c r="H116"/>
    </row>
    <row r="117" spans="8:8" x14ac:dyDescent="0.25">
      <c r="H117"/>
    </row>
    <row r="118" spans="8:8" x14ac:dyDescent="0.25">
      <c r="H118"/>
    </row>
    <row r="119" spans="8:8" x14ac:dyDescent="0.25">
      <c r="H119"/>
    </row>
    <row r="120" spans="8:8" x14ac:dyDescent="0.25">
      <c r="H120"/>
    </row>
    <row r="121" spans="8:8" x14ac:dyDescent="0.25">
      <c r="H121"/>
    </row>
    <row r="122" spans="8:8" x14ac:dyDescent="0.25">
      <c r="H122"/>
    </row>
    <row r="123" spans="8:8" x14ac:dyDescent="0.25">
      <c r="H123"/>
    </row>
    <row r="124" spans="8:8" x14ac:dyDescent="0.25">
      <c r="H124"/>
    </row>
    <row r="125" spans="8:8" x14ac:dyDescent="0.25">
      <c r="H125"/>
    </row>
    <row r="126" spans="8:8" x14ac:dyDescent="0.25">
      <c r="H126"/>
    </row>
    <row r="127" spans="8:8" x14ac:dyDescent="0.25">
      <c r="H127"/>
    </row>
    <row r="128" spans="8:8" x14ac:dyDescent="0.25">
      <c r="H128"/>
    </row>
    <row r="129" spans="8:8" x14ac:dyDescent="0.25">
      <c r="H129"/>
    </row>
    <row r="130" spans="8:8" x14ac:dyDescent="0.25">
      <c r="H130"/>
    </row>
    <row r="131" spans="8:8" x14ac:dyDescent="0.25">
      <c r="H131"/>
    </row>
    <row r="132" spans="8:8" x14ac:dyDescent="0.25">
      <c r="H132"/>
    </row>
    <row r="133" spans="8:8" x14ac:dyDescent="0.25">
      <c r="H133"/>
    </row>
    <row r="134" spans="8:8" x14ac:dyDescent="0.25">
      <c r="H134"/>
    </row>
    <row r="135" spans="8:8" x14ac:dyDescent="0.25">
      <c r="H135"/>
    </row>
    <row r="136" spans="8:8" x14ac:dyDescent="0.25">
      <c r="H136"/>
    </row>
    <row r="137" spans="8:8" x14ac:dyDescent="0.25">
      <c r="H137"/>
    </row>
    <row r="138" spans="8:8" x14ac:dyDescent="0.25">
      <c r="H138"/>
    </row>
    <row r="139" spans="8:8" x14ac:dyDescent="0.25">
      <c r="H139"/>
    </row>
    <row r="140" spans="8:8" x14ac:dyDescent="0.25">
      <c r="H140"/>
    </row>
    <row r="141" spans="8:8" x14ac:dyDescent="0.25">
      <c r="H141"/>
    </row>
    <row r="142" spans="8:8" x14ac:dyDescent="0.25">
      <c r="H142"/>
    </row>
    <row r="143" spans="8:8" x14ac:dyDescent="0.25">
      <c r="H143"/>
    </row>
    <row r="144" spans="8:8" x14ac:dyDescent="0.25">
      <c r="H144"/>
    </row>
    <row r="145" spans="8:8" x14ac:dyDescent="0.25">
      <c r="H145"/>
    </row>
    <row r="146" spans="8:8" x14ac:dyDescent="0.25">
      <c r="H146"/>
    </row>
    <row r="147" spans="8:8" x14ac:dyDescent="0.25">
      <c r="H147"/>
    </row>
    <row r="148" spans="8:8" x14ac:dyDescent="0.25">
      <c r="H148"/>
    </row>
    <row r="149" spans="8:8" x14ac:dyDescent="0.25">
      <c r="H149"/>
    </row>
    <row r="150" spans="8:8" x14ac:dyDescent="0.25">
      <c r="H150"/>
    </row>
    <row r="151" spans="8:8" x14ac:dyDescent="0.25">
      <c r="H151"/>
    </row>
    <row r="152" spans="8:8" x14ac:dyDescent="0.25">
      <c r="H152"/>
    </row>
    <row r="153" spans="8:8" x14ac:dyDescent="0.25">
      <c r="H153"/>
    </row>
    <row r="154" spans="8:8" x14ac:dyDescent="0.25">
      <c r="H154"/>
    </row>
    <row r="155" spans="8:8" x14ac:dyDescent="0.25">
      <c r="H155"/>
    </row>
    <row r="156" spans="8:8" x14ac:dyDescent="0.25">
      <c r="H156"/>
    </row>
    <row r="157" spans="8:8" x14ac:dyDescent="0.25">
      <c r="H157"/>
    </row>
    <row r="158" spans="8:8" x14ac:dyDescent="0.25">
      <c r="H158"/>
    </row>
    <row r="159" spans="8:8" x14ac:dyDescent="0.25">
      <c r="H159"/>
    </row>
    <row r="160" spans="8:8" x14ac:dyDescent="0.25">
      <c r="H160"/>
    </row>
    <row r="161" spans="8:8" x14ac:dyDescent="0.25">
      <c r="H161"/>
    </row>
    <row r="162" spans="8:8" x14ac:dyDescent="0.25">
      <c r="H162"/>
    </row>
    <row r="163" spans="8:8" x14ac:dyDescent="0.25">
      <c r="H163"/>
    </row>
    <row r="164" spans="8:8" x14ac:dyDescent="0.25">
      <c r="H164"/>
    </row>
    <row r="165" spans="8:8" x14ac:dyDescent="0.25">
      <c r="H165"/>
    </row>
    <row r="166" spans="8:8" x14ac:dyDescent="0.25">
      <c r="H166"/>
    </row>
    <row r="167" spans="8:8" x14ac:dyDescent="0.25">
      <c r="H167"/>
    </row>
    <row r="168" spans="8:8" x14ac:dyDescent="0.25">
      <c r="H168"/>
    </row>
    <row r="169" spans="8:8" x14ac:dyDescent="0.25">
      <c r="H169"/>
    </row>
    <row r="170" spans="8:8" x14ac:dyDescent="0.25">
      <c r="H170"/>
    </row>
    <row r="171" spans="8:8" x14ac:dyDescent="0.25">
      <c r="H171"/>
    </row>
    <row r="172" spans="8:8" x14ac:dyDescent="0.25">
      <c r="H172"/>
    </row>
    <row r="173" spans="8:8" x14ac:dyDescent="0.25">
      <c r="H173"/>
    </row>
    <row r="174" spans="8:8" x14ac:dyDescent="0.25">
      <c r="H174"/>
    </row>
    <row r="175" spans="8:8" x14ac:dyDescent="0.25">
      <c r="H175"/>
    </row>
    <row r="176" spans="8:8" x14ac:dyDescent="0.25">
      <c r="H176"/>
    </row>
    <row r="177" spans="8:8" x14ac:dyDescent="0.25">
      <c r="H177"/>
    </row>
    <row r="178" spans="8:8" x14ac:dyDescent="0.25">
      <c r="H178"/>
    </row>
    <row r="179" spans="8:8" x14ac:dyDescent="0.25">
      <c r="H179"/>
    </row>
    <row r="180" spans="8:8" x14ac:dyDescent="0.25">
      <c r="H180"/>
    </row>
    <row r="181" spans="8:8" x14ac:dyDescent="0.25">
      <c r="H181"/>
    </row>
    <row r="182" spans="8:8" x14ac:dyDescent="0.25">
      <c r="H182"/>
    </row>
    <row r="183" spans="8:8" x14ac:dyDescent="0.25">
      <c r="H183"/>
    </row>
    <row r="184" spans="8:8" x14ac:dyDescent="0.25">
      <c r="H184"/>
    </row>
    <row r="185" spans="8:8" x14ac:dyDescent="0.25">
      <c r="H185"/>
    </row>
    <row r="186" spans="8:8" x14ac:dyDescent="0.25">
      <c r="H186"/>
    </row>
    <row r="187" spans="8:8" x14ac:dyDescent="0.25">
      <c r="H187"/>
    </row>
    <row r="188" spans="8:8" x14ac:dyDescent="0.25">
      <c r="H188"/>
    </row>
    <row r="189" spans="8:8" x14ac:dyDescent="0.25">
      <c r="H189"/>
    </row>
    <row r="190" spans="8:8" x14ac:dyDescent="0.25">
      <c r="H190"/>
    </row>
    <row r="191" spans="8:8" x14ac:dyDescent="0.25">
      <c r="H191"/>
    </row>
    <row r="192" spans="8:8" x14ac:dyDescent="0.25">
      <c r="H192"/>
    </row>
    <row r="193" spans="8:8" x14ac:dyDescent="0.25">
      <c r="H193"/>
    </row>
    <row r="194" spans="8:8" x14ac:dyDescent="0.25">
      <c r="H194"/>
    </row>
    <row r="195" spans="8:8" x14ac:dyDescent="0.25">
      <c r="H195"/>
    </row>
    <row r="196" spans="8:8" x14ac:dyDescent="0.25">
      <c r="H196"/>
    </row>
    <row r="197" spans="8:8" x14ac:dyDescent="0.25">
      <c r="H197"/>
    </row>
    <row r="198" spans="8:8" x14ac:dyDescent="0.25">
      <c r="H198"/>
    </row>
    <row r="199" spans="8:8" x14ac:dyDescent="0.25">
      <c r="H199"/>
    </row>
    <row r="200" spans="8:8" x14ac:dyDescent="0.25">
      <c r="H200"/>
    </row>
    <row r="201" spans="8:8" x14ac:dyDescent="0.25">
      <c r="H201"/>
    </row>
    <row r="202" spans="8:8" x14ac:dyDescent="0.25">
      <c r="H202"/>
    </row>
    <row r="203" spans="8:8" x14ac:dyDescent="0.25">
      <c r="H203"/>
    </row>
    <row r="204" spans="8:8" x14ac:dyDescent="0.25">
      <c r="H204"/>
    </row>
    <row r="205" spans="8:8" x14ac:dyDescent="0.25">
      <c r="H205"/>
    </row>
    <row r="206" spans="8:8" x14ac:dyDescent="0.25">
      <c r="H206"/>
    </row>
    <row r="207" spans="8:8" x14ac:dyDescent="0.25">
      <c r="H207"/>
    </row>
    <row r="208" spans="8:8" x14ac:dyDescent="0.25">
      <c r="H208"/>
    </row>
    <row r="209" spans="8:8" x14ac:dyDescent="0.25">
      <c r="H209"/>
    </row>
    <row r="210" spans="8:8" x14ac:dyDescent="0.25">
      <c r="H210"/>
    </row>
    <row r="211" spans="8:8" x14ac:dyDescent="0.25">
      <c r="H211"/>
    </row>
    <row r="212" spans="8:8" x14ac:dyDescent="0.25">
      <c r="H212"/>
    </row>
    <row r="213" spans="8:8" x14ac:dyDescent="0.25">
      <c r="H213"/>
    </row>
    <row r="214" spans="8:8" x14ac:dyDescent="0.25">
      <c r="H214"/>
    </row>
    <row r="215" spans="8:8" x14ac:dyDescent="0.25">
      <c r="H215"/>
    </row>
    <row r="216" spans="8:8" x14ac:dyDescent="0.25">
      <c r="H216"/>
    </row>
    <row r="217" spans="8:8" x14ac:dyDescent="0.25">
      <c r="H217"/>
    </row>
    <row r="218" spans="8:8" x14ac:dyDescent="0.25">
      <c r="H218"/>
    </row>
    <row r="219" spans="8:8" x14ac:dyDescent="0.25">
      <c r="H219"/>
    </row>
    <row r="220" spans="8:8" x14ac:dyDescent="0.25">
      <c r="H220"/>
    </row>
    <row r="221" spans="8:8" x14ac:dyDescent="0.25">
      <c r="H221"/>
    </row>
    <row r="222" spans="8:8" x14ac:dyDescent="0.25">
      <c r="H222"/>
    </row>
    <row r="223" spans="8:8" x14ac:dyDescent="0.25">
      <c r="H223"/>
    </row>
    <row r="224" spans="8:8" x14ac:dyDescent="0.25">
      <c r="H224"/>
    </row>
    <row r="225" spans="8:8" x14ac:dyDescent="0.25">
      <c r="H225"/>
    </row>
    <row r="226" spans="8:8" x14ac:dyDescent="0.25">
      <c r="H226"/>
    </row>
    <row r="227" spans="8:8" x14ac:dyDescent="0.25">
      <c r="H227"/>
    </row>
    <row r="228" spans="8:8" x14ac:dyDescent="0.25">
      <c r="H228"/>
    </row>
    <row r="229" spans="8:8" x14ac:dyDescent="0.25">
      <c r="H229"/>
    </row>
    <row r="230" spans="8:8" x14ac:dyDescent="0.25">
      <c r="H230"/>
    </row>
    <row r="231" spans="8:8" x14ac:dyDescent="0.25">
      <c r="H231"/>
    </row>
    <row r="232" spans="8:8" x14ac:dyDescent="0.25">
      <c r="H232"/>
    </row>
    <row r="233" spans="8:8" x14ac:dyDescent="0.25">
      <c r="H233"/>
    </row>
    <row r="234" spans="8:8" x14ac:dyDescent="0.25">
      <c r="H234"/>
    </row>
    <row r="235" spans="8:8" x14ac:dyDescent="0.25">
      <c r="H235"/>
    </row>
    <row r="236" spans="8:8" x14ac:dyDescent="0.25">
      <c r="H236"/>
    </row>
    <row r="237" spans="8:8" x14ac:dyDescent="0.25">
      <c r="H237"/>
    </row>
    <row r="238" spans="8:8" x14ac:dyDescent="0.25">
      <c r="H238"/>
    </row>
    <row r="239" spans="8:8" x14ac:dyDescent="0.25">
      <c r="H239"/>
    </row>
    <row r="240" spans="8:8" x14ac:dyDescent="0.25">
      <c r="H240"/>
    </row>
    <row r="241" spans="8:8" x14ac:dyDescent="0.25">
      <c r="H241"/>
    </row>
    <row r="242" spans="8:8" x14ac:dyDescent="0.25">
      <c r="H242"/>
    </row>
    <row r="243" spans="8:8" x14ac:dyDescent="0.25">
      <c r="H243"/>
    </row>
    <row r="244" spans="8:8" x14ac:dyDescent="0.25">
      <c r="H244"/>
    </row>
    <row r="245" spans="8:8" x14ac:dyDescent="0.25">
      <c r="H245"/>
    </row>
    <row r="246" spans="8:8" x14ac:dyDescent="0.25">
      <c r="H246"/>
    </row>
    <row r="247" spans="8:8" x14ac:dyDescent="0.25">
      <c r="H247"/>
    </row>
    <row r="248" spans="8:8" x14ac:dyDescent="0.25">
      <c r="H248"/>
    </row>
    <row r="249" spans="8:8" x14ac:dyDescent="0.25">
      <c r="H249"/>
    </row>
    <row r="250" spans="8:8" x14ac:dyDescent="0.25">
      <c r="H250"/>
    </row>
    <row r="251" spans="8:8" x14ac:dyDescent="0.25">
      <c r="H251"/>
    </row>
    <row r="252" spans="8:8" x14ac:dyDescent="0.25">
      <c r="H252"/>
    </row>
    <row r="253" spans="8:8" x14ac:dyDescent="0.25">
      <c r="H253"/>
    </row>
    <row r="254" spans="8:8" x14ac:dyDescent="0.25">
      <c r="H254"/>
    </row>
    <row r="255" spans="8:8" x14ac:dyDescent="0.25">
      <c r="H255"/>
    </row>
    <row r="256" spans="8:8" x14ac:dyDescent="0.25">
      <c r="H256"/>
    </row>
    <row r="257" spans="8:8" x14ac:dyDescent="0.25">
      <c r="H257"/>
    </row>
    <row r="258" spans="8:8" x14ac:dyDescent="0.25">
      <c r="H258"/>
    </row>
    <row r="259" spans="8:8" x14ac:dyDescent="0.25">
      <c r="H259"/>
    </row>
    <row r="260" spans="8:8" x14ac:dyDescent="0.25">
      <c r="H260"/>
    </row>
    <row r="261" spans="8:8" x14ac:dyDescent="0.25">
      <c r="H261"/>
    </row>
    <row r="262" spans="8:8" x14ac:dyDescent="0.25">
      <c r="H262"/>
    </row>
    <row r="263" spans="8:8" x14ac:dyDescent="0.25">
      <c r="H263"/>
    </row>
    <row r="264" spans="8:8" x14ac:dyDescent="0.25">
      <c r="H264"/>
    </row>
    <row r="265" spans="8:8" x14ac:dyDescent="0.25">
      <c r="H265"/>
    </row>
    <row r="266" spans="8:8" x14ac:dyDescent="0.25">
      <c r="H266"/>
    </row>
    <row r="267" spans="8:8" x14ac:dyDescent="0.25">
      <c r="H267"/>
    </row>
    <row r="268" spans="8:8" x14ac:dyDescent="0.25">
      <c r="H268"/>
    </row>
    <row r="269" spans="8:8" x14ac:dyDescent="0.25">
      <c r="H269"/>
    </row>
    <row r="270" spans="8:8" x14ac:dyDescent="0.25">
      <c r="H270"/>
    </row>
    <row r="271" spans="8:8" x14ac:dyDescent="0.25">
      <c r="H271"/>
    </row>
    <row r="272" spans="8:8" x14ac:dyDescent="0.25">
      <c r="H272"/>
    </row>
    <row r="273" spans="8:8" x14ac:dyDescent="0.25">
      <c r="H273"/>
    </row>
    <row r="274" spans="8:8" x14ac:dyDescent="0.25">
      <c r="H274"/>
    </row>
    <row r="275" spans="8:8" x14ac:dyDescent="0.25">
      <c r="H275"/>
    </row>
    <row r="276" spans="8:8" x14ac:dyDescent="0.25">
      <c r="H276"/>
    </row>
    <row r="277" spans="8:8" x14ac:dyDescent="0.25">
      <c r="H277"/>
    </row>
    <row r="278" spans="8:8" x14ac:dyDescent="0.25">
      <c r="H278"/>
    </row>
    <row r="279" spans="8:8" x14ac:dyDescent="0.25">
      <c r="H279"/>
    </row>
    <row r="280" spans="8:8" x14ac:dyDescent="0.25">
      <c r="H280"/>
    </row>
    <row r="281" spans="8:8" x14ac:dyDescent="0.25">
      <c r="H281"/>
    </row>
    <row r="282" spans="8:8" x14ac:dyDescent="0.25">
      <c r="H282"/>
    </row>
    <row r="283" spans="8:8" x14ac:dyDescent="0.25">
      <c r="H283"/>
    </row>
    <row r="284" spans="8:8" x14ac:dyDescent="0.25">
      <c r="H284"/>
    </row>
    <row r="285" spans="8:8" x14ac:dyDescent="0.25">
      <c r="H285"/>
    </row>
    <row r="286" spans="8:8" x14ac:dyDescent="0.25">
      <c r="H286"/>
    </row>
    <row r="287" spans="8:8" x14ac:dyDescent="0.25">
      <c r="H287"/>
    </row>
    <row r="288" spans="8:8" x14ac:dyDescent="0.25">
      <c r="H288"/>
    </row>
    <row r="289" spans="8:8" x14ac:dyDescent="0.25">
      <c r="H289"/>
    </row>
    <row r="290" spans="8:8" x14ac:dyDescent="0.25">
      <c r="H290"/>
    </row>
    <row r="291" spans="8:8" x14ac:dyDescent="0.25">
      <c r="H291"/>
    </row>
    <row r="292" spans="8:8" x14ac:dyDescent="0.25">
      <c r="H292"/>
    </row>
    <row r="293" spans="8:8" x14ac:dyDescent="0.25">
      <c r="H293"/>
    </row>
    <row r="294" spans="8:8" x14ac:dyDescent="0.25">
      <c r="H294"/>
    </row>
    <row r="295" spans="8:8" x14ac:dyDescent="0.25">
      <c r="H295"/>
    </row>
    <row r="296" spans="8:8" x14ac:dyDescent="0.25">
      <c r="H296"/>
    </row>
    <row r="297" spans="8:8" x14ac:dyDescent="0.25">
      <c r="H297"/>
    </row>
    <row r="298" spans="8:8" x14ac:dyDescent="0.25">
      <c r="H298"/>
    </row>
    <row r="299" spans="8:8" x14ac:dyDescent="0.25">
      <c r="H299"/>
    </row>
    <row r="300" spans="8:8" x14ac:dyDescent="0.25">
      <c r="H300"/>
    </row>
    <row r="301" spans="8:8" x14ac:dyDescent="0.25">
      <c r="H301"/>
    </row>
    <row r="302" spans="8:8" x14ac:dyDescent="0.25">
      <c r="H302"/>
    </row>
    <row r="303" spans="8:8" x14ac:dyDescent="0.25">
      <c r="H303"/>
    </row>
    <row r="304" spans="8:8" x14ac:dyDescent="0.25">
      <c r="H304"/>
    </row>
    <row r="305" spans="8:8" x14ac:dyDescent="0.25">
      <c r="H305"/>
    </row>
    <row r="306" spans="8:8" x14ac:dyDescent="0.25">
      <c r="H306"/>
    </row>
    <row r="307" spans="8:8" x14ac:dyDescent="0.25">
      <c r="H307"/>
    </row>
    <row r="308" spans="8:8" x14ac:dyDescent="0.25">
      <c r="H308"/>
    </row>
    <row r="309" spans="8:8" x14ac:dyDescent="0.25">
      <c r="H309"/>
    </row>
    <row r="310" spans="8:8" x14ac:dyDescent="0.25">
      <c r="H310"/>
    </row>
    <row r="311" spans="8:8" x14ac:dyDescent="0.25">
      <c r="H311"/>
    </row>
    <row r="312" spans="8:8" x14ac:dyDescent="0.25">
      <c r="H312"/>
    </row>
    <row r="313" spans="8:8" x14ac:dyDescent="0.25">
      <c r="H313"/>
    </row>
    <row r="314" spans="8:8" x14ac:dyDescent="0.25">
      <c r="H314"/>
    </row>
    <row r="315" spans="8:8" x14ac:dyDescent="0.25">
      <c r="H315"/>
    </row>
    <row r="316" spans="8:8" x14ac:dyDescent="0.25">
      <c r="H316"/>
    </row>
    <row r="317" spans="8:8" x14ac:dyDescent="0.25">
      <c r="H317"/>
    </row>
    <row r="318" spans="8:8" x14ac:dyDescent="0.25">
      <c r="H318"/>
    </row>
    <row r="319" spans="8:8" x14ac:dyDescent="0.25">
      <c r="H319"/>
    </row>
    <row r="320" spans="8:8" x14ac:dyDescent="0.25">
      <c r="H320"/>
    </row>
    <row r="321" spans="8:8" x14ac:dyDescent="0.25">
      <c r="H321"/>
    </row>
    <row r="322" spans="8:8" x14ac:dyDescent="0.25">
      <c r="H322"/>
    </row>
    <row r="323" spans="8:8" x14ac:dyDescent="0.25">
      <c r="H323"/>
    </row>
    <row r="324" spans="8:8" x14ac:dyDescent="0.25">
      <c r="H324"/>
    </row>
    <row r="325" spans="8:8" x14ac:dyDescent="0.25">
      <c r="H325"/>
    </row>
    <row r="326" spans="8:8" x14ac:dyDescent="0.25">
      <c r="H326"/>
    </row>
    <row r="327" spans="8:8" x14ac:dyDescent="0.25">
      <c r="H327"/>
    </row>
    <row r="328" spans="8:8" x14ac:dyDescent="0.25">
      <c r="H328"/>
    </row>
    <row r="329" spans="8:8" x14ac:dyDescent="0.25">
      <c r="H329"/>
    </row>
    <row r="330" spans="8:8" x14ac:dyDescent="0.25">
      <c r="H330"/>
    </row>
    <row r="331" spans="8:8" x14ac:dyDescent="0.25">
      <c r="H331"/>
    </row>
    <row r="332" spans="8:8" x14ac:dyDescent="0.25">
      <c r="H332"/>
    </row>
    <row r="333" spans="8:8" x14ac:dyDescent="0.25">
      <c r="H333"/>
    </row>
    <row r="334" spans="8:8" x14ac:dyDescent="0.25">
      <c r="H334"/>
    </row>
    <row r="335" spans="8:8" x14ac:dyDescent="0.25">
      <c r="H335"/>
    </row>
    <row r="336" spans="8:8" x14ac:dyDescent="0.25">
      <c r="H336"/>
    </row>
    <row r="337" spans="8:8" x14ac:dyDescent="0.25">
      <c r="H337"/>
    </row>
    <row r="338" spans="8:8" x14ac:dyDescent="0.25">
      <c r="H338"/>
    </row>
    <row r="339" spans="8:8" x14ac:dyDescent="0.25">
      <c r="H339"/>
    </row>
    <row r="340" spans="8:8" x14ac:dyDescent="0.25">
      <c r="H340"/>
    </row>
    <row r="341" spans="8:8" x14ac:dyDescent="0.25">
      <c r="H341"/>
    </row>
    <row r="342" spans="8:8" x14ac:dyDescent="0.25">
      <c r="H342"/>
    </row>
    <row r="343" spans="8:8" x14ac:dyDescent="0.25">
      <c r="H343"/>
    </row>
    <row r="344" spans="8:8" x14ac:dyDescent="0.25">
      <c r="H344"/>
    </row>
    <row r="345" spans="8:8" x14ac:dyDescent="0.25">
      <c r="H345"/>
    </row>
    <row r="346" spans="8:8" x14ac:dyDescent="0.25">
      <c r="H346"/>
    </row>
    <row r="347" spans="8:8" x14ac:dyDescent="0.25">
      <c r="H347"/>
    </row>
    <row r="348" spans="8:8" x14ac:dyDescent="0.25">
      <c r="H348"/>
    </row>
    <row r="349" spans="8:8" x14ac:dyDescent="0.25">
      <c r="H349"/>
    </row>
    <row r="350" spans="8:8" x14ac:dyDescent="0.25">
      <c r="H350"/>
    </row>
    <row r="351" spans="8:8" x14ac:dyDescent="0.25">
      <c r="H351"/>
    </row>
    <row r="352" spans="8:8" x14ac:dyDescent="0.25">
      <c r="H352"/>
    </row>
    <row r="353" spans="8:8" x14ac:dyDescent="0.25">
      <c r="H353"/>
    </row>
    <row r="354" spans="8:8" x14ac:dyDescent="0.25">
      <c r="H354"/>
    </row>
    <row r="355" spans="8:8" x14ac:dyDescent="0.25">
      <c r="H355"/>
    </row>
    <row r="356" spans="8:8" x14ac:dyDescent="0.25">
      <c r="H356"/>
    </row>
    <row r="357" spans="8:8" x14ac:dyDescent="0.25">
      <c r="H357"/>
    </row>
    <row r="358" spans="8:8" x14ac:dyDescent="0.25">
      <c r="H358"/>
    </row>
    <row r="359" spans="8:8" x14ac:dyDescent="0.25">
      <c r="H359"/>
    </row>
    <row r="360" spans="8:8" x14ac:dyDescent="0.25">
      <c r="H360"/>
    </row>
    <row r="361" spans="8:8" x14ac:dyDescent="0.25">
      <c r="H361"/>
    </row>
    <row r="362" spans="8:8" x14ac:dyDescent="0.25">
      <c r="H362"/>
    </row>
    <row r="363" spans="8:8" x14ac:dyDescent="0.25">
      <c r="H363"/>
    </row>
    <row r="364" spans="8:8" x14ac:dyDescent="0.25">
      <c r="H364"/>
    </row>
    <row r="365" spans="8:8" x14ac:dyDescent="0.25">
      <c r="H365"/>
    </row>
    <row r="366" spans="8:8" x14ac:dyDescent="0.25">
      <c r="H366"/>
    </row>
    <row r="367" spans="8:8" x14ac:dyDescent="0.25">
      <c r="H367"/>
    </row>
    <row r="368" spans="8:8" x14ac:dyDescent="0.25">
      <c r="H368"/>
    </row>
    <row r="369" spans="8:8" x14ac:dyDescent="0.25">
      <c r="H369"/>
    </row>
    <row r="370" spans="8:8" x14ac:dyDescent="0.25">
      <c r="H370"/>
    </row>
    <row r="371" spans="8:8" x14ac:dyDescent="0.25">
      <c r="H371"/>
    </row>
    <row r="372" spans="8:8" x14ac:dyDescent="0.25">
      <c r="H372"/>
    </row>
    <row r="373" spans="8:8" x14ac:dyDescent="0.25">
      <c r="H373"/>
    </row>
    <row r="374" spans="8:8" x14ac:dyDescent="0.25">
      <c r="H374"/>
    </row>
    <row r="375" spans="8:8" x14ac:dyDescent="0.25">
      <c r="H375"/>
    </row>
    <row r="376" spans="8:8" x14ac:dyDescent="0.25">
      <c r="H376"/>
    </row>
    <row r="377" spans="8:8" x14ac:dyDescent="0.25">
      <c r="H377"/>
    </row>
    <row r="378" spans="8:8" x14ac:dyDescent="0.25">
      <c r="H378"/>
    </row>
    <row r="379" spans="8:8" x14ac:dyDescent="0.25">
      <c r="H379"/>
    </row>
    <row r="380" spans="8:8" x14ac:dyDescent="0.25">
      <c r="H380"/>
    </row>
    <row r="381" spans="8:8" x14ac:dyDescent="0.25">
      <c r="H381"/>
    </row>
    <row r="382" spans="8:8" x14ac:dyDescent="0.25">
      <c r="H382"/>
    </row>
    <row r="383" spans="8:8" x14ac:dyDescent="0.25">
      <c r="H383"/>
    </row>
    <row r="384" spans="8:8" x14ac:dyDescent="0.25">
      <c r="H384"/>
    </row>
    <row r="385" spans="8:8" x14ac:dyDescent="0.25">
      <c r="H385"/>
    </row>
    <row r="386" spans="8:8" x14ac:dyDescent="0.25">
      <c r="H386"/>
    </row>
    <row r="387" spans="8:8" x14ac:dyDescent="0.25">
      <c r="H387"/>
    </row>
    <row r="388" spans="8:8" x14ac:dyDescent="0.25">
      <c r="H388"/>
    </row>
    <row r="389" spans="8:8" x14ac:dyDescent="0.25">
      <c r="H389"/>
    </row>
    <row r="390" spans="8:8" x14ac:dyDescent="0.25">
      <c r="H390"/>
    </row>
    <row r="391" spans="8:8" x14ac:dyDescent="0.25">
      <c r="H391"/>
    </row>
    <row r="392" spans="8:8" x14ac:dyDescent="0.25">
      <c r="H392"/>
    </row>
    <row r="393" spans="8:8" x14ac:dyDescent="0.25">
      <c r="H393"/>
    </row>
    <row r="394" spans="8:8" x14ac:dyDescent="0.25">
      <c r="H394"/>
    </row>
    <row r="395" spans="8:8" x14ac:dyDescent="0.25">
      <c r="H395"/>
    </row>
    <row r="396" spans="8:8" x14ac:dyDescent="0.25">
      <c r="H396"/>
    </row>
    <row r="397" spans="8:8" x14ac:dyDescent="0.25">
      <c r="H397"/>
    </row>
    <row r="398" spans="8:8" x14ac:dyDescent="0.25">
      <c r="H398"/>
    </row>
    <row r="399" spans="8:8" x14ac:dyDescent="0.25">
      <c r="H399"/>
    </row>
    <row r="400" spans="8:8" x14ac:dyDescent="0.25">
      <c r="H400"/>
    </row>
    <row r="401" spans="8:8" x14ac:dyDescent="0.25">
      <c r="H401"/>
    </row>
    <row r="402" spans="8:8" x14ac:dyDescent="0.25">
      <c r="H402"/>
    </row>
    <row r="403" spans="8:8" x14ac:dyDescent="0.25">
      <c r="H403"/>
    </row>
    <row r="404" spans="8:8" x14ac:dyDescent="0.25">
      <c r="H404"/>
    </row>
    <row r="405" spans="8:8" x14ac:dyDescent="0.25">
      <c r="H405"/>
    </row>
    <row r="406" spans="8:8" x14ac:dyDescent="0.25">
      <c r="H406"/>
    </row>
    <row r="407" spans="8:8" x14ac:dyDescent="0.25">
      <c r="H407"/>
    </row>
    <row r="408" spans="8:8" x14ac:dyDescent="0.25">
      <c r="H408"/>
    </row>
    <row r="409" spans="8:8" x14ac:dyDescent="0.25">
      <c r="H409"/>
    </row>
    <row r="410" spans="8:8" x14ac:dyDescent="0.25">
      <c r="H410"/>
    </row>
    <row r="411" spans="8:8" x14ac:dyDescent="0.25">
      <c r="H411"/>
    </row>
    <row r="412" spans="8:8" x14ac:dyDescent="0.25">
      <c r="H412"/>
    </row>
    <row r="413" spans="8:8" x14ac:dyDescent="0.25">
      <c r="H413"/>
    </row>
    <row r="414" spans="8:8" x14ac:dyDescent="0.25">
      <c r="H414"/>
    </row>
    <row r="415" spans="8:8" x14ac:dyDescent="0.25">
      <c r="H415"/>
    </row>
    <row r="416" spans="8:8" x14ac:dyDescent="0.25">
      <c r="H416"/>
    </row>
    <row r="417" spans="8:8" x14ac:dyDescent="0.25">
      <c r="H417"/>
    </row>
    <row r="418" spans="8:8" x14ac:dyDescent="0.25">
      <c r="H418"/>
    </row>
    <row r="419" spans="8:8" x14ac:dyDescent="0.25">
      <c r="H419"/>
    </row>
    <row r="420" spans="8:8" x14ac:dyDescent="0.25">
      <c r="H420"/>
    </row>
    <row r="421" spans="8:8" x14ac:dyDescent="0.25">
      <c r="H421"/>
    </row>
    <row r="422" spans="8:8" x14ac:dyDescent="0.25">
      <c r="H422"/>
    </row>
    <row r="423" spans="8:8" x14ac:dyDescent="0.25">
      <c r="H423"/>
    </row>
    <row r="424" spans="8:8" x14ac:dyDescent="0.25">
      <c r="H424"/>
    </row>
    <row r="425" spans="8:8" x14ac:dyDescent="0.25">
      <c r="H425"/>
    </row>
    <row r="426" spans="8:8" x14ac:dyDescent="0.25">
      <c r="H426"/>
    </row>
    <row r="427" spans="8:8" x14ac:dyDescent="0.25">
      <c r="H427"/>
    </row>
    <row r="428" spans="8:8" x14ac:dyDescent="0.25">
      <c r="H428"/>
    </row>
    <row r="429" spans="8:8" x14ac:dyDescent="0.25">
      <c r="H429"/>
    </row>
    <row r="430" spans="8:8" x14ac:dyDescent="0.25">
      <c r="H430"/>
    </row>
    <row r="431" spans="8:8" x14ac:dyDescent="0.25">
      <c r="H431"/>
    </row>
    <row r="432" spans="8:8" x14ac:dyDescent="0.25">
      <c r="H432"/>
    </row>
    <row r="433" spans="8:8" x14ac:dyDescent="0.25">
      <c r="H433"/>
    </row>
    <row r="434" spans="8:8" x14ac:dyDescent="0.25">
      <c r="H434"/>
    </row>
    <row r="435" spans="8:8" x14ac:dyDescent="0.25">
      <c r="H435"/>
    </row>
    <row r="436" spans="8:8" x14ac:dyDescent="0.25">
      <c r="H436"/>
    </row>
    <row r="437" spans="8:8" x14ac:dyDescent="0.25">
      <c r="H437"/>
    </row>
    <row r="438" spans="8:8" x14ac:dyDescent="0.25">
      <c r="H438"/>
    </row>
    <row r="439" spans="8:8" x14ac:dyDescent="0.25">
      <c r="H439"/>
    </row>
    <row r="440" spans="8:8" x14ac:dyDescent="0.25">
      <c r="H440"/>
    </row>
    <row r="441" spans="8:8" x14ac:dyDescent="0.25">
      <c r="H441"/>
    </row>
    <row r="442" spans="8:8" x14ac:dyDescent="0.25">
      <c r="H442"/>
    </row>
    <row r="443" spans="8:8" x14ac:dyDescent="0.25">
      <c r="H443"/>
    </row>
    <row r="444" spans="8:8" x14ac:dyDescent="0.25">
      <c r="H444"/>
    </row>
    <row r="445" spans="8:8" x14ac:dyDescent="0.25">
      <c r="H445"/>
    </row>
    <row r="446" spans="8:8" x14ac:dyDescent="0.25">
      <c r="H446"/>
    </row>
    <row r="447" spans="8:8" x14ac:dyDescent="0.25">
      <c r="H447"/>
    </row>
    <row r="448" spans="8:8" x14ac:dyDescent="0.25">
      <c r="H448"/>
    </row>
    <row r="449" spans="8:8" x14ac:dyDescent="0.25">
      <c r="H449"/>
    </row>
    <row r="450" spans="8:8" x14ac:dyDescent="0.25">
      <c r="H450"/>
    </row>
    <row r="451" spans="8:8" x14ac:dyDescent="0.25">
      <c r="H451"/>
    </row>
    <row r="452" spans="8:8" x14ac:dyDescent="0.25">
      <c r="H452"/>
    </row>
    <row r="453" spans="8:8" x14ac:dyDescent="0.25">
      <c r="H453"/>
    </row>
    <row r="454" spans="8:8" x14ac:dyDescent="0.25">
      <c r="H454"/>
    </row>
    <row r="455" spans="8:8" x14ac:dyDescent="0.25">
      <c r="H455"/>
    </row>
    <row r="456" spans="8:8" x14ac:dyDescent="0.25">
      <c r="H456"/>
    </row>
    <row r="457" spans="8:8" x14ac:dyDescent="0.25">
      <c r="H457"/>
    </row>
    <row r="458" spans="8:8" x14ac:dyDescent="0.25">
      <c r="H458"/>
    </row>
    <row r="459" spans="8:8" x14ac:dyDescent="0.25">
      <c r="H459"/>
    </row>
    <row r="460" spans="8:8" x14ac:dyDescent="0.25">
      <c r="H460"/>
    </row>
    <row r="461" spans="8:8" x14ac:dyDescent="0.25">
      <c r="H461"/>
    </row>
    <row r="462" spans="8:8" x14ac:dyDescent="0.25">
      <c r="H462"/>
    </row>
    <row r="463" spans="8:8" x14ac:dyDescent="0.25">
      <c r="H463"/>
    </row>
    <row r="464" spans="8:8" x14ac:dyDescent="0.25">
      <c r="H464"/>
    </row>
    <row r="465" spans="8:8" x14ac:dyDescent="0.25">
      <c r="H465"/>
    </row>
    <row r="466" spans="8:8" x14ac:dyDescent="0.25">
      <c r="H466"/>
    </row>
    <row r="467" spans="8:8" x14ac:dyDescent="0.25">
      <c r="H467"/>
    </row>
    <row r="468" spans="8:8" x14ac:dyDescent="0.25">
      <c r="H468"/>
    </row>
    <row r="469" spans="8:8" x14ac:dyDescent="0.25">
      <c r="H469"/>
    </row>
    <row r="470" spans="8:8" x14ac:dyDescent="0.25">
      <c r="H470"/>
    </row>
    <row r="471" spans="8:8" x14ac:dyDescent="0.25">
      <c r="H471"/>
    </row>
    <row r="472" spans="8:8" x14ac:dyDescent="0.25">
      <c r="H472"/>
    </row>
    <row r="473" spans="8:8" x14ac:dyDescent="0.25">
      <c r="H473"/>
    </row>
    <row r="474" spans="8:8" x14ac:dyDescent="0.25">
      <c r="H474"/>
    </row>
    <row r="475" spans="8:8" x14ac:dyDescent="0.25">
      <c r="H475"/>
    </row>
    <row r="476" spans="8:8" x14ac:dyDescent="0.25">
      <c r="H476"/>
    </row>
    <row r="477" spans="8:8" x14ac:dyDescent="0.25">
      <c r="H477"/>
    </row>
    <row r="478" spans="8:8" x14ac:dyDescent="0.25">
      <c r="H478"/>
    </row>
    <row r="479" spans="8:8" x14ac:dyDescent="0.25">
      <c r="H479"/>
    </row>
    <row r="480" spans="8:8" x14ac:dyDescent="0.25">
      <c r="H480"/>
    </row>
    <row r="481" spans="8:8" x14ac:dyDescent="0.25">
      <c r="H481"/>
    </row>
    <row r="482" spans="8:8" x14ac:dyDescent="0.25">
      <c r="H482"/>
    </row>
    <row r="483" spans="8:8" x14ac:dyDescent="0.25">
      <c r="H483"/>
    </row>
    <row r="484" spans="8:8" x14ac:dyDescent="0.25">
      <c r="H484"/>
    </row>
    <row r="485" spans="8:8" x14ac:dyDescent="0.25">
      <c r="H485"/>
    </row>
    <row r="486" spans="8:8" x14ac:dyDescent="0.25">
      <c r="H486"/>
    </row>
    <row r="487" spans="8:8" x14ac:dyDescent="0.25">
      <c r="H487"/>
    </row>
    <row r="488" spans="8:8" x14ac:dyDescent="0.25">
      <c r="H488"/>
    </row>
    <row r="489" spans="8:8" x14ac:dyDescent="0.25">
      <c r="H489"/>
    </row>
    <row r="490" spans="8:8" x14ac:dyDescent="0.25">
      <c r="H490"/>
    </row>
    <row r="491" spans="8:8" x14ac:dyDescent="0.25">
      <c r="H491"/>
    </row>
    <row r="492" spans="8:8" x14ac:dyDescent="0.25">
      <c r="H492"/>
    </row>
    <row r="493" spans="8:8" x14ac:dyDescent="0.25">
      <c r="H493"/>
    </row>
    <row r="494" spans="8:8" x14ac:dyDescent="0.25">
      <c r="H494"/>
    </row>
    <row r="495" spans="8:8" x14ac:dyDescent="0.25">
      <c r="H495"/>
    </row>
    <row r="496" spans="8:8" x14ac:dyDescent="0.25">
      <c r="H496"/>
    </row>
    <row r="497" spans="8:8" x14ac:dyDescent="0.25">
      <c r="H497"/>
    </row>
    <row r="498" spans="8:8" x14ac:dyDescent="0.25">
      <c r="H498"/>
    </row>
    <row r="499" spans="8:8" x14ac:dyDescent="0.25">
      <c r="H499"/>
    </row>
    <row r="500" spans="8:8" x14ac:dyDescent="0.25">
      <c r="H500"/>
    </row>
    <row r="501" spans="8:8" x14ac:dyDescent="0.25">
      <c r="H501"/>
    </row>
    <row r="502" spans="8:8" x14ac:dyDescent="0.25">
      <c r="H502"/>
    </row>
    <row r="503" spans="8:8" x14ac:dyDescent="0.25">
      <c r="H503"/>
    </row>
    <row r="504" spans="8:8" x14ac:dyDescent="0.25">
      <c r="H504"/>
    </row>
    <row r="505" spans="8:8" x14ac:dyDescent="0.25">
      <c r="H505"/>
    </row>
    <row r="506" spans="8:8" x14ac:dyDescent="0.25">
      <c r="H506"/>
    </row>
    <row r="507" spans="8:8" x14ac:dyDescent="0.25">
      <c r="H507"/>
    </row>
    <row r="508" spans="8:8" x14ac:dyDescent="0.25">
      <c r="H508"/>
    </row>
    <row r="509" spans="8:8" x14ac:dyDescent="0.25">
      <c r="H509"/>
    </row>
    <row r="510" spans="8:8" x14ac:dyDescent="0.25">
      <c r="H510"/>
    </row>
    <row r="511" spans="8:8" x14ac:dyDescent="0.25">
      <c r="H511"/>
    </row>
    <row r="512" spans="8:8" x14ac:dyDescent="0.25">
      <c r="H512"/>
    </row>
    <row r="513" spans="8:8" x14ac:dyDescent="0.25">
      <c r="H513"/>
    </row>
    <row r="514" spans="8:8" x14ac:dyDescent="0.25">
      <c r="H514"/>
    </row>
    <row r="515" spans="8:8" x14ac:dyDescent="0.25">
      <c r="H515"/>
    </row>
    <row r="516" spans="8:8" x14ac:dyDescent="0.25">
      <c r="H516"/>
    </row>
    <row r="517" spans="8:8" x14ac:dyDescent="0.25">
      <c r="H517"/>
    </row>
    <row r="518" spans="8:8" x14ac:dyDescent="0.25">
      <c r="H518"/>
    </row>
    <row r="519" spans="8:8" x14ac:dyDescent="0.25">
      <c r="H519"/>
    </row>
    <row r="520" spans="8:8" x14ac:dyDescent="0.25">
      <c r="H520"/>
    </row>
    <row r="521" spans="8:8" x14ac:dyDescent="0.25">
      <c r="H521"/>
    </row>
    <row r="522" spans="8:8" x14ac:dyDescent="0.25">
      <c r="H522"/>
    </row>
    <row r="523" spans="8:8" x14ac:dyDescent="0.25">
      <c r="H523"/>
    </row>
    <row r="524" spans="8:8" x14ac:dyDescent="0.25">
      <c r="H524"/>
    </row>
    <row r="525" spans="8:8" x14ac:dyDescent="0.25">
      <c r="H525"/>
    </row>
    <row r="526" spans="8:8" x14ac:dyDescent="0.25">
      <c r="H526"/>
    </row>
    <row r="527" spans="8:8" x14ac:dyDescent="0.25">
      <c r="H527"/>
    </row>
    <row r="528" spans="8:8" x14ac:dyDescent="0.25">
      <c r="H528"/>
    </row>
    <row r="529" spans="8:8" x14ac:dyDescent="0.25">
      <c r="H529"/>
    </row>
    <row r="530" spans="8:8" x14ac:dyDescent="0.25">
      <c r="H530"/>
    </row>
    <row r="531" spans="8:8" x14ac:dyDescent="0.25">
      <c r="H531"/>
    </row>
    <row r="532" spans="8:8" x14ac:dyDescent="0.25">
      <c r="H532"/>
    </row>
    <row r="533" spans="8:8" x14ac:dyDescent="0.25">
      <c r="H533"/>
    </row>
    <row r="534" spans="8:8" x14ac:dyDescent="0.25">
      <c r="H534"/>
    </row>
    <row r="535" spans="8:8" x14ac:dyDescent="0.25">
      <c r="H535"/>
    </row>
    <row r="536" spans="8:8" x14ac:dyDescent="0.25">
      <c r="H536"/>
    </row>
    <row r="537" spans="8:8" x14ac:dyDescent="0.25">
      <c r="H537"/>
    </row>
    <row r="538" spans="8:8" x14ac:dyDescent="0.25">
      <c r="H538"/>
    </row>
    <row r="539" spans="8:8" x14ac:dyDescent="0.25">
      <c r="H539"/>
    </row>
    <row r="540" spans="8:8" x14ac:dyDescent="0.25">
      <c r="H540"/>
    </row>
    <row r="541" spans="8:8" x14ac:dyDescent="0.25">
      <c r="H541"/>
    </row>
    <row r="542" spans="8:8" x14ac:dyDescent="0.25">
      <c r="H542"/>
    </row>
    <row r="543" spans="8:8" x14ac:dyDescent="0.25">
      <c r="H543"/>
    </row>
    <row r="544" spans="8:8" x14ac:dyDescent="0.25">
      <c r="H544"/>
    </row>
    <row r="545" spans="8:8" x14ac:dyDescent="0.25">
      <c r="H545"/>
    </row>
    <row r="546" spans="8:8" x14ac:dyDescent="0.25">
      <c r="H546"/>
    </row>
    <row r="547" spans="8:8" x14ac:dyDescent="0.25">
      <c r="H547"/>
    </row>
    <row r="548" spans="8:8" x14ac:dyDescent="0.25">
      <c r="H548"/>
    </row>
    <row r="549" spans="8:8" x14ac:dyDescent="0.25">
      <c r="H549"/>
    </row>
    <row r="550" spans="8:8" x14ac:dyDescent="0.25">
      <c r="H550"/>
    </row>
    <row r="551" spans="8:8" x14ac:dyDescent="0.25">
      <c r="H551"/>
    </row>
    <row r="552" spans="8:8" x14ac:dyDescent="0.25">
      <c r="H552"/>
    </row>
    <row r="553" spans="8:8" x14ac:dyDescent="0.25">
      <c r="H553"/>
    </row>
    <row r="554" spans="8:8" x14ac:dyDescent="0.25">
      <c r="H554"/>
    </row>
    <row r="555" spans="8:8" x14ac:dyDescent="0.25">
      <c r="H555"/>
    </row>
    <row r="556" spans="8:8" x14ac:dyDescent="0.25">
      <c r="H556"/>
    </row>
    <row r="557" spans="8:8" x14ac:dyDescent="0.25">
      <c r="H557"/>
    </row>
    <row r="558" spans="8:8" x14ac:dyDescent="0.25">
      <c r="H558"/>
    </row>
    <row r="559" spans="8:8" x14ac:dyDescent="0.25">
      <c r="H559"/>
    </row>
    <row r="560" spans="8:8" x14ac:dyDescent="0.25">
      <c r="H560"/>
    </row>
    <row r="561" spans="8:8" x14ac:dyDescent="0.25">
      <c r="H561"/>
    </row>
    <row r="562" spans="8:8" x14ac:dyDescent="0.25">
      <c r="H562"/>
    </row>
    <row r="563" spans="8:8" x14ac:dyDescent="0.25">
      <c r="H563"/>
    </row>
    <row r="564" spans="8:8" x14ac:dyDescent="0.25">
      <c r="H564"/>
    </row>
    <row r="565" spans="8:8" x14ac:dyDescent="0.25">
      <c r="H565"/>
    </row>
    <row r="566" spans="8:8" x14ac:dyDescent="0.25">
      <c r="H566"/>
    </row>
    <row r="567" spans="8:8" x14ac:dyDescent="0.25">
      <c r="H567"/>
    </row>
    <row r="568" spans="8:8" x14ac:dyDescent="0.25">
      <c r="H568"/>
    </row>
    <row r="569" spans="8:8" x14ac:dyDescent="0.25">
      <c r="H569"/>
    </row>
    <row r="570" spans="8:8" x14ac:dyDescent="0.25">
      <c r="H570"/>
    </row>
    <row r="571" spans="8:8" x14ac:dyDescent="0.25">
      <c r="H571"/>
    </row>
    <row r="572" spans="8:8" x14ac:dyDescent="0.25">
      <c r="H572"/>
    </row>
    <row r="573" spans="8:8" x14ac:dyDescent="0.25">
      <c r="H573"/>
    </row>
    <row r="574" spans="8:8" x14ac:dyDescent="0.25">
      <c r="H574"/>
    </row>
    <row r="575" spans="8:8" x14ac:dyDescent="0.25">
      <c r="H575"/>
    </row>
    <row r="576" spans="8:8" x14ac:dyDescent="0.25">
      <c r="H576"/>
    </row>
    <row r="577" spans="8:8" x14ac:dyDescent="0.25">
      <c r="H577"/>
    </row>
    <row r="578" spans="8:8" x14ac:dyDescent="0.25">
      <c r="H578"/>
    </row>
    <row r="579" spans="8:8" x14ac:dyDescent="0.25">
      <c r="H579"/>
    </row>
    <row r="580" spans="8:8" x14ac:dyDescent="0.25">
      <c r="H580"/>
    </row>
    <row r="581" spans="8:8" x14ac:dyDescent="0.25">
      <c r="H581"/>
    </row>
    <row r="582" spans="8:8" x14ac:dyDescent="0.25">
      <c r="H582"/>
    </row>
    <row r="583" spans="8:8" x14ac:dyDescent="0.25">
      <c r="H583"/>
    </row>
    <row r="584" spans="8:8" x14ac:dyDescent="0.25">
      <c r="H584"/>
    </row>
    <row r="585" spans="8:8" x14ac:dyDescent="0.25">
      <c r="H585"/>
    </row>
    <row r="586" spans="8:8" x14ac:dyDescent="0.25">
      <c r="H586"/>
    </row>
    <row r="587" spans="8:8" x14ac:dyDescent="0.25">
      <c r="H587"/>
    </row>
    <row r="588" spans="8:8" x14ac:dyDescent="0.25">
      <c r="H588"/>
    </row>
    <row r="589" spans="8:8" x14ac:dyDescent="0.25">
      <c r="H589"/>
    </row>
    <row r="590" spans="8:8" x14ac:dyDescent="0.25">
      <c r="H590"/>
    </row>
    <row r="591" spans="8:8" x14ac:dyDescent="0.25">
      <c r="H591"/>
    </row>
    <row r="592" spans="8:8" x14ac:dyDescent="0.25">
      <c r="H592"/>
    </row>
    <row r="593" spans="8:8" x14ac:dyDescent="0.25">
      <c r="H593"/>
    </row>
    <row r="594" spans="8:8" x14ac:dyDescent="0.25">
      <c r="H594"/>
    </row>
    <row r="595" spans="8:8" x14ac:dyDescent="0.25">
      <c r="H595"/>
    </row>
    <row r="596" spans="8:8" x14ac:dyDescent="0.25">
      <c r="H596"/>
    </row>
    <row r="597" spans="8:8" x14ac:dyDescent="0.25">
      <c r="H597"/>
    </row>
    <row r="598" spans="8:8" x14ac:dyDescent="0.25">
      <c r="H598"/>
    </row>
    <row r="599" spans="8:8" x14ac:dyDescent="0.25">
      <c r="H599"/>
    </row>
    <row r="600" spans="8:8" x14ac:dyDescent="0.25">
      <c r="H600"/>
    </row>
    <row r="601" spans="8:8" x14ac:dyDescent="0.25">
      <c r="H601"/>
    </row>
    <row r="602" spans="8:8" x14ac:dyDescent="0.25">
      <c r="H602"/>
    </row>
    <row r="603" spans="8:8" x14ac:dyDescent="0.25">
      <c r="H603"/>
    </row>
    <row r="604" spans="8:8" x14ac:dyDescent="0.25">
      <c r="H604"/>
    </row>
    <row r="605" spans="8:8" x14ac:dyDescent="0.25">
      <c r="H605"/>
    </row>
    <row r="606" spans="8:8" x14ac:dyDescent="0.25">
      <c r="H606"/>
    </row>
    <row r="607" spans="8:8" x14ac:dyDescent="0.25">
      <c r="H607"/>
    </row>
    <row r="608" spans="8:8" x14ac:dyDescent="0.25">
      <c r="H608"/>
    </row>
    <row r="609" spans="8:8" x14ac:dyDescent="0.25">
      <c r="H609"/>
    </row>
    <row r="610" spans="8:8" x14ac:dyDescent="0.25">
      <c r="H610"/>
    </row>
    <row r="611" spans="8:8" x14ac:dyDescent="0.25">
      <c r="H611"/>
    </row>
    <row r="612" spans="8:8" x14ac:dyDescent="0.25">
      <c r="H612"/>
    </row>
    <row r="613" spans="8:8" x14ac:dyDescent="0.25">
      <c r="H613"/>
    </row>
    <row r="614" spans="8:8" x14ac:dyDescent="0.25">
      <c r="H614"/>
    </row>
    <row r="615" spans="8:8" x14ac:dyDescent="0.25">
      <c r="H615"/>
    </row>
    <row r="616" spans="8:8" x14ac:dyDescent="0.25">
      <c r="H616"/>
    </row>
    <row r="617" spans="8:8" x14ac:dyDescent="0.25">
      <c r="H617"/>
    </row>
    <row r="618" spans="8:8" x14ac:dyDescent="0.25">
      <c r="H618"/>
    </row>
    <row r="619" spans="8:8" x14ac:dyDescent="0.25">
      <c r="H619"/>
    </row>
    <row r="620" spans="8:8" x14ac:dyDescent="0.25">
      <c r="H620"/>
    </row>
    <row r="621" spans="8:8" x14ac:dyDescent="0.25">
      <c r="H621"/>
    </row>
    <row r="622" spans="8:8" x14ac:dyDescent="0.25">
      <c r="H622"/>
    </row>
    <row r="623" spans="8:8" x14ac:dyDescent="0.25">
      <c r="H623"/>
    </row>
    <row r="624" spans="8:8" x14ac:dyDescent="0.25">
      <c r="H624"/>
    </row>
    <row r="625" spans="8:8" x14ac:dyDescent="0.25">
      <c r="H625"/>
    </row>
    <row r="626" spans="8:8" x14ac:dyDescent="0.25">
      <c r="H626"/>
    </row>
    <row r="627" spans="8:8" x14ac:dyDescent="0.25">
      <c r="H627"/>
    </row>
    <row r="628" spans="8:8" x14ac:dyDescent="0.25">
      <c r="H628"/>
    </row>
    <row r="629" spans="8:8" x14ac:dyDescent="0.25">
      <c r="H629"/>
    </row>
    <row r="630" spans="8:8" x14ac:dyDescent="0.25">
      <c r="H630"/>
    </row>
    <row r="631" spans="8:8" x14ac:dyDescent="0.25">
      <c r="H631"/>
    </row>
    <row r="632" spans="8:8" x14ac:dyDescent="0.25">
      <c r="H632"/>
    </row>
    <row r="633" spans="8:8" x14ac:dyDescent="0.25">
      <c r="H633"/>
    </row>
    <row r="634" spans="8:8" x14ac:dyDescent="0.25">
      <c r="H634"/>
    </row>
    <row r="635" spans="8:8" x14ac:dyDescent="0.25">
      <c r="H635"/>
    </row>
    <row r="636" spans="8:8" x14ac:dyDescent="0.25">
      <c r="H636"/>
    </row>
    <row r="637" spans="8:8" x14ac:dyDescent="0.25">
      <c r="H637"/>
    </row>
    <row r="638" spans="8:8" x14ac:dyDescent="0.25">
      <c r="H638"/>
    </row>
    <row r="639" spans="8:8" x14ac:dyDescent="0.25">
      <c r="H639"/>
    </row>
    <row r="640" spans="8:8" x14ac:dyDescent="0.25">
      <c r="H640"/>
    </row>
    <row r="641" spans="8:8" x14ac:dyDescent="0.25">
      <c r="H641"/>
    </row>
    <row r="642" spans="8:8" x14ac:dyDescent="0.25">
      <c r="H642"/>
    </row>
    <row r="643" spans="8:8" x14ac:dyDescent="0.25">
      <c r="H643"/>
    </row>
    <row r="644" spans="8:8" x14ac:dyDescent="0.25">
      <c r="H644"/>
    </row>
    <row r="645" spans="8:8" x14ac:dyDescent="0.25">
      <c r="H645"/>
    </row>
    <row r="646" spans="8:8" x14ac:dyDescent="0.25">
      <c r="H646"/>
    </row>
    <row r="647" spans="8:8" x14ac:dyDescent="0.25">
      <c r="H647"/>
    </row>
    <row r="648" spans="8:8" x14ac:dyDescent="0.25">
      <c r="H648"/>
    </row>
    <row r="649" spans="8:8" x14ac:dyDescent="0.25">
      <c r="H649"/>
    </row>
    <row r="650" spans="8:8" x14ac:dyDescent="0.25">
      <c r="H650"/>
    </row>
    <row r="651" spans="8:8" x14ac:dyDescent="0.25">
      <c r="H651"/>
    </row>
    <row r="652" spans="8:8" x14ac:dyDescent="0.25">
      <c r="H652"/>
    </row>
    <row r="653" spans="8:8" x14ac:dyDescent="0.25">
      <c r="H653"/>
    </row>
    <row r="654" spans="8:8" x14ac:dyDescent="0.25">
      <c r="H654"/>
    </row>
    <row r="655" spans="8:8" x14ac:dyDescent="0.25">
      <c r="H655"/>
    </row>
    <row r="656" spans="8:8" x14ac:dyDescent="0.25">
      <c r="H656"/>
    </row>
    <row r="657" spans="8:8" x14ac:dyDescent="0.25">
      <c r="H657"/>
    </row>
    <row r="658" spans="8:8" x14ac:dyDescent="0.25">
      <c r="H658"/>
    </row>
    <row r="659" spans="8:8" x14ac:dyDescent="0.25">
      <c r="H659"/>
    </row>
    <row r="660" spans="8:8" x14ac:dyDescent="0.25">
      <c r="H660"/>
    </row>
    <row r="661" spans="8:8" x14ac:dyDescent="0.25">
      <c r="H661"/>
    </row>
    <row r="662" spans="8:8" x14ac:dyDescent="0.25">
      <c r="H662"/>
    </row>
    <row r="663" spans="8:8" x14ac:dyDescent="0.25">
      <c r="H663"/>
    </row>
    <row r="664" spans="8:8" x14ac:dyDescent="0.25">
      <c r="H664"/>
    </row>
    <row r="665" spans="8:8" x14ac:dyDescent="0.25">
      <c r="H665"/>
    </row>
    <row r="666" spans="8:8" x14ac:dyDescent="0.25">
      <c r="H666"/>
    </row>
    <row r="667" spans="8:8" x14ac:dyDescent="0.25">
      <c r="H667"/>
    </row>
    <row r="668" spans="8:8" x14ac:dyDescent="0.25">
      <c r="H668"/>
    </row>
    <row r="669" spans="8:8" x14ac:dyDescent="0.25">
      <c r="H669"/>
    </row>
    <row r="670" spans="8:8" x14ac:dyDescent="0.25">
      <c r="H670"/>
    </row>
    <row r="671" spans="8:8" x14ac:dyDescent="0.25">
      <c r="H671"/>
    </row>
    <row r="672" spans="8:8" x14ac:dyDescent="0.25">
      <c r="H672"/>
    </row>
    <row r="673" spans="8:8" x14ac:dyDescent="0.25">
      <c r="H673"/>
    </row>
    <row r="674" spans="8:8" x14ac:dyDescent="0.25">
      <c r="H674"/>
    </row>
    <row r="675" spans="8:8" x14ac:dyDescent="0.25">
      <c r="H675"/>
    </row>
    <row r="676" spans="8:8" x14ac:dyDescent="0.25">
      <c r="H676"/>
    </row>
    <row r="677" spans="8:8" x14ac:dyDescent="0.25">
      <c r="H677"/>
    </row>
    <row r="678" spans="8:8" x14ac:dyDescent="0.25">
      <c r="H678"/>
    </row>
    <row r="679" spans="8:8" x14ac:dyDescent="0.25">
      <c r="H679"/>
    </row>
    <row r="680" spans="8:8" x14ac:dyDescent="0.25">
      <c r="H680"/>
    </row>
    <row r="681" spans="8:8" x14ac:dyDescent="0.25">
      <c r="H681"/>
    </row>
    <row r="682" spans="8:8" x14ac:dyDescent="0.25">
      <c r="H682"/>
    </row>
    <row r="683" spans="8:8" x14ac:dyDescent="0.25">
      <c r="H683"/>
    </row>
    <row r="684" spans="8:8" x14ac:dyDescent="0.25">
      <c r="H684"/>
    </row>
    <row r="685" spans="8:8" x14ac:dyDescent="0.25">
      <c r="H685"/>
    </row>
    <row r="686" spans="8:8" x14ac:dyDescent="0.25">
      <c r="H686"/>
    </row>
    <row r="687" spans="8:8" x14ac:dyDescent="0.25">
      <c r="H687"/>
    </row>
    <row r="688" spans="8:8" x14ac:dyDescent="0.25">
      <c r="H688"/>
    </row>
    <row r="689" spans="8:8" x14ac:dyDescent="0.25">
      <c r="H689"/>
    </row>
    <row r="690" spans="8:8" x14ac:dyDescent="0.25">
      <c r="H690"/>
    </row>
    <row r="691" spans="8:8" x14ac:dyDescent="0.25">
      <c r="H691"/>
    </row>
    <row r="692" spans="8:8" x14ac:dyDescent="0.25">
      <c r="H692"/>
    </row>
    <row r="693" spans="8:8" x14ac:dyDescent="0.25">
      <c r="H693"/>
    </row>
    <row r="694" spans="8:8" x14ac:dyDescent="0.25">
      <c r="H694"/>
    </row>
    <row r="695" spans="8:8" x14ac:dyDescent="0.25">
      <c r="H695"/>
    </row>
    <row r="696" spans="8:8" x14ac:dyDescent="0.25">
      <c r="H696"/>
    </row>
    <row r="697" spans="8:8" x14ac:dyDescent="0.25">
      <c r="H697"/>
    </row>
    <row r="698" spans="8:8" x14ac:dyDescent="0.25">
      <c r="H698"/>
    </row>
    <row r="699" spans="8:8" x14ac:dyDescent="0.25">
      <c r="H699"/>
    </row>
    <row r="700" spans="8:8" x14ac:dyDescent="0.25">
      <c r="H700"/>
    </row>
    <row r="701" spans="8:8" x14ac:dyDescent="0.25">
      <c r="H701"/>
    </row>
    <row r="702" spans="8:8" x14ac:dyDescent="0.25">
      <c r="H702"/>
    </row>
    <row r="703" spans="8:8" x14ac:dyDescent="0.25">
      <c r="H703"/>
    </row>
    <row r="704" spans="8:8" x14ac:dyDescent="0.25">
      <c r="H704"/>
    </row>
    <row r="705" spans="8:8" x14ac:dyDescent="0.25">
      <c r="H705"/>
    </row>
    <row r="706" spans="8:8" x14ac:dyDescent="0.25">
      <c r="H706"/>
    </row>
    <row r="707" spans="8:8" x14ac:dyDescent="0.25">
      <c r="H707"/>
    </row>
    <row r="708" spans="8:8" x14ac:dyDescent="0.25">
      <c r="H708"/>
    </row>
    <row r="709" spans="8:8" x14ac:dyDescent="0.25">
      <c r="H709"/>
    </row>
    <row r="710" spans="8:8" x14ac:dyDescent="0.25">
      <c r="H710"/>
    </row>
    <row r="711" spans="8:8" x14ac:dyDescent="0.25">
      <c r="H711"/>
    </row>
    <row r="712" spans="8:8" x14ac:dyDescent="0.25">
      <c r="H712"/>
    </row>
    <row r="713" spans="8:8" x14ac:dyDescent="0.25">
      <c r="H713"/>
    </row>
    <row r="714" spans="8:8" x14ac:dyDescent="0.25">
      <c r="H714"/>
    </row>
    <row r="715" spans="8:8" x14ac:dyDescent="0.25">
      <c r="H715"/>
    </row>
    <row r="716" spans="8:8" x14ac:dyDescent="0.25">
      <c r="H716"/>
    </row>
    <row r="717" spans="8:8" x14ac:dyDescent="0.25">
      <c r="H717"/>
    </row>
    <row r="718" spans="8:8" x14ac:dyDescent="0.25">
      <c r="H718"/>
    </row>
    <row r="719" spans="8:8" x14ac:dyDescent="0.25">
      <c r="H719"/>
    </row>
    <row r="720" spans="8:8" x14ac:dyDescent="0.25">
      <c r="H720"/>
    </row>
    <row r="721" spans="8:8" x14ac:dyDescent="0.25">
      <c r="H721"/>
    </row>
    <row r="722" spans="8:8" x14ac:dyDescent="0.25">
      <c r="H722"/>
    </row>
    <row r="723" spans="8:8" x14ac:dyDescent="0.25">
      <c r="H723"/>
    </row>
    <row r="724" spans="8:8" x14ac:dyDescent="0.25">
      <c r="H724"/>
    </row>
    <row r="725" spans="8:8" x14ac:dyDescent="0.25">
      <c r="H725"/>
    </row>
    <row r="726" spans="8:8" x14ac:dyDescent="0.25">
      <c r="H726"/>
    </row>
    <row r="727" spans="8:8" x14ac:dyDescent="0.25">
      <c r="H727"/>
    </row>
    <row r="728" spans="8:8" x14ac:dyDescent="0.25">
      <c r="H728"/>
    </row>
    <row r="729" spans="8:8" x14ac:dyDescent="0.25">
      <c r="H729"/>
    </row>
    <row r="730" spans="8:8" x14ac:dyDescent="0.25">
      <c r="H730"/>
    </row>
    <row r="731" spans="8:8" x14ac:dyDescent="0.25">
      <c r="H731"/>
    </row>
    <row r="732" spans="8:8" x14ac:dyDescent="0.25">
      <c r="H732"/>
    </row>
    <row r="733" spans="8:8" x14ac:dyDescent="0.25">
      <c r="H733"/>
    </row>
    <row r="734" spans="8:8" x14ac:dyDescent="0.25">
      <c r="H734"/>
    </row>
    <row r="735" spans="8:8" x14ac:dyDescent="0.25">
      <c r="H735"/>
    </row>
    <row r="736" spans="8:8" x14ac:dyDescent="0.25">
      <c r="H736"/>
    </row>
    <row r="737" spans="8:8" x14ac:dyDescent="0.25">
      <c r="H737"/>
    </row>
    <row r="738" spans="8:8" x14ac:dyDescent="0.25">
      <c r="H738"/>
    </row>
    <row r="739" spans="8:8" x14ac:dyDescent="0.25">
      <c r="H739"/>
    </row>
    <row r="740" spans="8:8" x14ac:dyDescent="0.25">
      <c r="H740"/>
    </row>
    <row r="741" spans="8:8" x14ac:dyDescent="0.25">
      <c r="H741"/>
    </row>
    <row r="742" spans="8:8" x14ac:dyDescent="0.25">
      <c r="H742"/>
    </row>
    <row r="743" spans="8:8" x14ac:dyDescent="0.25">
      <c r="H743"/>
    </row>
    <row r="744" spans="8:8" x14ac:dyDescent="0.25">
      <c r="H744"/>
    </row>
    <row r="745" spans="8:8" x14ac:dyDescent="0.25">
      <c r="H745"/>
    </row>
    <row r="746" spans="8:8" x14ac:dyDescent="0.25">
      <c r="H746"/>
    </row>
    <row r="747" spans="8:8" x14ac:dyDescent="0.25">
      <c r="H747"/>
    </row>
    <row r="748" spans="8:8" x14ac:dyDescent="0.25">
      <c r="H748"/>
    </row>
    <row r="749" spans="8:8" x14ac:dyDescent="0.25">
      <c r="H749"/>
    </row>
    <row r="750" spans="8:8" x14ac:dyDescent="0.25">
      <c r="H750"/>
    </row>
    <row r="751" spans="8:8" x14ac:dyDescent="0.25">
      <c r="H751"/>
    </row>
    <row r="752" spans="8:8" x14ac:dyDescent="0.25">
      <c r="H752"/>
    </row>
    <row r="753" spans="8:8" x14ac:dyDescent="0.25">
      <c r="H753"/>
    </row>
    <row r="754" spans="8:8" x14ac:dyDescent="0.25">
      <c r="H754"/>
    </row>
    <row r="755" spans="8:8" x14ac:dyDescent="0.25">
      <c r="H755"/>
    </row>
    <row r="756" spans="8:8" x14ac:dyDescent="0.25">
      <c r="H756"/>
    </row>
    <row r="757" spans="8:8" x14ac:dyDescent="0.25">
      <c r="H757"/>
    </row>
    <row r="758" spans="8:8" x14ac:dyDescent="0.25">
      <c r="H758"/>
    </row>
    <row r="759" spans="8:8" x14ac:dyDescent="0.25">
      <c r="H759"/>
    </row>
    <row r="760" spans="8:8" x14ac:dyDescent="0.25">
      <c r="H760"/>
    </row>
    <row r="761" spans="8:8" x14ac:dyDescent="0.25">
      <c r="H761"/>
    </row>
    <row r="762" spans="8:8" x14ac:dyDescent="0.25">
      <c r="H762"/>
    </row>
    <row r="763" spans="8:8" x14ac:dyDescent="0.25">
      <c r="H763"/>
    </row>
    <row r="764" spans="8:8" x14ac:dyDescent="0.25">
      <c r="H764"/>
    </row>
    <row r="765" spans="8:8" x14ac:dyDescent="0.25">
      <c r="H765"/>
    </row>
    <row r="766" spans="8:8" x14ac:dyDescent="0.25">
      <c r="H766"/>
    </row>
    <row r="767" spans="8:8" x14ac:dyDescent="0.25">
      <c r="H767"/>
    </row>
    <row r="768" spans="8:8" x14ac:dyDescent="0.25">
      <c r="H768"/>
    </row>
    <row r="769" spans="8:8" x14ac:dyDescent="0.25">
      <c r="H769"/>
    </row>
    <row r="770" spans="8:8" x14ac:dyDescent="0.25">
      <c r="H770"/>
    </row>
    <row r="771" spans="8:8" x14ac:dyDescent="0.25">
      <c r="H771"/>
    </row>
    <row r="772" spans="8:8" x14ac:dyDescent="0.25">
      <c r="H772"/>
    </row>
    <row r="773" spans="8:8" x14ac:dyDescent="0.25">
      <c r="H773"/>
    </row>
    <row r="774" spans="8:8" x14ac:dyDescent="0.25">
      <c r="H774"/>
    </row>
    <row r="775" spans="8:8" x14ac:dyDescent="0.25">
      <c r="H775"/>
    </row>
    <row r="776" spans="8:8" x14ac:dyDescent="0.25">
      <c r="H776"/>
    </row>
    <row r="777" spans="8:8" x14ac:dyDescent="0.25">
      <c r="H777"/>
    </row>
    <row r="778" spans="8:8" x14ac:dyDescent="0.25">
      <c r="H778"/>
    </row>
    <row r="779" spans="8:8" x14ac:dyDescent="0.25">
      <c r="H779"/>
    </row>
    <row r="780" spans="8:8" x14ac:dyDescent="0.25">
      <c r="H780"/>
    </row>
    <row r="781" spans="8:8" x14ac:dyDescent="0.25">
      <c r="H781"/>
    </row>
    <row r="782" spans="8:8" x14ac:dyDescent="0.25">
      <c r="H782"/>
    </row>
    <row r="783" spans="8:8" x14ac:dyDescent="0.25">
      <c r="H783"/>
    </row>
    <row r="784" spans="8:8" x14ac:dyDescent="0.25">
      <c r="H784"/>
    </row>
    <row r="785" spans="8:8" x14ac:dyDescent="0.25">
      <c r="H785"/>
    </row>
    <row r="786" spans="8:8" x14ac:dyDescent="0.25">
      <c r="H786"/>
    </row>
    <row r="787" spans="8:8" x14ac:dyDescent="0.25">
      <c r="H787"/>
    </row>
    <row r="788" spans="8:8" x14ac:dyDescent="0.25">
      <c r="H788"/>
    </row>
    <row r="789" spans="8:8" x14ac:dyDescent="0.25">
      <c r="H789"/>
    </row>
    <row r="790" spans="8:8" x14ac:dyDescent="0.25">
      <c r="H790"/>
    </row>
    <row r="791" spans="8:8" x14ac:dyDescent="0.25">
      <c r="H791"/>
    </row>
    <row r="792" spans="8:8" x14ac:dyDescent="0.25">
      <c r="H792"/>
    </row>
    <row r="793" spans="8:8" x14ac:dyDescent="0.25">
      <c r="H793"/>
    </row>
    <row r="794" spans="8:8" x14ac:dyDescent="0.25">
      <c r="H794"/>
    </row>
    <row r="795" spans="8:8" x14ac:dyDescent="0.25">
      <c r="H795"/>
    </row>
    <row r="796" spans="8:8" x14ac:dyDescent="0.25">
      <c r="H796"/>
    </row>
    <row r="797" spans="8:8" x14ac:dyDescent="0.25">
      <c r="H797"/>
    </row>
    <row r="798" spans="8:8" x14ac:dyDescent="0.25">
      <c r="H798"/>
    </row>
    <row r="799" spans="8:8" x14ac:dyDescent="0.25">
      <c r="H799"/>
    </row>
    <row r="800" spans="8:8" x14ac:dyDescent="0.25">
      <c r="H800"/>
    </row>
    <row r="801" spans="8:8" x14ac:dyDescent="0.25">
      <c r="H801"/>
    </row>
    <row r="802" spans="8:8" x14ac:dyDescent="0.25">
      <c r="H802"/>
    </row>
    <row r="803" spans="8:8" x14ac:dyDescent="0.25">
      <c r="H803"/>
    </row>
    <row r="804" spans="8:8" x14ac:dyDescent="0.25">
      <c r="H804"/>
    </row>
    <row r="805" spans="8:8" x14ac:dyDescent="0.25">
      <c r="H805"/>
    </row>
    <row r="806" spans="8:8" x14ac:dyDescent="0.25">
      <c r="H806"/>
    </row>
    <row r="807" spans="8:8" x14ac:dyDescent="0.25">
      <c r="H807"/>
    </row>
    <row r="808" spans="8:8" x14ac:dyDescent="0.25">
      <c r="H808"/>
    </row>
    <row r="809" spans="8:8" x14ac:dyDescent="0.25">
      <c r="H809"/>
    </row>
    <row r="810" spans="8:8" x14ac:dyDescent="0.25">
      <c r="H810"/>
    </row>
    <row r="811" spans="8:8" x14ac:dyDescent="0.25">
      <c r="H811"/>
    </row>
    <row r="812" spans="8:8" x14ac:dyDescent="0.25">
      <c r="H812"/>
    </row>
    <row r="813" spans="8:8" x14ac:dyDescent="0.25">
      <c r="H813"/>
    </row>
    <row r="814" spans="8:8" x14ac:dyDescent="0.25">
      <c r="H814"/>
    </row>
    <row r="815" spans="8:8" x14ac:dyDescent="0.25">
      <c r="H815"/>
    </row>
    <row r="816" spans="8:8" x14ac:dyDescent="0.25">
      <c r="H816"/>
    </row>
    <row r="817" spans="8:8" x14ac:dyDescent="0.25">
      <c r="H817"/>
    </row>
    <row r="818" spans="8:8" x14ac:dyDescent="0.25">
      <c r="H818"/>
    </row>
    <row r="819" spans="8:8" x14ac:dyDescent="0.25">
      <c r="H819"/>
    </row>
    <row r="820" spans="8:8" x14ac:dyDescent="0.25">
      <c r="H820"/>
    </row>
    <row r="821" spans="8:8" x14ac:dyDescent="0.25">
      <c r="H821"/>
    </row>
    <row r="822" spans="8:8" x14ac:dyDescent="0.25">
      <c r="H822"/>
    </row>
    <row r="823" spans="8:8" x14ac:dyDescent="0.25">
      <c r="H823"/>
    </row>
    <row r="824" spans="8:8" x14ac:dyDescent="0.25">
      <c r="H824"/>
    </row>
    <row r="825" spans="8:8" x14ac:dyDescent="0.25">
      <c r="H825"/>
    </row>
    <row r="826" spans="8:8" x14ac:dyDescent="0.25">
      <c r="H826"/>
    </row>
    <row r="827" spans="8:8" x14ac:dyDescent="0.25">
      <c r="H827"/>
    </row>
    <row r="828" spans="8:8" x14ac:dyDescent="0.25">
      <c r="H828"/>
    </row>
    <row r="829" spans="8:8" x14ac:dyDescent="0.25">
      <c r="H829"/>
    </row>
    <row r="830" spans="8:8" x14ac:dyDescent="0.25">
      <c r="H830"/>
    </row>
    <row r="831" spans="8:8" x14ac:dyDescent="0.25">
      <c r="H831"/>
    </row>
    <row r="832" spans="8:8" x14ac:dyDescent="0.25">
      <c r="H832"/>
    </row>
    <row r="833" spans="8:8" x14ac:dyDescent="0.25">
      <c r="H833"/>
    </row>
    <row r="834" spans="8:8" x14ac:dyDescent="0.25">
      <c r="H834"/>
    </row>
    <row r="835" spans="8:8" x14ac:dyDescent="0.25">
      <c r="H835"/>
    </row>
    <row r="836" spans="8:8" x14ac:dyDescent="0.25">
      <c r="H836"/>
    </row>
    <row r="837" spans="8:8" x14ac:dyDescent="0.25">
      <c r="H837"/>
    </row>
    <row r="838" spans="8:8" x14ac:dyDescent="0.25">
      <c r="H838"/>
    </row>
    <row r="839" spans="8:8" x14ac:dyDescent="0.25">
      <c r="H839"/>
    </row>
    <row r="840" spans="8:8" x14ac:dyDescent="0.25">
      <c r="H840"/>
    </row>
    <row r="841" spans="8:8" x14ac:dyDescent="0.25">
      <c r="H841"/>
    </row>
    <row r="842" spans="8:8" x14ac:dyDescent="0.25">
      <c r="H842"/>
    </row>
    <row r="843" spans="8:8" x14ac:dyDescent="0.25">
      <c r="H843"/>
    </row>
    <row r="844" spans="8:8" x14ac:dyDescent="0.25">
      <c r="H844"/>
    </row>
    <row r="845" spans="8:8" x14ac:dyDescent="0.25">
      <c r="H845"/>
    </row>
    <row r="846" spans="8:8" x14ac:dyDescent="0.25">
      <c r="H846"/>
    </row>
    <row r="847" spans="8:8" x14ac:dyDescent="0.25">
      <c r="H847"/>
    </row>
    <row r="848" spans="8:8" x14ac:dyDescent="0.25">
      <c r="H848"/>
    </row>
    <row r="849" spans="8:8" x14ac:dyDescent="0.25">
      <c r="H849"/>
    </row>
    <row r="850" spans="8:8" x14ac:dyDescent="0.25">
      <c r="H850"/>
    </row>
    <row r="851" spans="8:8" x14ac:dyDescent="0.25">
      <c r="H851"/>
    </row>
    <row r="852" spans="8:8" x14ac:dyDescent="0.25">
      <c r="H852"/>
    </row>
    <row r="853" spans="8:8" x14ac:dyDescent="0.25">
      <c r="H853"/>
    </row>
    <row r="854" spans="8:8" x14ac:dyDescent="0.25">
      <c r="H854"/>
    </row>
    <row r="855" spans="8:8" x14ac:dyDescent="0.25">
      <c r="H855"/>
    </row>
    <row r="856" spans="8:8" x14ac:dyDescent="0.25">
      <c r="H856"/>
    </row>
    <row r="857" spans="8:8" x14ac:dyDescent="0.25">
      <c r="H857"/>
    </row>
    <row r="858" spans="8:8" x14ac:dyDescent="0.25">
      <c r="H858"/>
    </row>
    <row r="859" spans="8:8" x14ac:dyDescent="0.25">
      <c r="H859"/>
    </row>
    <row r="860" spans="8:8" x14ac:dyDescent="0.25">
      <c r="H860"/>
    </row>
    <row r="861" spans="8:8" x14ac:dyDescent="0.25">
      <c r="H861"/>
    </row>
    <row r="862" spans="8:8" x14ac:dyDescent="0.25">
      <c r="H862"/>
    </row>
    <row r="863" spans="8:8" x14ac:dyDescent="0.25">
      <c r="H863"/>
    </row>
    <row r="864" spans="8:8" x14ac:dyDescent="0.25">
      <c r="H864"/>
    </row>
    <row r="865" spans="8:8" x14ac:dyDescent="0.25">
      <c r="H865"/>
    </row>
    <row r="866" spans="8:8" x14ac:dyDescent="0.25">
      <c r="H866"/>
    </row>
    <row r="867" spans="8:8" x14ac:dyDescent="0.25">
      <c r="H867"/>
    </row>
    <row r="868" spans="8:8" x14ac:dyDescent="0.25">
      <c r="H868"/>
    </row>
    <row r="869" spans="8:8" x14ac:dyDescent="0.25">
      <c r="H869"/>
    </row>
    <row r="870" spans="8:8" x14ac:dyDescent="0.25">
      <c r="H870"/>
    </row>
    <row r="871" spans="8:8" x14ac:dyDescent="0.25">
      <c r="H871"/>
    </row>
    <row r="872" spans="8:8" x14ac:dyDescent="0.25">
      <c r="H872"/>
    </row>
    <row r="873" spans="8:8" x14ac:dyDescent="0.25">
      <c r="H873"/>
    </row>
    <row r="874" spans="8:8" x14ac:dyDescent="0.25">
      <c r="H874"/>
    </row>
    <row r="875" spans="8:8" x14ac:dyDescent="0.25">
      <c r="H875"/>
    </row>
    <row r="876" spans="8:8" x14ac:dyDescent="0.25">
      <c r="H876"/>
    </row>
    <row r="877" spans="8:8" x14ac:dyDescent="0.25">
      <c r="H877"/>
    </row>
    <row r="878" spans="8:8" x14ac:dyDescent="0.25">
      <c r="H878"/>
    </row>
    <row r="879" spans="8:8" x14ac:dyDescent="0.25">
      <c r="H879"/>
    </row>
    <row r="880" spans="8:8" x14ac:dyDescent="0.25">
      <c r="H880"/>
    </row>
    <row r="881" spans="8:8" x14ac:dyDescent="0.25">
      <c r="H881"/>
    </row>
    <row r="882" spans="8:8" x14ac:dyDescent="0.25">
      <c r="H882"/>
    </row>
    <row r="883" spans="8:8" x14ac:dyDescent="0.25">
      <c r="H883"/>
    </row>
    <row r="884" spans="8:8" x14ac:dyDescent="0.25">
      <c r="H884"/>
    </row>
    <row r="885" spans="8:8" x14ac:dyDescent="0.25">
      <c r="H885"/>
    </row>
    <row r="886" spans="8:8" x14ac:dyDescent="0.25">
      <c r="H886"/>
    </row>
    <row r="887" spans="8:8" x14ac:dyDescent="0.25">
      <c r="H887"/>
    </row>
    <row r="888" spans="8:8" x14ac:dyDescent="0.25">
      <c r="H888"/>
    </row>
    <row r="889" spans="8:8" x14ac:dyDescent="0.25">
      <c r="H889"/>
    </row>
    <row r="890" spans="8:8" x14ac:dyDescent="0.25">
      <c r="H890"/>
    </row>
    <row r="891" spans="8:8" x14ac:dyDescent="0.25">
      <c r="H891"/>
    </row>
    <row r="892" spans="8:8" x14ac:dyDescent="0.25">
      <c r="H892"/>
    </row>
    <row r="893" spans="8:8" x14ac:dyDescent="0.25">
      <c r="H893"/>
    </row>
    <row r="894" spans="8:8" x14ac:dyDescent="0.25">
      <c r="H894"/>
    </row>
    <row r="895" spans="8:8" x14ac:dyDescent="0.25">
      <c r="H895"/>
    </row>
    <row r="896" spans="8:8" x14ac:dyDescent="0.25">
      <c r="H896"/>
    </row>
    <row r="897" spans="8:8" x14ac:dyDescent="0.25">
      <c r="H897"/>
    </row>
    <row r="898" spans="8:8" x14ac:dyDescent="0.25">
      <c r="H898"/>
    </row>
    <row r="899" spans="8:8" x14ac:dyDescent="0.25">
      <c r="H899"/>
    </row>
    <row r="900" spans="8:8" x14ac:dyDescent="0.25">
      <c r="H900"/>
    </row>
    <row r="901" spans="8:8" x14ac:dyDescent="0.25">
      <c r="H901"/>
    </row>
    <row r="902" spans="8:8" x14ac:dyDescent="0.25">
      <c r="H902"/>
    </row>
    <row r="903" spans="8:8" x14ac:dyDescent="0.25">
      <c r="H903"/>
    </row>
    <row r="904" spans="8:8" x14ac:dyDescent="0.25">
      <c r="H904"/>
    </row>
    <row r="905" spans="8:8" x14ac:dyDescent="0.25">
      <c r="H905"/>
    </row>
    <row r="906" spans="8:8" x14ac:dyDescent="0.25">
      <c r="H906"/>
    </row>
    <row r="907" spans="8:8" x14ac:dyDescent="0.25">
      <c r="H907"/>
    </row>
    <row r="908" spans="8:8" x14ac:dyDescent="0.25">
      <c r="H908"/>
    </row>
    <row r="909" spans="8:8" x14ac:dyDescent="0.25">
      <c r="H909"/>
    </row>
    <row r="910" spans="8:8" x14ac:dyDescent="0.25">
      <c r="H910"/>
    </row>
    <row r="911" spans="8:8" x14ac:dyDescent="0.25">
      <c r="H911"/>
    </row>
    <row r="912" spans="8:8" x14ac:dyDescent="0.25">
      <c r="H912"/>
    </row>
    <row r="913" spans="8:8" x14ac:dyDescent="0.25">
      <c r="H913"/>
    </row>
    <row r="914" spans="8:8" x14ac:dyDescent="0.25">
      <c r="H914"/>
    </row>
    <row r="915" spans="8:8" x14ac:dyDescent="0.25">
      <c r="H915"/>
    </row>
    <row r="916" spans="8:8" x14ac:dyDescent="0.25">
      <c r="H916"/>
    </row>
    <row r="917" spans="8:8" x14ac:dyDescent="0.25">
      <c r="H917"/>
    </row>
    <row r="918" spans="8:8" x14ac:dyDescent="0.25">
      <c r="H918"/>
    </row>
    <row r="919" spans="8:8" x14ac:dyDescent="0.25">
      <c r="H919"/>
    </row>
    <row r="920" spans="8:8" x14ac:dyDescent="0.25">
      <c r="H920"/>
    </row>
    <row r="921" spans="8:8" x14ac:dyDescent="0.25">
      <c r="H921"/>
    </row>
    <row r="922" spans="8:8" x14ac:dyDescent="0.25">
      <c r="H922"/>
    </row>
    <row r="923" spans="8:8" x14ac:dyDescent="0.25">
      <c r="H923"/>
    </row>
    <row r="924" spans="8:8" x14ac:dyDescent="0.25">
      <c r="H924"/>
    </row>
    <row r="925" spans="8:8" x14ac:dyDescent="0.25">
      <c r="H925"/>
    </row>
    <row r="926" spans="8:8" x14ac:dyDescent="0.25">
      <c r="H926"/>
    </row>
    <row r="927" spans="8:8" x14ac:dyDescent="0.25">
      <c r="H927"/>
    </row>
    <row r="928" spans="8:8" x14ac:dyDescent="0.25">
      <c r="H928"/>
    </row>
    <row r="929" spans="8:8" x14ac:dyDescent="0.25">
      <c r="H929"/>
    </row>
    <row r="930" spans="8:8" x14ac:dyDescent="0.25">
      <c r="H930"/>
    </row>
    <row r="931" spans="8:8" x14ac:dyDescent="0.25">
      <c r="H931"/>
    </row>
    <row r="932" spans="8:8" x14ac:dyDescent="0.25">
      <c r="H932"/>
    </row>
    <row r="933" spans="8:8" x14ac:dyDescent="0.25">
      <c r="H933"/>
    </row>
    <row r="934" spans="8:8" x14ac:dyDescent="0.25">
      <c r="H934"/>
    </row>
    <row r="935" spans="8:8" x14ac:dyDescent="0.25">
      <c r="H935"/>
    </row>
    <row r="936" spans="8:8" x14ac:dyDescent="0.25">
      <c r="H936"/>
    </row>
    <row r="937" spans="8:8" x14ac:dyDescent="0.25">
      <c r="H937"/>
    </row>
    <row r="938" spans="8:8" x14ac:dyDescent="0.25">
      <c r="H938"/>
    </row>
    <row r="939" spans="8:8" x14ac:dyDescent="0.25">
      <c r="H939"/>
    </row>
    <row r="940" spans="8:8" x14ac:dyDescent="0.25">
      <c r="H940"/>
    </row>
    <row r="941" spans="8:8" x14ac:dyDescent="0.25">
      <c r="H941"/>
    </row>
    <row r="942" spans="8:8" x14ac:dyDescent="0.25">
      <c r="H942"/>
    </row>
    <row r="943" spans="8:8" x14ac:dyDescent="0.25">
      <c r="H943"/>
    </row>
    <row r="944" spans="8:8" x14ac:dyDescent="0.25">
      <c r="H944"/>
    </row>
    <row r="945" spans="8:8" x14ac:dyDescent="0.25">
      <c r="H945"/>
    </row>
    <row r="946" spans="8:8" x14ac:dyDescent="0.25">
      <c r="H946"/>
    </row>
    <row r="947" spans="8:8" x14ac:dyDescent="0.25">
      <c r="H947"/>
    </row>
    <row r="948" spans="8:8" x14ac:dyDescent="0.25">
      <c r="H948"/>
    </row>
    <row r="949" spans="8:8" x14ac:dyDescent="0.25">
      <c r="H949"/>
    </row>
    <row r="950" spans="8:8" x14ac:dyDescent="0.25">
      <c r="H950"/>
    </row>
    <row r="951" spans="8:8" x14ac:dyDescent="0.25">
      <c r="H951"/>
    </row>
    <row r="952" spans="8:8" x14ac:dyDescent="0.25">
      <c r="H952"/>
    </row>
    <row r="953" spans="8:8" x14ac:dyDescent="0.25">
      <c r="H953"/>
    </row>
    <row r="954" spans="8:8" x14ac:dyDescent="0.25">
      <c r="H954"/>
    </row>
    <row r="955" spans="8:8" x14ac:dyDescent="0.25">
      <c r="H955"/>
    </row>
    <row r="956" spans="8:8" x14ac:dyDescent="0.25">
      <c r="H956"/>
    </row>
    <row r="957" spans="8:8" x14ac:dyDescent="0.25">
      <c r="H957"/>
    </row>
    <row r="958" spans="8:8" x14ac:dyDescent="0.25">
      <c r="H958"/>
    </row>
    <row r="959" spans="8:8" x14ac:dyDescent="0.25">
      <c r="H959"/>
    </row>
    <row r="960" spans="8:8" x14ac:dyDescent="0.25">
      <c r="H960"/>
    </row>
    <row r="961" spans="8:8" x14ac:dyDescent="0.25">
      <c r="H961"/>
    </row>
    <row r="962" spans="8:8" x14ac:dyDescent="0.25">
      <c r="H962"/>
    </row>
    <row r="963" spans="8:8" x14ac:dyDescent="0.25">
      <c r="H963"/>
    </row>
    <row r="964" spans="8:8" x14ac:dyDescent="0.25">
      <c r="H964"/>
    </row>
    <row r="965" spans="8:8" x14ac:dyDescent="0.25">
      <c r="H965"/>
    </row>
    <row r="966" spans="8:8" x14ac:dyDescent="0.25">
      <c r="H966"/>
    </row>
    <row r="967" spans="8:8" x14ac:dyDescent="0.25">
      <c r="H967"/>
    </row>
    <row r="968" spans="8:8" x14ac:dyDescent="0.25">
      <c r="H968"/>
    </row>
    <row r="969" spans="8:8" x14ac:dyDescent="0.25">
      <c r="H969"/>
    </row>
    <row r="970" spans="8:8" x14ac:dyDescent="0.25">
      <c r="H970"/>
    </row>
    <row r="971" spans="8:8" x14ac:dyDescent="0.25">
      <c r="H971"/>
    </row>
    <row r="972" spans="8:8" x14ac:dyDescent="0.25">
      <c r="H972"/>
    </row>
    <row r="973" spans="8:8" x14ac:dyDescent="0.25">
      <c r="H973"/>
    </row>
    <row r="974" spans="8:8" x14ac:dyDescent="0.25">
      <c r="H974"/>
    </row>
    <row r="975" spans="8:8" x14ac:dyDescent="0.25">
      <c r="H975"/>
    </row>
    <row r="976" spans="8:8" x14ac:dyDescent="0.25">
      <c r="H976"/>
    </row>
    <row r="977" spans="8:8" x14ac:dyDescent="0.25">
      <c r="H977"/>
    </row>
    <row r="978" spans="8:8" x14ac:dyDescent="0.25">
      <c r="H978"/>
    </row>
    <row r="979" spans="8:8" x14ac:dyDescent="0.25">
      <c r="H979"/>
    </row>
    <row r="980" spans="8:8" x14ac:dyDescent="0.25">
      <c r="H980"/>
    </row>
    <row r="981" spans="8:8" x14ac:dyDescent="0.25">
      <c r="H981"/>
    </row>
    <row r="982" spans="8:8" x14ac:dyDescent="0.25">
      <c r="H982"/>
    </row>
    <row r="983" spans="8:8" x14ac:dyDescent="0.25">
      <c r="H983"/>
    </row>
    <row r="984" spans="8:8" x14ac:dyDescent="0.25">
      <c r="H984"/>
    </row>
    <row r="985" spans="8:8" x14ac:dyDescent="0.25">
      <c r="H985"/>
    </row>
    <row r="986" spans="8:8" x14ac:dyDescent="0.25">
      <c r="H986"/>
    </row>
    <row r="987" spans="8:8" x14ac:dyDescent="0.25">
      <c r="H987"/>
    </row>
    <row r="988" spans="8:8" x14ac:dyDescent="0.25">
      <c r="H988"/>
    </row>
    <row r="989" spans="8:8" x14ac:dyDescent="0.25">
      <c r="H989"/>
    </row>
    <row r="990" spans="8:8" x14ac:dyDescent="0.25">
      <c r="H990"/>
    </row>
    <row r="991" spans="8:8" x14ac:dyDescent="0.25">
      <c r="H991"/>
    </row>
    <row r="992" spans="8:8" x14ac:dyDescent="0.25">
      <c r="H992"/>
    </row>
    <row r="993" spans="8:8" x14ac:dyDescent="0.25">
      <c r="H993"/>
    </row>
    <row r="994" spans="8:8" x14ac:dyDescent="0.25">
      <c r="H994"/>
    </row>
    <row r="995" spans="8:8" x14ac:dyDescent="0.25">
      <c r="H995"/>
    </row>
    <row r="996" spans="8:8" x14ac:dyDescent="0.25">
      <c r="H996"/>
    </row>
    <row r="997" spans="8:8" x14ac:dyDescent="0.25">
      <c r="H997"/>
    </row>
    <row r="998" spans="8:8" x14ac:dyDescent="0.25">
      <c r="H998"/>
    </row>
    <row r="999" spans="8:8" x14ac:dyDescent="0.25">
      <c r="H999"/>
    </row>
    <row r="1000" spans="8:8" x14ac:dyDescent="0.25">
      <c r="H1000"/>
    </row>
    <row r="1001" spans="8:8" x14ac:dyDescent="0.25">
      <c r="H1001"/>
    </row>
    <row r="1002" spans="8:8" x14ac:dyDescent="0.25">
      <c r="H1002"/>
    </row>
    <row r="1003" spans="8:8" x14ac:dyDescent="0.25">
      <c r="H1003"/>
    </row>
    <row r="1004" spans="8:8" x14ac:dyDescent="0.25">
      <c r="H1004"/>
    </row>
    <row r="1005" spans="8:8" x14ac:dyDescent="0.25">
      <c r="H1005"/>
    </row>
    <row r="1006" spans="8:8" x14ac:dyDescent="0.25">
      <c r="H1006"/>
    </row>
    <row r="1007" spans="8:8" x14ac:dyDescent="0.25">
      <c r="H1007"/>
    </row>
    <row r="1008" spans="8:8" x14ac:dyDescent="0.25">
      <c r="H1008"/>
    </row>
    <row r="1009" spans="8:8" x14ac:dyDescent="0.25">
      <c r="H1009"/>
    </row>
    <row r="1010" spans="8:8" x14ac:dyDescent="0.25">
      <c r="H1010"/>
    </row>
    <row r="1011" spans="8:8" x14ac:dyDescent="0.25">
      <c r="H1011"/>
    </row>
    <row r="1012" spans="8:8" x14ac:dyDescent="0.25">
      <c r="H1012"/>
    </row>
    <row r="1013" spans="8:8" x14ac:dyDescent="0.25">
      <c r="H1013"/>
    </row>
    <row r="1014" spans="8:8" x14ac:dyDescent="0.25">
      <c r="H1014"/>
    </row>
    <row r="1015" spans="8:8" x14ac:dyDescent="0.25">
      <c r="H1015"/>
    </row>
    <row r="1016" spans="8:8" x14ac:dyDescent="0.25">
      <c r="H1016"/>
    </row>
    <row r="1017" spans="8:8" x14ac:dyDescent="0.25">
      <c r="H1017"/>
    </row>
    <row r="1018" spans="8:8" x14ac:dyDescent="0.25">
      <c r="H1018"/>
    </row>
    <row r="1019" spans="8:8" x14ac:dyDescent="0.25">
      <c r="H1019"/>
    </row>
    <row r="1020" spans="8:8" x14ac:dyDescent="0.25">
      <c r="H1020"/>
    </row>
    <row r="1021" spans="8:8" x14ac:dyDescent="0.25">
      <c r="H1021"/>
    </row>
    <row r="1022" spans="8:8" x14ac:dyDescent="0.25">
      <c r="H1022"/>
    </row>
    <row r="1023" spans="8:8" x14ac:dyDescent="0.25">
      <c r="H1023"/>
    </row>
    <row r="1024" spans="8:8" x14ac:dyDescent="0.25">
      <c r="H1024"/>
    </row>
    <row r="1025" spans="8:8" x14ac:dyDescent="0.25">
      <c r="H1025"/>
    </row>
    <row r="1026" spans="8:8" x14ac:dyDescent="0.25">
      <c r="H1026"/>
    </row>
    <row r="1027" spans="8:8" x14ac:dyDescent="0.25">
      <c r="H1027"/>
    </row>
    <row r="1028" spans="8:8" x14ac:dyDescent="0.25">
      <c r="H1028"/>
    </row>
    <row r="1029" spans="8:8" x14ac:dyDescent="0.25">
      <c r="H1029"/>
    </row>
    <row r="1030" spans="8:8" x14ac:dyDescent="0.25">
      <c r="H1030"/>
    </row>
    <row r="1031" spans="8:8" x14ac:dyDescent="0.25">
      <c r="H1031"/>
    </row>
    <row r="1032" spans="8:8" x14ac:dyDescent="0.25">
      <c r="H1032"/>
    </row>
    <row r="1033" spans="8:8" x14ac:dyDescent="0.25">
      <c r="H1033"/>
    </row>
    <row r="1034" spans="8:8" x14ac:dyDescent="0.25">
      <c r="H1034"/>
    </row>
    <row r="1035" spans="8:8" x14ac:dyDescent="0.25">
      <c r="H1035"/>
    </row>
    <row r="1036" spans="8:8" x14ac:dyDescent="0.25">
      <c r="H1036"/>
    </row>
    <row r="1037" spans="8:8" x14ac:dyDescent="0.25">
      <c r="H1037"/>
    </row>
    <row r="1038" spans="8:8" x14ac:dyDescent="0.25">
      <c r="H1038"/>
    </row>
    <row r="1039" spans="8:8" x14ac:dyDescent="0.25">
      <c r="H1039"/>
    </row>
    <row r="1040" spans="8:8" x14ac:dyDescent="0.25">
      <c r="H1040"/>
    </row>
    <row r="1041" spans="8:8" x14ac:dyDescent="0.25">
      <c r="H1041"/>
    </row>
    <row r="1042" spans="8:8" x14ac:dyDescent="0.25">
      <c r="H1042"/>
    </row>
    <row r="1043" spans="8:8" x14ac:dyDescent="0.25">
      <c r="H1043"/>
    </row>
    <row r="1044" spans="8:8" x14ac:dyDescent="0.25">
      <c r="H1044"/>
    </row>
    <row r="1045" spans="8:8" x14ac:dyDescent="0.25">
      <c r="H1045"/>
    </row>
    <row r="1046" spans="8:8" x14ac:dyDescent="0.25">
      <c r="H1046"/>
    </row>
    <row r="1047" spans="8:8" x14ac:dyDescent="0.25">
      <c r="H1047"/>
    </row>
    <row r="1048" spans="8:8" x14ac:dyDescent="0.25">
      <c r="H1048"/>
    </row>
    <row r="1049" spans="8:8" x14ac:dyDescent="0.25">
      <c r="H1049"/>
    </row>
    <row r="1050" spans="8:8" x14ac:dyDescent="0.25">
      <c r="H1050"/>
    </row>
    <row r="1051" spans="8:8" x14ac:dyDescent="0.25">
      <c r="H1051"/>
    </row>
    <row r="1052" spans="8:8" x14ac:dyDescent="0.25">
      <c r="H1052"/>
    </row>
    <row r="1053" spans="8:8" x14ac:dyDescent="0.25">
      <c r="H1053"/>
    </row>
    <row r="1054" spans="8:8" x14ac:dyDescent="0.25">
      <c r="H1054"/>
    </row>
    <row r="1055" spans="8:8" x14ac:dyDescent="0.25">
      <c r="H1055"/>
    </row>
    <row r="1056" spans="8:8" x14ac:dyDescent="0.25">
      <c r="H1056"/>
    </row>
    <row r="1057" spans="8:8" x14ac:dyDescent="0.25">
      <c r="H1057"/>
    </row>
    <row r="1058" spans="8:8" x14ac:dyDescent="0.25">
      <c r="H1058"/>
    </row>
    <row r="1059" spans="8:8" x14ac:dyDescent="0.25">
      <c r="H1059"/>
    </row>
    <row r="1060" spans="8:8" x14ac:dyDescent="0.25">
      <c r="H1060"/>
    </row>
    <row r="1061" spans="8:8" x14ac:dyDescent="0.25">
      <c r="H1061"/>
    </row>
    <row r="1062" spans="8:8" x14ac:dyDescent="0.25">
      <c r="H1062"/>
    </row>
    <row r="1063" spans="8:8" x14ac:dyDescent="0.25">
      <c r="H1063"/>
    </row>
    <row r="1064" spans="8:8" x14ac:dyDescent="0.25">
      <c r="H1064"/>
    </row>
    <row r="1065" spans="8:8" x14ac:dyDescent="0.25">
      <c r="H1065"/>
    </row>
    <row r="1066" spans="8:8" x14ac:dyDescent="0.25">
      <c r="H1066"/>
    </row>
    <row r="1067" spans="8:8" x14ac:dyDescent="0.25">
      <c r="H1067"/>
    </row>
    <row r="1068" spans="8:8" x14ac:dyDescent="0.25">
      <c r="H1068"/>
    </row>
    <row r="1069" spans="8:8" x14ac:dyDescent="0.25">
      <c r="H1069"/>
    </row>
    <row r="1070" spans="8:8" x14ac:dyDescent="0.25">
      <c r="H1070"/>
    </row>
    <row r="1071" spans="8:8" x14ac:dyDescent="0.25">
      <c r="H1071"/>
    </row>
    <row r="1072" spans="8:8" x14ac:dyDescent="0.25">
      <c r="H1072"/>
    </row>
    <row r="1073" spans="8:8" x14ac:dyDescent="0.25">
      <c r="H1073"/>
    </row>
    <row r="1074" spans="8:8" x14ac:dyDescent="0.25">
      <c r="H1074"/>
    </row>
    <row r="1075" spans="8:8" x14ac:dyDescent="0.25">
      <c r="H1075"/>
    </row>
    <row r="1076" spans="8:8" x14ac:dyDescent="0.25">
      <c r="H1076"/>
    </row>
    <row r="1077" spans="8:8" x14ac:dyDescent="0.25">
      <c r="H1077"/>
    </row>
    <row r="1078" spans="8:8" x14ac:dyDescent="0.25">
      <c r="H1078"/>
    </row>
    <row r="1079" spans="8:8" x14ac:dyDescent="0.25">
      <c r="H1079"/>
    </row>
    <row r="1080" spans="8:8" x14ac:dyDescent="0.25">
      <c r="H1080"/>
    </row>
    <row r="1081" spans="8:8" x14ac:dyDescent="0.25">
      <c r="H1081"/>
    </row>
    <row r="1082" spans="8:8" x14ac:dyDescent="0.25">
      <c r="H1082"/>
    </row>
    <row r="1083" spans="8:8" x14ac:dyDescent="0.25">
      <c r="H1083"/>
    </row>
    <row r="1084" spans="8:8" x14ac:dyDescent="0.25">
      <c r="H1084"/>
    </row>
    <row r="1085" spans="8:8" x14ac:dyDescent="0.25">
      <c r="H1085"/>
    </row>
    <row r="1086" spans="8:8" x14ac:dyDescent="0.25">
      <c r="H1086"/>
    </row>
    <row r="1087" spans="8:8" x14ac:dyDescent="0.25">
      <c r="H1087"/>
    </row>
    <row r="1088" spans="8:8" x14ac:dyDescent="0.25">
      <c r="H1088"/>
    </row>
    <row r="1089" spans="8:8" x14ac:dyDescent="0.25">
      <c r="H1089"/>
    </row>
    <row r="1090" spans="8:8" x14ac:dyDescent="0.25">
      <c r="H1090"/>
    </row>
    <row r="1091" spans="8:8" x14ac:dyDescent="0.25">
      <c r="H1091"/>
    </row>
    <row r="1092" spans="8:8" x14ac:dyDescent="0.25">
      <c r="H1092"/>
    </row>
    <row r="1093" spans="8:8" x14ac:dyDescent="0.25">
      <c r="H1093"/>
    </row>
    <row r="1094" spans="8:8" x14ac:dyDescent="0.25">
      <c r="H1094"/>
    </row>
    <row r="1095" spans="8:8" x14ac:dyDescent="0.25">
      <c r="H1095"/>
    </row>
    <row r="1096" spans="8:8" x14ac:dyDescent="0.25">
      <c r="H1096"/>
    </row>
    <row r="1097" spans="8:8" x14ac:dyDescent="0.25">
      <c r="H1097"/>
    </row>
    <row r="1098" spans="8:8" x14ac:dyDescent="0.25">
      <c r="H1098"/>
    </row>
    <row r="1099" spans="8:8" x14ac:dyDescent="0.25">
      <c r="H1099"/>
    </row>
    <row r="1100" spans="8:8" x14ac:dyDescent="0.25">
      <c r="H1100"/>
    </row>
    <row r="1101" spans="8:8" x14ac:dyDescent="0.25">
      <c r="H1101"/>
    </row>
    <row r="1102" spans="8:8" x14ac:dyDescent="0.25">
      <c r="H1102"/>
    </row>
    <row r="1103" spans="8:8" x14ac:dyDescent="0.25">
      <c r="H1103"/>
    </row>
    <row r="1104" spans="8:8" x14ac:dyDescent="0.25">
      <c r="H1104"/>
    </row>
    <row r="1105" spans="8:8" x14ac:dyDescent="0.25">
      <c r="H1105"/>
    </row>
    <row r="1106" spans="8:8" x14ac:dyDescent="0.25">
      <c r="H1106"/>
    </row>
    <row r="1107" spans="8:8" x14ac:dyDescent="0.25">
      <c r="H1107"/>
    </row>
    <row r="1108" spans="8:8" x14ac:dyDescent="0.25">
      <c r="H1108"/>
    </row>
    <row r="1109" spans="8:8" x14ac:dyDescent="0.25">
      <c r="H1109"/>
    </row>
    <row r="1110" spans="8:8" x14ac:dyDescent="0.25">
      <c r="H1110"/>
    </row>
    <row r="1111" spans="8:8" x14ac:dyDescent="0.25">
      <c r="H1111"/>
    </row>
    <row r="1112" spans="8:8" x14ac:dyDescent="0.25">
      <c r="H1112"/>
    </row>
    <row r="1113" spans="8:8" x14ac:dyDescent="0.25">
      <c r="H1113"/>
    </row>
    <row r="1114" spans="8:8" x14ac:dyDescent="0.25">
      <c r="H1114"/>
    </row>
    <row r="1115" spans="8:8" x14ac:dyDescent="0.25">
      <c r="H1115"/>
    </row>
    <row r="1116" spans="8:8" x14ac:dyDescent="0.25">
      <c r="H1116"/>
    </row>
    <row r="1117" spans="8:8" x14ac:dyDescent="0.25">
      <c r="H1117"/>
    </row>
    <row r="1118" spans="8:8" x14ac:dyDescent="0.25">
      <c r="H1118"/>
    </row>
    <row r="1119" spans="8:8" x14ac:dyDescent="0.25">
      <c r="H1119"/>
    </row>
    <row r="1120" spans="8:8" x14ac:dyDescent="0.25">
      <c r="H1120"/>
    </row>
    <row r="1121" spans="8:8" x14ac:dyDescent="0.25">
      <c r="H1121"/>
    </row>
    <row r="1122" spans="8:8" x14ac:dyDescent="0.25">
      <c r="H1122"/>
    </row>
    <row r="1123" spans="8:8" x14ac:dyDescent="0.25">
      <c r="H1123"/>
    </row>
    <row r="1124" spans="8:8" x14ac:dyDescent="0.25">
      <c r="H1124"/>
    </row>
    <row r="1125" spans="8:8" x14ac:dyDescent="0.25">
      <c r="H1125"/>
    </row>
    <row r="1126" spans="8:8" x14ac:dyDescent="0.25">
      <c r="H1126"/>
    </row>
    <row r="1127" spans="8:8" x14ac:dyDescent="0.25">
      <c r="H1127"/>
    </row>
    <row r="1128" spans="8:8" x14ac:dyDescent="0.25">
      <c r="H1128"/>
    </row>
    <row r="1129" spans="8:8" x14ac:dyDescent="0.25">
      <c r="H1129"/>
    </row>
    <row r="1130" spans="8:8" x14ac:dyDescent="0.25">
      <c r="H1130"/>
    </row>
    <row r="1131" spans="8:8" x14ac:dyDescent="0.25">
      <c r="H1131"/>
    </row>
    <row r="1132" spans="8:8" x14ac:dyDescent="0.25">
      <c r="H1132"/>
    </row>
    <row r="1133" spans="8:8" x14ac:dyDescent="0.25">
      <c r="H1133"/>
    </row>
    <row r="1134" spans="8:8" x14ac:dyDescent="0.25">
      <c r="H1134"/>
    </row>
    <row r="1135" spans="8:8" x14ac:dyDescent="0.25">
      <c r="H1135"/>
    </row>
    <row r="1136" spans="8:8" x14ac:dyDescent="0.25">
      <c r="H1136"/>
    </row>
    <row r="1137" spans="8:8" x14ac:dyDescent="0.25">
      <c r="H1137"/>
    </row>
    <row r="1138" spans="8:8" x14ac:dyDescent="0.25">
      <c r="H1138"/>
    </row>
    <row r="1139" spans="8:8" x14ac:dyDescent="0.25">
      <c r="H1139"/>
    </row>
    <row r="1140" spans="8:8" x14ac:dyDescent="0.25">
      <c r="H1140"/>
    </row>
    <row r="1141" spans="8:8" x14ac:dyDescent="0.25">
      <c r="H1141"/>
    </row>
    <row r="1142" spans="8:8" x14ac:dyDescent="0.25">
      <c r="H1142"/>
    </row>
    <row r="1143" spans="8:8" x14ac:dyDescent="0.25">
      <c r="H1143"/>
    </row>
    <row r="1144" spans="8:8" x14ac:dyDescent="0.25">
      <c r="H1144"/>
    </row>
    <row r="1145" spans="8:8" x14ac:dyDescent="0.25">
      <c r="H1145"/>
    </row>
    <row r="1146" spans="8:8" x14ac:dyDescent="0.25">
      <c r="H1146"/>
    </row>
    <row r="1147" spans="8:8" x14ac:dyDescent="0.25">
      <c r="H1147"/>
    </row>
    <row r="1148" spans="8:8" x14ac:dyDescent="0.25">
      <c r="H1148"/>
    </row>
    <row r="1149" spans="8:8" x14ac:dyDescent="0.25">
      <c r="H1149"/>
    </row>
    <row r="1150" spans="8:8" x14ac:dyDescent="0.25">
      <c r="H1150"/>
    </row>
    <row r="1151" spans="8:8" x14ac:dyDescent="0.25">
      <c r="H1151"/>
    </row>
    <row r="1152" spans="8:8" x14ac:dyDescent="0.25">
      <c r="H1152"/>
    </row>
    <row r="1153" spans="8:8" x14ac:dyDescent="0.25">
      <c r="H1153"/>
    </row>
    <row r="1154" spans="8:8" x14ac:dyDescent="0.25">
      <c r="H1154"/>
    </row>
    <row r="1155" spans="8:8" x14ac:dyDescent="0.25">
      <c r="H1155"/>
    </row>
    <row r="1156" spans="8:8" x14ac:dyDescent="0.25">
      <c r="H1156"/>
    </row>
    <row r="1157" spans="8:8" x14ac:dyDescent="0.25">
      <c r="H1157"/>
    </row>
    <row r="1158" spans="8:8" x14ac:dyDescent="0.25">
      <c r="H1158"/>
    </row>
    <row r="1159" spans="8:8" x14ac:dyDescent="0.25">
      <c r="H1159"/>
    </row>
  </sheetData>
  <sheetProtection algorithmName="SHA-512" hashValue="2EYL/pP4Ep9uxgFG7sjPgIrNHmWhQrbQOxRx9N7ob+DhcWolDAVQU2+NTQs60S6JQt/Ln5Y5snOzA3WeiZ+x9Q==" saltValue="kDCeiQJV3Yyqor6FNt2A3Q==" spinCount="100000" sheet="1" objects="1" scenarios="1"/>
  <mergeCells count="27">
    <mergeCell ref="E54:G54"/>
    <mergeCell ref="E56:G56"/>
    <mergeCell ref="E55:G55"/>
    <mergeCell ref="D12:E12"/>
    <mergeCell ref="D6:E6"/>
    <mergeCell ref="D7:E7"/>
    <mergeCell ref="D8:E8"/>
    <mergeCell ref="D9:E9"/>
    <mergeCell ref="D11:E11"/>
    <mergeCell ref="D10:E10"/>
    <mergeCell ref="D18:E18"/>
    <mergeCell ref="D19:E19"/>
    <mergeCell ref="D20:E20"/>
    <mergeCell ref="D21:E21"/>
    <mergeCell ref="B53:G53"/>
    <mergeCell ref="D25:E25"/>
    <mergeCell ref="D13:E13"/>
    <mergeCell ref="D14:E14"/>
    <mergeCell ref="D15:E15"/>
    <mergeCell ref="D16:E16"/>
    <mergeCell ref="D17:E17"/>
    <mergeCell ref="E61:G61"/>
    <mergeCell ref="E60:G60"/>
    <mergeCell ref="E59:G59"/>
    <mergeCell ref="E65:G65"/>
    <mergeCell ref="E57:G57"/>
    <mergeCell ref="E58:G58"/>
  </mergeCells>
  <dataValidations count="3">
    <dataValidation allowBlank="1" showInputMessage="1" showErrorMessage="1" prompt="Neparedzēto izmaksu prognoze balstās uz apstākļiem, kas faktiski jau ir iestājušies" sqref="E24"/>
    <dataValidation allowBlank="1" showInputMessage="1" showErrorMessage="1" prompt="Ja regulatīvajā periodā ir četri tarifu periodi, šūnas H57 vērtību ievada darblapas &quot;RP_noslēguma_RR&quot; šūnā H3." sqref="H55"/>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52"/>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34"/>
  <sheetViews>
    <sheetView zoomScale="80" zoomScaleNormal="80" workbookViewId="0">
      <selection activeCell="D2" sqref="D2"/>
    </sheetView>
  </sheetViews>
  <sheetFormatPr defaultRowHeight="15" x14ac:dyDescent="0.25"/>
  <cols>
    <col min="2" max="2" width="44.7109375" style="78" customWidth="1"/>
    <col min="3" max="6" width="21.7109375" customWidth="1"/>
    <col min="7" max="7" width="21.7109375" style="2" customWidth="1"/>
    <col min="8" max="8" width="50.5703125" style="24" customWidth="1"/>
  </cols>
  <sheetData>
    <row r="1" spans="2:10" s="152" customFormat="1" ht="45" x14ac:dyDescent="0.25">
      <c r="B1" s="162"/>
      <c r="C1" s="166" t="s">
        <v>155</v>
      </c>
      <c r="D1" s="166" t="s">
        <v>156</v>
      </c>
      <c r="E1" s="166" t="s">
        <v>157</v>
      </c>
      <c r="F1" s="166" t="s">
        <v>158</v>
      </c>
      <c r="G1" s="311" t="s">
        <v>79</v>
      </c>
      <c r="H1" s="264" t="s">
        <v>10</v>
      </c>
    </row>
    <row r="2" spans="2:10" s="152" customFormat="1" ht="30" x14ac:dyDescent="0.25">
      <c r="B2" s="237" t="s">
        <v>80</v>
      </c>
      <c r="C2" s="140">
        <f>IF('TP dati'!H4&gt;0,'TP dati'!I39-'6_mēn_4_TP'!H60,0)</f>
        <v>0</v>
      </c>
      <c r="D2" s="140">
        <f>'TP dati'!H44</f>
        <v>0</v>
      </c>
      <c r="E2" s="140">
        <f>'TP dati'!H45</f>
        <v>0</v>
      </c>
      <c r="F2" s="148">
        <f>D2+E2</f>
        <v>0</v>
      </c>
      <c r="G2" s="102">
        <f>F2-C2</f>
        <v>0</v>
      </c>
      <c r="H2" s="266"/>
    </row>
    <row r="3" spans="2:10" s="152" customFormat="1" ht="45" x14ac:dyDescent="0.25">
      <c r="B3" s="237" t="s">
        <v>82</v>
      </c>
      <c r="C3" s="148">
        <f>(C4*C5)/1000</f>
        <v>0</v>
      </c>
      <c r="D3" s="148">
        <f t="shared" ref="D3:E3" si="0">(D4*D5)/1000</f>
        <v>0</v>
      </c>
      <c r="E3" s="148">
        <f t="shared" si="0"/>
        <v>0</v>
      </c>
      <c r="F3" s="148">
        <f>D3+E3</f>
        <v>0</v>
      </c>
      <c r="G3" s="268">
        <f>C3-F3</f>
        <v>0</v>
      </c>
      <c r="H3" s="269"/>
    </row>
    <row r="4" spans="2:10" s="152" customFormat="1" ht="14.45" x14ac:dyDescent="0.3">
      <c r="B4" s="271" t="s">
        <v>186</v>
      </c>
      <c r="C4" s="272">
        <f>'TP dati'!H35</f>
        <v>0</v>
      </c>
      <c r="D4" s="141"/>
      <c r="E4" s="141"/>
      <c r="F4" s="322" t="s">
        <v>81</v>
      </c>
      <c r="G4" s="273" t="s">
        <v>81</v>
      </c>
      <c r="H4" s="274"/>
    </row>
    <row r="5" spans="2:10" s="152" customFormat="1" x14ac:dyDescent="0.25">
      <c r="B5" s="271" t="s">
        <v>178</v>
      </c>
      <c r="C5" s="277">
        <f>'TP dati'!H34</f>
        <v>0</v>
      </c>
      <c r="D5" s="142"/>
      <c r="E5" s="142"/>
      <c r="F5" s="322" t="s">
        <v>81</v>
      </c>
      <c r="G5" s="273" t="s">
        <v>81</v>
      </c>
      <c r="H5" s="274"/>
    </row>
    <row r="6" spans="2:10" s="152" customFormat="1" ht="43.5" customHeight="1" x14ac:dyDescent="0.25">
      <c r="B6" s="237" t="s">
        <v>83</v>
      </c>
      <c r="C6" s="148">
        <f>C7*C11+C7+(C13*C16+C13)</f>
        <v>0</v>
      </c>
      <c r="D6" s="353" t="s">
        <v>81</v>
      </c>
      <c r="E6" s="354"/>
      <c r="F6" s="322" t="s">
        <v>81</v>
      </c>
      <c r="G6" s="268">
        <f>D7*('TP dati'!I50-'TP dati'!I52)/'TP dati'!I50+D13*('TP dati'!H50-'TP dati'!H52)/'TP dati'!H50</f>
        <v>0</v>
      </c>
      <c r="H6" s="269"/>
    </row>
    <row r="7" spans="2:10" s="152" customFormat="1" ht="46.9" customHeight="1" x14ac:dyDescent="0.25">
      <c r="B7" s="271" t="s">
        <v>84</v>
      </c>
      <c r="C7" s="140">
        <f>C8+C10+C9</f>
        <v>0</v>
      </c>
      <c r="D7" s="363">
        <f>C7</f>
        <v>0</v>
      </c>
      <c r="E7" s="364"/>
      <c r="F7" s="322" t="s">
        <v>81</v>
      </c>
      <c r="G7" s="273" t="s">
        <v>81</v>
      </c>
      <c r="H7" s="274"/>
      <c r="J7" s="279"/>
    </row>
    <row r="8" spans="2:10" s="152" customFormat="1" ht="60" x14ac:dyDescent="0.25">
      <c r="B8" s="271" t="s">
        <v>91</v>
      </c>
      <c r="C8" s="140">
        <f>'TP dati'!H20</f>
        <v>0</v>
      </c>
      <c r="D8" s="363">
        <f>C8</f>
        <v>0</v>
      </c>
      <c r="E8" s="364"/>
      <c r="F8" s="322" t="s">
        <v>81</v>
      </c>
      <c r="G8" s="273" t="s">
        <v>81</v>
      </c>
      <c r="H8" s="274"/>
      <c r="J8" s="279"/>
    </row>
    <row r="9" spans="2:10" s="152" customFormat="1" ht="60" x14ac:dyDescent="0.25">
      <c r="B9" s="271" t="str">
        <f>'6_mēn_3_TP'!B9</f>
        <v>tarifu aprēķinā iekļautās personāla izmaksas, kas aprēķinātas, izmantojot kārtējā gada inflācijas prognozi un kas attiecināmas uz attiecīgo tarifu periodu </v>
      </c>
      <c r="C9" s="140">
        <f>'TP dati'!H15</f>
        <v>0</v>
      </c>
      <c r="D9" s="363">
        <f>C9</f>
        <v>0</v>
      </c>
      <c r="E9" s="364"/>
      <c r="F9" s="322" t="s">
        <v>81</v>
      </c>
      <c r="G9" s="273" t="s">
        <v>81</v>
      </c>
      <c r="H9" s="274"/>
      <c r="J9" s="279"/>
    </row>
    <row r="10" spans="2:10" s="152" customFormat="1" ht="45" x14ac:dyDescent="0.25">
      <c r="B10" s="271" t="s">
        <v>92</v>
      </c>
      <c r="C10" s="140">
        <f>'TP dati'!H24</f>
        <v>0</v>
      </c>
      <c r="D10" s="363">
        <f>C10</f>
        <v>0</v>
      </c>
      <c r="E10" s="364"/>
      <c r="F10" s="322" t="s">
        <v>81</v>
      </c>
      <c r="G10" s="273" t="s">
        <v>81</v>
      </c>
      <c r="H10" s="274"/>
      <c r="J10" s="279"/>
    </row>
    <row r="11" spans="2:10" s="152" customFormat="1" x14ac:dyDescent="0.25">
      <c r="B11" s="280" t="s">
        <v>88</v>
      </c>
      <c r="C11" s="281">
        <f>'TP dati'!I49</f>
        <v>0</v>
      </c>
      <c r="D11" s="406" t="s">
        <v>81</v>
      </c>
      <c r="E11" s="407"/>
      <c r="F11" s="322" t="s">
        <v>81</v>
      </c>
      <c r="G11" s="273" t="s">
        <v>81</v>
      </c>
      <c r="H11" s="274"/>
      <c r="J11" s="279"/>
    </row>
    <row r="12" spans="2:10" s="152" customFormat="1" x14ac:dyDescent="0.25">
      <c r="B12" s="280" t="s">
        <v>89</v>
      </c>
      <c r="C12" s="322" t="s">
        <v>81</v>
      </c>
      <c r="D12" s="359">
        <f>'TP dati'!I51</f>
        <v>0</v>
      </c>
      <c r="E12" s="360"/>
      <c r="F12" s="322" t="s">
        <v>81</v>
      </c>
      <c r="G12" s="273" t="s">
        <v>81</v>
      </c>
      <c r="H12" s="274"/>
    </row>
    <row r="13" spans="2:10" s="152" customFormat="1" ht="60" x14ac:dyDescent="0.25">
      <c r="B13" s="271" t="s">
        <v>90</v>
      </c>
      <c r="C13" s="312">
        <f>C14+C15</f>
        <v>0</v>
      </c>
      <c r="D13" s="424">
        <f>C13</f>
        <v>0</v>
      </c>
      <c r="E13" s="425"/>
      <c r="F13" s="322" t="s">
        <v>81</v>
      </c>
      <c r="G13" s="273" t="s">
        <v>81</v>
      </c>
      <c r="H13" s="274"/>
      <c r="J13" s="279"/>
    </row>
    <row r="14" spans="2:10" s="152" customFormat="1" ht="60" x14ac:dyDescent="0.25">
      <c r="B14" s="271" t="s">
        <v>91</v>
      </c>
      <c r="C14" s="312">
        <f>'TP dati'!H19</f>
        <v>0</v>
      </c>
      <c r="D14" s="424">
        <f>C14</f>
        <v>0</v>
      </c>
      <c r="E14" s="425"/>
      <c r="F14" s="322" t="s">
        <v>81</v>
      </c>
      <c r="G14" s="273" t="s">
        <v>81</v>
      </c>
      <c r="H14" s="274"/>
      <c r="J14" s="279"/>
    </row>
    <row r="15" spans="2:10" s="152" customFormat="1" ht="45" x14ac:dyDescent="0.25">
      <c r="B15" s="271" t="s">
        <v>92</v>
      </c>
      <c r="C15" s="312">
        <f>'TP dati'!H23</f>
        <v>0</v>
      </c>
      <c r="D15" s="424">
        <f>C15</f>
        <v>0</v>
      </c>
      <c r="E15" s="425"/>
      <c r="F15" s="322" t="s">
        <v>81</v>
      </c>
      <c r="G15" s="273" t="s">
        <v>81</v>
      </c>
      <c r="H15" s="274"/>
      <c r="J15" s="279"/>
    </row>
    <row r="16" spans="2:10" s="152" customFormat="1" x14ac:dyDescent="0.25">
      <c r="B16" s="280" t="s">
        <v>88</v>
      </c>
      <c r="C16" s="281">
        <f>'TP dati'!H53</f>
        <v>0</v>
      </c>
      <c r="D16" s="406" t="s">
        <v>81</v>
      </c>
      <c r="E16" s="407"/>
      <c r="F16" s="322" t="s">
        <v>81</v>
      </c>
      <c r="G16" s="273" t="s">
        <v>81</v>
      </c>
      <c r="H16" s="274"/>
      <c r="J16" s="279"/>
    </row>
    <row r="17" spans="2:8" s="152" customFormat="1" x14ac:dyDescent="0.25">
      <c r="B17" s="280" t="s">
        <v>89</v>
      </c>
      <c r="C17" s="322" t="s">
        <v>81</v>
      </c>
      <c r="D17" s="359">
        <f>'TP dati'!I53</f>
        <v>0</v>
      </c>
      <c r="E17" s="360"/>
      <c r="F17" s="322" t="s">
        <v>81</v>
      </c>
      <c r="G17" s="273" t="s">
        <v>81</v>
      </c>
      <c r="H17" s="274"/>
    </row>
    <row r="18" spans="2:8" s="152" customFormat="1" ht="79.5" customHeight="1" x14ac:dyDescent="0.25">
      <c r="B18" s="237" t="s">
        <v>94</v>
      </c>
      <c r="C18" s="148">
        <f>C19</f>
        <v>0</v>
      </c>
      <c r="D18" s="363" t="s">
        <v>81</v>
      </c>
      <c r="E18" s="364"/>
      <c r="F18" s="322" t="s">
        <v>81</v>
      </c>
      <c r="G18" s="268">
        <f>D19*('TP dati'!I57-'TP dati'!I59)/'TP dati'!I57</f>
        <v>0</v>
      </c>
      <c r="H18" s="274"/>
    </row>
    <row r="19" spans="2:8" s="152" customFormat="1" ht="45.75" customHeight="1" x14ac:dyDescent="0.25">
      <c r="B19" s="237" t="s">
        <v>95</v>
      </c>
      <c r="C19" s="140">
        <f>'TP dati'!H16</f>
        <v>0</v>
      </c>
      <c r="D19" s="363">
        <f>C19</f>
        <v>0</v>
      </c>
      <c r="E19" s="364"/>
      <c r="F19" s="322" t="s">
        <v>81</v>
      </c>
      <c r="G19" s="273" t="s">
        <v>81</v>
      </c>
      <c r="H19" s="274"/>
    </row>
    <row r="20" spans="2:8" s="152" customFormat="1" ht="13.5" customHeight="1" x14ac:dyDescent="0.25">
      <c r="B20" s="280" t="s">
        <v>96</v>
      </c>
      <c r="C20" s="281">
        <f>'TP dati'!I56</f>
        <v>0</v>
      </c>
      <c r="D20" s="406" t="s">
        <v>81</v>
      </c>
      <c r="E20" s="407"/>
      <c r="F20" s="322" t="s">
        <v>81</v>
      </c>
      <c r="G20" s="273" t="s">
        <v>81</v>
      </c>
      <c r="H20" s="274"/>
    </row>
    <row r="21" spans="2:8" s="152" customFormat="1" ht="16.5" customHeight="1" x14ac:dyDescent="0.25">
      <c r="B21" s="280" t="s">
        <v>97</v>
      </c>
      <c r="C21" s="265" t="s">
        <v>81</v>
      </c>
      <c r="D21" s="359">
        <f>'TP dati'!I58</f>
        <v>0</v>
      </c>
      <c r="E21" s="360"/>
      <c r="F21" s="322" t="s">
        <v>81</v>
      </c>
      <c r="G21" s="273" t="s">
        <v>81</v>
      </c>
      <c r="H21" s="274"/>
    </row>
    <row r="22" spans="2:8" s="152" customFormat="1" ht="30" x14ac:dyDescent="0.25">
      <c r="B22" s="237" t="s">
        <v>98</v>
      </c>
      <c r="C22" s="140">
        <f>'TP dati'!H25</f>
        <v>0</v>
      </c>
      <c r="D22" s="143"/>
      <c r="E22" s="143"/>
      <c r="F22" s="148">
        <f>D22+E22</f>
        <v>0</v>
      </c>
      <c r="G22" s="268">
        <f>C22-F22</f>
        <v>0</v>
      </c>
      <c r="H22" s="274"/>
    </row>
    <row r="23" spans="2:8" s="152" customFormat="1" ht="45" x14ac:dyDescent="0.25">
      <c r="B23" s="237" t="s">
        <v>99</v>
      </c>
      <c r="C23" s="140">
        <f>'TP dati'!H32</f>
        <v>0</v>
      </c>
      <c r="D23" s="143"/>
      <c r="E23" s="143"/>
      <c r="F23" s="148">
        <f>D23+E23</f>
        <v>0</v>
      </c>
      <c r="G23" s="268">
        <f>C23-F23</f>
        <v>0</v>
      </c>
      <c r="H23" s="274"/>
    </row>
    <row r="24" spans="2:8" s="152" customFormat="1" ht="75" x14ac:dyDescent="0.25">
      <c r="B24" s="237" t="s">
        <v>100</v>
      </c>
      <c r="C24" s="322" t="s">
        <v>81</v>
      </c>
      <c r="D24" s="143"/>
      <c r="E24" s="143"/>
      <c r="F24" s="148">
        <f>D24+E24</f>
        <v>0</v>
      </c>
      <c r="G24" s="268">
        <f>-F24</f>
        <v>0</v>
      </c>
      <c r="H24" s="274"/>
    </row>
    <row r="25" spans="2:8" s="152" customFormat="1" ht="120" x14ac:dyDescent="0.25">
      <c r="B25" s="237" t="s">
        <v>101</v>
      </c>
      <c r="C25" s="148">
        <f>C28-C33+C27-C26+C38+C39</f>
        <v>0</v>
      </c>
      <c r="D25" s="322" t="s">
        <v>81</v>
      </c>
      <c r="E25" s="322" t="s">
        <v>81</v>
      </c>
      <c r="F25" s="322" t="s">
        <v>81</v>
      </c>
      <c r="G25" s="268">
        <f>C25</f>
        <v>0</v>
      </c>
      <c r="H25" s="274"/>
    </row>
    <row r="26" spans="2:8" s="152" customFormat="1" ht="30" x14ac:dyDescent="0.25">
      <c r="B26" s="237" t="s">
        <v>134</v>
      </c>
      <c r="C26" s="140">
        <f>'TP dati'!G43</f>
        <v>0</v>
      </c>
      <c r="D26" s="322" t="s">
        <v>81</v>
      </c>
      <c r="E26" s="322" t="s">
        <v>81</v>
      </c>
      <c r="F26" s="322" t="s">
        <v>81</v>
      </c>
      <c r="G26" s="273" t="s">
        <v>81</v>
      </c>
      <c r="H26" s="274"/>
    </row>
    <row r="27" spans="2:8" s="152" customFormat="1" x14ac:dyDescent="0.25">
      <c r="B27" s="237" t="s">
        <v>135</v>
      </c>
      <c r="C27" s="140">
        <f>'TP dati'!G46</f>
        <v>0</v>
      </c>
      <c r="D27" s="322" t="s">
        <v>81</v>
      </c>
      <c r="E27" s="322" t="s">
        <v>81</v>
      </c>
      <c r="F27" s="322" t="s">
        <v>81</v>
      </c>
      <c r="G27" s="273" t="s">
        <v>81</v>
      </c>
      <c r="H27" s="274"/>
    </row>
    <row r="28" spans="2:8" s="152" customFormat="1" ht="27.6" customHeight="1" x14ac:dyDescent="0.25">
      <c r="B28" s="240" t="s">
        <v>154</v>
      </c>
      <c r="C28" s="148">
        <f>SUM(C29:C32)</f>
        <v>0</v>
      </c>
      <c r="D28" s="322" t="s">
        <v>81</v>
      </c>
      <c r="E28" s="322" t="s">
        <v>81</v>
      </c>
      <c r="F28" s="322" t="s">
        <v>81</v>
      </c>
      <c r="G28" s="273" t="s">
        <v>81</v>
      </c>
      <c r="H28" s="274"/>
    </row>
    <row r="29" spans="2:8" s="152" customFormat="1" ht="27.6" customHeight="1" x14ac:dyDescent="0.25">
      <c r="B29" s="271" t="s">
        <v>105</v>
      </c>
      <c r="C29" s="143"/>
      <c r="D29" s="322" t="s">
        <v>81</v>
      </c>
      <c r="E29" s="322" t="s">
        <v>81</v>
      </c>
      <c r="F29" s="322" t="s">
        <v>81</v>
      </c>
      <c r="G29" s="273" t="s">
        <v>81</v>
      </c>
      <c r="H29" s="274"/>
    </row>
    <row r="30" spans="2:8" s="152" customFormat="1" ht="22.5" customHeight="1" x14ac:dyDescent="0.25">
      <c r="B30" s="271" t="s">
        <v>31</v>
      </c>
      <c r="C30" s="143"/>
      <c r="D30" s="322" t="s">
        <v>81</v>
      </c>
      <c r="E30" s="322" t="s">
        <v>81</v>
      </c>
      <c r="F30" s="322" t="s">
        <v>81</v>
      </c>
      <c r="G30" s="273" t="s">
        <v>81</v>
      </c>
      <c r="H30" s="274"/>
    </row>
    <row r="31" spans="2:8" s="152" customFormat="1" ht="27.6" customHeight="1" x14ac:dyDescent="0.25">
      <c r="B31" s="271" t="s">
        <v>42</v>
      </c>
      <c r="C31" s="143"/>
      <c r="D31" s="322" t="s">
        <v>81</v>
      </c>
      <c r="E31" s="322" t="s">
        <v>81</v>
      </c>
      <c r="F31" s="322" t="s">
        <v>81</v>
      </c>
      <c r="G31" s="273" t="s">
        <v>81</v>
      </c>
      <c r="H31" s="274"/>
    </row>
    <row r="32" spans="2:8" s="152" customFormat="1" ht="27.6" customHeight="1" x14ac:dyDescent="0.25">
      <c r="B32" s="271" t="s">
        <v>108</v>
      </c>
      <c r="C32" s="143"/>
      <c r="D32" s="322" t="s">
        <v>81</v>
      </c>
      <c r="E32" s="322" t="s">
        <v>81</v>
      </c>
      <c r="F32" s="322" t="s">
        <v>81</v>
      </c>
      <c r="G32" s="273" t="s">
        <v>81</v>
      </c>
      <c r="H32" s="274"/>
    </row>
    <row r="33" spans="2:8" s="152" customFormat="1" ht="33" customHeight="1" x14ac:dyDescent="0.25">
      <c r="B33" s="240" t="s">
        <v>188</v>
      </c>
      <c r="C33" s="148">
        <f>SUM(C34,C35:C37)</f>
        <v>0</v>
      </c>
      <c r="D33" s="322" t="s">
        <v>81</v>
      </c>
      <c r="E33" s="322" t="s">
        <v>81</v>
      </c>
      <c r="F33" s="322" t="s">
        <v>81</v>
      </c>
      <c r="G33" s="273" t="s">
        <v>81</v>
      </c>
      <c r="H33" s="274"/>
    </row>
    <row r="34" spans="2:8" s="152" customFormat="1" ht="30" x14ac:dyDescent="0.25">
      <c r="B34" s="271" t="s">
        <v>105</v>
      </c>
      <c r="C34" s="143"/>
      <c r="D34" s="322" t="s">
        <v>81</v>
      </c>
      <c r="E34" s="322" t="s">
        <v>81</v>
      </c>
      <c r="F34" s="322" t="s">
        <v>81</v>
      </c>
      <c r="G34" s="273" t="s">
        <v>81</v>
      </c>
      <c r="H34" s="274"/>
    </row>
    <row r="35" spans="2:8" s="152" customFormat="1" x14ac:dyDescent="0.25">
      <c r="B35" s="271" t="s">
        <v>31</v>
      </c>
      <c r="C35" s="143"/>
      <c r="D35" s="322" t="s">
        <v>81</v>
      </c>
      <c r="E35" s="322" t="s">
        <v>81</v>
      </c>
      <c r="F35" s="322" t="s">
        <v>81</v>
      </c>
      <c r="G35" s="273" t="s">
        <v>81</v>
      </c>
      <c r="H35" s="274"/>
    </row>
    <row r="36" spans="2:8" s="152" customFormat="1" ht="30" x14ac:dyDescent="0.25">
      <c r="B36" s="271" t="s">
        <v>42</v>
      </c>
      <c r="C36" s="143"/>
      <c r="D36" s="322" t="s">
        <v>81</v>
      </c>
      <c r="E36" s="322" t="s">
        <v>81</v>
      </c>
      <c r="F36" s="322" t="s">
        <v>81</v>
      </c>
      <c r="G36" s="273" t="s">
        <v>81</v>
      </c>
      <c r="H36" s="274"/>
    </row>
    <row r="37" spans="2:8" s="152" customFormat="1" ht="30" x14ac:dyDescent="0.25">
      <c r="B37" s="271" t="s">
        <v>108</v>
      </c>
      <c r="C37" s="143"/>
      <c r="D37" s="322" t="s">
        <v>81</v>
      </c>
      <c r="E37" s="322" t="s">
        <v>81</v>
      </c>
      <c r="F37" s="322" t="s">
        <v>81</v>
      </c>
      <c r="G37" s="273" t="s">
        <v>81</v>
      </c>
      <c r="H37" s="274"/>
    </row>
    <row r="38" spans="2:8" s="152" customFormat="1" ht="45" x14ac:dyDescent="0.25">
      <c r="B38" s="271" t="s">
        <v>193</v>
      </c>
      <c r="C38" s="140">
        <f>'6_mēn_4_TP'!D7*('TP dati'!H52-'TP dati'!H54)/'TP dati'!H52+'6_mēn_4_TP'!D13*('TP dati'!G52-'TP dati'!G54)/'TP dati'!G52</f>
        <v>0</v>
      </c>
      <c r="D38" s="322" t="s">
        <v>81</v>
      </c>
      <c r="E38" s="322" t="s">
        <v>81</v>
      </c>
      <c r="F38" s="322" t="s">
        <v>81</v>
      </c>
      <c r="G38" s="273" t="s">
        <v>81</v>
      </c>
      <c r="H38" s="274"/>
    </row>
    <row r="39" spans="2:8" s="152" customFormat="1" ht="60" x14ac:dyDescent="0.25">
      <c r="B39" s="271" t="s">
        <v>194</v>
      </c>
      <c r="C39" s="140">
        <f>'6_mēn_4_TP'!D19*('TP dati'!H59-'TP dati'!H61)/'TP dati'!H59</f>
        <v>0</v>
      </c>
      <c r="D39" s="322" t="s">
        <v>81</v>
      </c>
      <c r="E39" s="322" t="s">
        <v>81</v>
      </c>
      <c r="F39" s="322" t="s">
        <v>81</v>
      </c>
      <c r="G39" s="273" t="s">
        <v>81</v>
      </c>
      <c r="H39" s="274"/>
    </row>
    <row r="40" spans="2:8" ht="18" customHeight="1" x14ac:dyDescent="0.25">
      <c r="B40" s="414" t="s">
        <v>118</v>
      </c>
      <c r="C40" s="415"/>
      <c r="D40" s="415"/>
      <c r="E40" s="415"/>
      <c r="F40" s="416"/>
      <c r="G40" s="307">
        <f>G3+G6+G18+G22+G23+G24+G25+G2</f>
        <v>0</v>
      </c>
      <c r="H40" s="39"/>
    </row>
    <row r="41" spans="2:8" ht="18" customHeight="1" x14ac:dyDescent="0.25">
      <c r="B41" s="97"/>
      <c r="C41" s="30"/>
      <c r="D41" s="393" t="s">
        <v>139</v>
      </c>
      <c r="E41" s="394"/>
      <c r="F41" s="395"/>
      <c r="G41" s="105">
        <f>'6_mēn_4_TP'!H61</f>
        <v>0</v>
      </c>
      <c r="H41" s="73"/>
    </row>
    <row r="42" spans="2:8" ht="18" customHeight="1" x14ac:dyDescent="0.3">
      <c r="B42" s="97"/>
      <c r="C42" s="30"/>
      <c r="D42" s="421" t="s">
        <v>118</v>
      </c>
      <c r="E42" s="422"/>
      <c r="F42" s="423"/>
      <c r="G42" s="309">
        <f>G40+G41</f>
        <v>0</v>
      </c>
      <c r="H42" s="74"/>
    </row>
    <row r="43" spans="2:8" x14ac:dyDescent="0.25">
      <c r="G43"/>
    </row>
    <row r="44" spans="2:8" x14ac:dyDescent="0.25">
      <c r="G44"/>
      <c r="H44" s="28"/>
    </row>
    <row r="45" spans="2:8" x14ac:dyDescent="0.25">
      <c r="G45"/>
      <c r="H45" s="25"/>
    </row>
    <row r="46" spans="2:8" x14ac:dyDescent="0.25">
      <c r="G46"/>
    </row>
    <row r="47" spans="2:8" x14ac:dyDescent="0.25">
      <c r="G47"/>
      <c r="H47" s="23"/>
    </row>
    <row r="48" spans="2:8" x14ac:dyDescent="0.25">
      <c r="G48"/>
    </row>
    <row r="49" spans="7:8" x14ac:dyDescent="0.25">
      <c r="G49"/>
    </row>
    <row r="50" spans="7:8" x14ac:dyDescent="0.25">
      <c r="G50"/>
    </row>
    <row r="51" spans="7:8" x14ac:dyDescent="0.25">
      <c r="G51"/>
      <c r="H51" s="23"/>
    </row>
    <row r="52" spans="7:8" x14ac:dyDescent="0.25">
      <c r="G52"/>
    </row>
    <row r="53" spans="7:8" x14ac:dyDescent="0.25">
      <c r="G53"/>
      <c r="H53" s="23"/>
    </row>
    <row r="54" spans="7:8" x14ac:dyDescent="0.25">
      <c r="G54"/>
      <c r="H54" s="25"/>
    </row>
    <row r="55" spans="7:8" x14ac:dyDescent="0.25">
      <c r="G55"/>
      <c r="H55" s="23"/>
    </row>
    <row r="56" spans="7:8" x14ac:dyDescent="0.25">
      <c r="G56"/>
      <c r="H56" s="23"/>
    </row>
    <row r="57" spans="7:8" x14ac:dyDescent="0.25">
      <c r="G57"/>
      <c r="H57" s="23"/>
    </row>
    <row r="58" spans="7:8" x14ac:dyDescent="0.25">
      <c r="G58"/>
      <c r="H58" s="23"/>
    </row>
    <row r="59" spans="7:8" x14ac:dyDescent="0.25">
      <c r="G59"/>
    </row>
    <row r="60" spans="7:8" x14ac:dyDescent="0.25">
      <c r="G60"/>
    </row>
    <row r="61" spans="7:8" x14ac:dyDescent="0.25">
      <c r="G61"/>
    </row>
    <row r="62" spans="7:8" x14ac:dyDescent="0.25">
      <c r="G62"/>
    </row>
    <row r="63" spans="7:8" x14ac:dyDescent="0.25">
      <c r="G63"/>
    </row>
    <row r="64" spans="7:8" x14ac:dyDescent="0.25">
      <c r="G64"/>
    </row>
    <row r="65" spans="7:7" x14ac:dyDescent="0.25">
      <c r="G65"/>
    </row>
    <row r="66" spans="7:7" x14ac:dyDescent="0.25">
      <c r="G66"/>
    </row>
    <row r="67" spans="7:7" x14ac:dyDescent="0.25">
      <c r="G67"/>
    </row>
    <row r="68" spans="7:7" x14ac:dyDescent="0.25">
      <c r="G68"/>
    </row>
    <row r="69" spans="7:7" x14ac:dyDescent="0.25">
      <c r="G69"/>
    </row>
    <row r="70" spans="7:7" x14ac:dyDescent="0.25">
      <c r="G70"/>
    </row>
    <row r="71" spans="7:7" x14ac:dyDescent="0.25">
      <c r="G71"/>
    </row>
    <row r="72" spans="7:7" x14ac:dyDescent="0.25">
      <c r="G72"/>
    </row>
    <row r="73" spans="7:7" x14ac:dyDescent="0.25">
      <c r="G73"/>
    </row>
    <row r="74" spans="7:7" x14ac:dyDescent="0.25">
      <c r="G74"/>
    </row>
    <row r="75" spans="7:7" x14ac:dyDescent="0.25">
      <c r="G75"/>
    </row>
    <row r="76" spans="7:7" x14ac:dyDescent="0.25">
      <c r="G76"/>
    </row>
    <row r="77" spans="7:7" x14ac:dyDescent="0.25">
      <c r="G77"/>
    </row>
    <row r="78" spans="7:7" x14ac:dyDescent="0.25">
      <c r="G78"/>
    </row>
    <row r="79" spans="7:7" x14ac:dyDescent="0.25">
      <c r="G79"/>
    </row>
    <row r="80" spans="7:7" x14ac:dyDescent="0.25">
      <c r="G80"/>
    </row>
    <row r="81" spans="7:7" x14ac:dyDescent="0.25">
      <c r="G81"/>
    </row>
    <row r="82" spans="7:7" x14ac:dyDescent="0.25">
      <c r="G82"/>
    </row>
    <row r="83" spans="7:7" x14ac:dyDescent="0.25">
      <c r="G83"/>
    </row>
    <row r="84" spans="7:7" x14ac:dyDescent="0.25">
      <c r="G84"/>
    </row>
    <row r="85" spans="7:7" x14ac:dyDescent="0.25">
      <c r="G85"/>
    </row>
    <row r="86" spans="7:7" x14ac:dyDescent="0.25">
      <c r="G86"/>
    </row>
    <row r="87" spans="7:7" x14ac:dyDescent="0.25">
      <c r="G87"/>
    </row>
    <row r="88" spans="7:7" x14ac:dyDescent="0.25">
      <c r="G88"/>
    </row>
    <row r="89" spans="7:7" x14ac:dyDescent="0.25">
      <c r="G89"/>
    </row>
    <row r="90" spans="7:7" x14ac:dyDescent="0.25">
      <c r="G90"/>
    </row>
    <row r="91" spans="7:7" x14ac:dyDescent="0.25">
      <c r="G91"/>
    </row>
    <row r="92" spans="7:7" x14ac:dyDescent="0.25">
      <c r="G92"/>
    </row>
    <row r="93" spans="7:7" x14ac:dyDescent="0.25">
      <c r="G93"/>
    </row>
    <row r="94" spans="7:7" x14ac:dyDescent="0.25">
      <c r="G94"/>
    </row>
    <row r="95" spans="7:7" x14ac:dyDescent="0.25">
      <c r="G95"/>
    </row>
    <row r="96" spans="7:7" x14ac:dyDescent="0.25">
      <c r="G96"/>
    </row>
    <row r="97" spans="7:7" x14ac:dyDescent="0.25">
      <c r="G97"/>
    </row>
    <row r="98" spans="7:7" x14ac:dyDescent="0.25">
      <c r="G98"/>
    </row>
    <row r="99" spans="7:7" x14ac:dyDescent="0.25">
      <c r="G99"/>
    </row>
    <row r="100" spans="7:7" x14ac:dyDescent="0.25">
      <c r="G100"/>
    </row>
    <row r="101" spans="7:7" x14ac:dyDescent="0.25">
      <c r="G101"/>
    </row>
    <row r="102" spans="7:7" x14ac:dyDescent="0.25">
      <c r="G102"/>
    </row>
    <row r="103" spans="7:7" x14ac:dyDescent="0.25">
      <c r="G103"/>
    </row>
    <row r="104" spans="7:7" x14ac:dyDescent="0.25">
      <c r="G104"/>
    </row>
    <row r="105" spans="7:7" x14ac:dyDescent="0.25">
      <c r="G105"/>
    </row>
    <row r="106" spans="7:7" x14ac:dyDescent="0.25">
      <c r="G106"/>
    </row>
    <row r="107" spans="7:7" x14ac:dyDescent="0.25">
      <c r="G107"/>
    </row>
    <row r="108" spans="7:7" x14ac:dyDescent="0.25">
      <c r="G108"/>
    </row>
    <row r="109" spans="7:7" x14ac:dyDescent="0.25">
      <c r="G109"/>
    </row>
    <row r="110" spans="7:7" x14ac:dyDescent="0.25">
      <c r="G110"/>
    </row>
    <row r="111" spans="7:7" x14ac:dyDescent="0.25">
      <c r="G111"/>
    </row>
    <row r="112" spans="7:7" x14ac:dyDescent="0.25">
      <c r="G112"/>
    </row>
    <row r="113" spans="7:7" x14ac:dyDescent="0.25">
      <c r="G113"/>
    </row>
    <row r="114" spans="7:7" x14ac:dyDescent="0.25">
      <c r="G114"/>
    </row>
    <row r="115" spans="7:7" x14ac:dyDescent="0.25">
      <c r="G115"/>
    </row>
    <row r="116" spans="7:7" x14ac:dyDescent="0.25">
      <c r="G116"/>
    </row>
    <row r="117" spans="7:7" x14ac:dyDescent="0.25">
      <c r="G117"/>
    </row>
    <row r="118" spans="7:7" x14ac:dyDescent="0.25">
      <c r="G118"/>
    </row>
    <row r="119" spans="7:7" x14ac:dyDescent="0.25">
      <c r="G119"/>
    </row>
    <row r="120" spans="7:7" x14ac:dyDescent="0.25">
      <c r="G120"/>
    </row>
    <row r="121" spans="7:7" x14ac:dyDescent="0.25">
      <c r="G121"/>
    </row>
    <row r="122" spans="7:7" x14ac:dyDescent="0.25">
      <c r="G122"/>
    </row>
    <row r="123" spans="7:7" x14ac:dyDescent="0.25">
      <c r="G123"/>
    </row>
    <row r="124" spans="7:7" x14ac:dyDescent="0.25">
      <c r="G124"/>
    </row>
    <row r="125" spans="7:7" x14ac:dyDescent="0.25">
      <c r="G125"/>
    </row>
    <row r="126" spans="7:7" x14ac:dyDescent="0.25">
      <c r="G126"/>
    </row>
    <row r="127" spans="7:7" x14ac:dyDescent="0.25">
      <c r="G127"/>
    </row>
    <row r="128" spans="7:7" x14ac:dyDescent="0.25">
      <c r="G128"/>
    </row>
    <row r="129" spans="7:7" x14ac:dyDescent="0.25">
      <c r="G129"/>
    </row>
    <row r="130" spans="7:7" x14ac:dyDescent="0.25">
      <c r="G130"/>
    </row>
    <row r="131" spans="7:7" x14ac:dyDescent="0.25">
      <c r="G131"/>
    </row>
    <row r="132" spans="7:7" x14ac:dyDescent="0.25">
      <c r="G132"/>
    </row>
    <row r="133" spans="7:7" x14ac:dyDescent="0.25">
      <c r="G133"/>
    </row>
    <row r="134" spans="7:7" x14ac:dyDescent="0.25">
      <c r="G134"/>
    </row>
    <row r="135" spans="7:7" x14ac:dyDescent="0.25">
      <c r="G135"/>
    </row>
    <row r="136" spans="7:7" x14ac:dyDescent="0.25">
      <c r="G136"/>
    </row>
    <row r="137" spans="7:7" x14ac:dyDescent="0.25">
      <c r="G137"/>
    </row>
    <row r="138" spans="7:7" x14ac:dyDescent="0.25">
      <c r="G138"/>
    </row>
    <row r="139" spans="7:7" x14ac:dyDescent="0.25">
      <c r="G139"/>
    </row>
    <row r="140" spans="7:7" x14ac:dyDescent="0.25">
      <c r="G140"/>
    </row>
    <row r="141" spans="7:7" x14ac:dyDescent="0.25">
      <c r="G141"/>
    </row>
    <row r="142" spans="7:7" x14ac:dyDescent="0.25">
      <c r="G142"/>
    </row>
    <row r="143" spans="7:7" x14ac:dyDescent="0.25">
      <c r="G143"/>
    </row>
    <row r="144" spans="7:7" x14ac:dyDescent="0.25">
      <c r="G144"/>
    </row>
    <row r="145" spans="7:7" x14ac:dyDescent="0.25">
      <c r="G145"/>
    </row>
    <row r="146" spans="7:7" x14ac:dyDescent="0.25">
      <c r="G146"/>
    </row>
    <row r="147" spans="7:7" x14ac:dyDescent="0.25">
      <c r="G147"/>
    </row>
    <row r="148" spans="7:7" x14ac:dyDescent="0.25">
      <c r="G148"/>
    </row>
    <row r="149" spans="7:7" x14ac:dyDescent="0.25">
      <c r="G149"/>
    </row>
    <row r="150" spans="7:7" x14ac:dyDescent="0.25">
      <c r="G150"/>
    </row>
    <row r="151" spans="7:7" x14ac:dyDescent="0.25">
      <c r="G151"/>
    </row>
    <row r="152" spans="7:7" x14ac:dyDescent="0.25">
      <c r="G152"/>
    </row>
    <row r="153" spans="7:7" x14ac:dyDescent="0.25">
      <c r="G153"/>
    </row>
    <row r="154" spans="7:7" x14ac:dyDescent="0.25">
      <c r="G154"/>
    </row>
    <row r="155" spans="7:7" x14ac:dyDescent="0.25">
      <c r="G155"/>
    </row>
    <row r="156" spans="7:7" x14ac:dyDescent="0.25">
      <c r="G156"/>
    </row>
    <row r="157" spans="7:7" x14ac:dyDescent="0.25">
      <c r="G157"/>
    </row>
    <row r="158" spans="7:7" x14ac:dyDescent="0.25">
      <c r="G158"/>
    </row>
    <row r="159" spans="7:7" x14ac:dyDescent="0.25">
      <c r="G159"/>
    </row>
    <row r="160" spans="7:7" x14ac:dyDescent="0.25">
      <c r="G160"/>
    </row>
    <row r="161" spans="7:7" x14ac:dyDescent="0.25">
      <c r="G161"/>
    </row>
    <row r="162" spans="7:7" x14ac:dyDescent="0.25">
      <c r="G162"/>
    </row>
    <row r="163" spans="7:7" x14ac:dyDescent="0.25">
      <c r="G163"/>
    </row>
    <row r="164" spans="7:7" x14ac:dyDescent="0.25">
      <c r="G164"/>
    </row>
    <row r="165" spans="7:7" x14ac:dyDescent="0.25">
      <c r="G165"/>
    </row>
    <row r="166" spans="7:7" x14ac:dyDescent="0.25">
      <c r="G166"/>
    </row>
    <row r="167" spans="7:7" x14ac:dyDescent="0.25">
      <c r="G167"/>
    </row>
    <row r="168" spans="7:7" x14ac:dyDescent="0.25">
      <c r="G168"/>
    </row>
    <row r="169" spans="7:7" x14ac:dyDescent="0.25">
      <c r="G169"/>
    </row>
    <row r="170" spans="7:7" x14ac:dyDescent="0.25">
      <c r="G170"/>
    </row>
    <row r="171" spans="7:7" x14ac:dyDescent="0.25">
      <c r="G171"/>
    </row>
    <row r="172" spans="7:7" x14ac:dyDescent="0.25">
      <c r="G172"/>
    </row>
    <row r="173" spans="7:7" x14ac:dyDescent="0.25">
      <c r="G173"/>
    </row>
    <row r="174" spans="7:7" x14ac:dyDescent="0.25">
      <c r="G174"/>
    </row>
    <row r="175" spans="7:7" x14ac:dyDescent="0.25">
      <c r="G175"/>
    </row>
    <row r="176" spans="7:7" x14ac:dyDescent="0.25">
      <c r="G176"/>
    </row>
    <row r="177" spans="7:7" x14ac:dyDescent="0.25">
      <c r="G177"/>
    </row>
    <row r="178" spans="7:7" x14ac:dyDescent="0.25">
      <c r="G178"/>
    </row>
    <row r="179" spans="7:7" x14ac:dyDescent="0.25">
      <c r="G179"/>
    </row>
    <row r="180" spans="7:7" x14ac:dyDescent="0.25">
      <c r="G180"/>
    </row>
    <row r="181" spans="7:7" x14ac:dyDescent="0.25">
      <c r="G181"/>
    </row>
    <row r="182" spans="7:7" x14ac:dyDescent="0.25">
      <c r="G182"/>
    </row>
    <row r="183" spans="7:7" x14ac:dyDescent="0.25">
      <c r="G183"/>
    </row>
    <row r="184" spans="7:7" x14ac:dyDescent="0.25">
      <c r="G184"/>
    </row>
    <row r="185" spans="7:7" x14ac:dyDescent="0.25">
      <c r="G185"/>
    </row>
    <row r="186" spans="7:7" x14ac:dyDescent="0.25">
      <c r="G186"/>
    </row>
    <row r="187" spans="7:7" x14ac:dyDescent="0.25">
      <c r="G187"/>
    </row>
    <row r="188" spans="7:7" x14ac:dyDescent="0.25">
      <c r="G188"/>
    </row>
    <row r="189" spans="7:7" x14ac:dyDescent="0.25">
      <c r="G189"/>
    </row>
    <row r="190" spans="7:7" x14ac:dyDescent="0.25">
      <c r="G190"/>
    </row>
    <row r="191" spans="7:7" x14ac:dyDescent="0.25">
      <c r="G191"/>
    </row>
    <row r="192" spans="7:7" x14ac:dyDescent="0.25">
      <c r="G192"/>
    </row>
    <row r="193" spans="7:7" x14ac:dyDescent="0.25">
      <c r="G193"/>
    </row>
    <row r="194" spans="7:7" x14ac:dyDescent="0.25">
      <c r="G194"/>
    </row>
    <row r="195" spans="7:7" x14ac:dyDescent="0.25">
      <c r="G195"/>
    </row>
    <row r="196" spans="7:7" x14ac:dyDescent="0.25">
      <c r="G196"/>
    </row>
    <row r="197" spans="7:7" x14ac:dyDescent="0.25">
      <c r="G197"/>
    </row>
    <row r="198" spans="7:7" x14ac:dyDescent="0.25">
      <c r="G198"/>
    </row>
    <row r="199" spans="7:7" x14ac:dyDescent="0.25">
      <c r="G199"/>
    </row>
    <row r="200" spans="7:7" x14ac:dyDescent="0.25">
      <c r="G200"/>
    </row>
    <row r="201" spans="7:7" x14ac:dyDescent="0.25">
      <c r="G201"/>
    </row>
    <row r="202" spans="7:7" x14ac:dyDescent="0.25">
      <c r="G202"/>
    </row>
    <row r="203" spans="7:7" x14ac:dyDescent="0.25">
      <c r="G203"/>
    </row>
    <row r="204" spans="7:7" x14ac:dyDescent="0.25">
      <c r="G204"/>
    </row>
    <row r="205" spans="7:7" x14ac:dyDescent="0.25">
      <c r="G205"/>
    </row>
    <row r="206" spans="7:7" x14ac:dyDescent="0.25">
      <c r="G206"/>
    </row>
    <row r="207" spans="7:7" x14ac:dyDescent="0.25">
      <c r="G207"/>
    </row>
    <row r="208" spans="7:7" x14ac:dyDescent="0.25">
      <c r="G208"/>
    </row>
    <row r="209" spans="7:7" x14ac:dyDescent="0.25">
      <c r="G209"/>
    </row>
    <row r="210" spans="7:7" x14ac:dyDescent="0.25">
      <c r="G210"/>
    </row>
    <row r="211" spans="7:7" x14ac:dyDescent="0.25">
      <c r="G211"/>
    </row>
    <row r="212" spans="7:7" x14ac:dyDescent="0.25">
      <c r="G212"/>
    </row>
    <row r="213" spans="7:7" x14ac:dyDescent="0.25">
      <c r="G213"/>
    </row>
    <row r="214" spans="7:7" x14ac:dyDescent="0.25">
      <c r="G214"/>
    </row>
    <row r="215" spans="7:7" x14ac:dyDescent="0.25">
      <c r="G215"/>
    </row>
    <row r="216" spans="7:7" x14ac:dyDescent="0.25">
      <c r="G216"/>
    </row>
    <row r="217" spans="7:7" x14ac:dyDescent="0.25">
      <c r="G217"/>
    </row>
    <row r="218" spans="7:7" x14ac:dyDescent="0.25">
      <c r="G218"/>
    </row>
    <row r="219" spans="7:7" x14ac:dyDescent="0.25">
      <c r="G219"/>
    </row>
    <row r="220" spans="7:7" x14ac:dyDescent="0.25">
      <c r="G220"/>
    </row>
    <row r="221" spans="7:7" x14ac:dyDescent="0.25">
      <c r="G221"/>
    </row>
    <row r="222" spans="7:7" x14ac:dyDescent="0.25">
      <c r="G222"/>
    </row>
    <row r="223" spans="7:7" x14ac:dyDescent="0.25">
      <c r="G223"/>
    </row>
    <row r="224" spans="7:7" x14ac:dyDescent="0.25">
      <c r="G224"/>
    </row>
    <row r="225" spans="7:7" x14ac:dyDescent="0.25">
      <c r="G225"/>
    </row>
    <row r="226" spans="7:7" x14ac:dyDescent="0.25">
      <c r="G226"/>
    </row>
    <row r="227" spans="7:7" x14ac:dyDescent="0.25">
      <c r="G227"/>
    </row>
    <row r="228" spans="7:7" x14ac:dyDescent="0.25">
      <c r="G228"/>
    </row>
    <row r="229" spans="7:7" x14ac:dyDescent="0.25">
      <c r="G229"/>
    </row>
    <row r="230" spans="7:7" x14ac:dyDescent="0.25">
      <c r="G230"/>
    </row>
    <row r="231" spans="7:7" x14ac:dyDescent="0.25">
      <c r="G231"/>
    </row>
    <row r="232" spans="7:7" x14ac:dyDescent="0.25">
      <c r="G232"/>
    </row>
    <row r="233" spans="7:7" x14ac:dyDescent="0.25">
      <c r="G233"/>
    </row>
    <row r="234" spans="7:7" x14ac:dyDescent="0.25">
      <c r="G234"/>
    </row>
    <row r="235" spans="7:7" x14ac:dyDescent="0.25">
      <c r="G235"/>
    </row>
    <row r="236" spans="7:7" x14ac:dyDescent="0.25">
      <c r="G236"/>
    </row>
    <row r="237" spans="7:7" x14ac:dyDescent="0.25">
      <c r="G237"/>
    </row>
    <row r="238" spans="7:7" x14ac:dyDescent="0.25">
      <c r="G238"/>
    </row>
    <row r="239" spans="7:7" x14ac:dyDescent="0.25">
      <c r="G239"/>
    </row>
    <row r="240" spans="7:7" x14ac:dyDescent="0.25">
      <c r="G240"/>
    </row>
    <row r="241" spans="7:7" x14ac:dyDescent="0.25">
      <c r="G241"/>
    </row>
    <row r="242" spans="7:7" x14ac:dyDescent="0.25">
      <c r="G242"/>
    </row>
    <row r="243" spans="7:7" x14ac:dyDescent="0.25">
      <c r="G243"/>
    </row>
    <row r="244" spans="7:7" x14ac:dyDescent="0.25">
      <c r="G244"/>
    </row>
    <row r="245" spans="7:7" x14ac:dyDescent="0.25">
      <c r="G245"/>
    </row>
    <row r="246" spans="7:7" x14ac:dyDescent="0.25">
      <c r="G246"/>
    </row>
    <row r="247" spans="7:7" x14ac:dyDescent="0.25">
      <c r="G247"/>
    </row>
    <row r="248" spans="7:7" x14ac:dyDescent="0.25">
      <c r="G248"/>
    </row>
    <row r="249" spans="7:7" x14ac:dyDescent="0.25">
      <c r="G249"/>
    </row>
    <row r="250" spans="7:7" x14ac:dyDescent="0.25">
      <c r="G250"/>
    </row>
    <row r="251" spans="7:7" x14ac:dyDescent="0.25">
      <c r="G251"/>
    </row>
    <row r="252" spans="7:7" x14ac:dyDescent="0.25">
      <c r="G252"/>
    </row>
    <row r="253" spans="7:7" x14ac:dyDescent="0.25">
      <c r="G253"/>
    </row>
    <row r="254" spans="7:7" x14ac:dyDescent="0.25">
      <c r="G254"/>
    </row>
    <row r="255" spans="7:7" x14ac:dyDescent="0.25">
      <c r="G255"/>
    </row>
    <row r="256" spans="7:7" x14ac:dyDescent="0.25">
      <c r="G256"/>
    </row>
    <row r="257" spans="7:7" x14ac:dyDescent="0.25">
      <c r="G257"/>
    </row>
    <row r="258" spans="7:7" x14ac:dyDescent="0.25">
      <c r="G258"/>
    </row>
    <row r="259" spans="7:7" x14ac:dyDescent="0.25">
      <c r="G259"/>
    </row>
    <row r="260" spans="7:7" x14ac:dyDescent="0.25">
      <c r="G260"/>
    </row>
    <row r="261" spans="7:7" x14ac:dyDescent="0.25">
      <c r="G261"/>
    </row>
    <row r="262" spans="7:7" x14ac:dyDescent="0.25">
      <c r="G262"/>
    </row>
    <row r="263" spans="7:7" x14ac:dyDescent="0.25">
      <c r="G263"/>
    </row>
    <row r="264" spans="7:7" x14ac:dyDescent="0.25">
      <c r="G264"/>
    </row>
    <row r="265" spans="7:7" x14ac:dyDescent="0.25">
      <c r="G265"/>
    </row>
    <row r="266" spans="7:7" x14ac:dyDescent="0.25">
      <c r="G266"/>
    </row>
    <row r="267" spans="7:7" x14ac:dyDescent="0.25">
      <c r="G267"/>
    </row>
    <row r="268" spans="7:7" x14ac:dyDescent="0.25">
      <c r="G268"/>
    </row>
    <row r="269" spans="7:7" x14ac:dyDescent="0.25">
      <c r="G269"/>
    </row>
    <row r="270" spans="7:7" x14ac:dyDescent="0.25">
      <c r="G270"/>
    </row>
    <row r="271" spans="7:7" x14ac:dyDescent="0.25">
      <c r="G271"/>
    </row>
    <row r="272" spans="7:7" x14ac:dyDescent="0.25">
      <c r="G272"/>
    </row>
    <row r="273" spans="7:7" x14ac:dyDescent="0.25">
      <c r="G273"/>
    </row>
    <row r="274" spans="7:7" x14ac:dyDescent="0.25">
      <c r="G274"/>
    </row>
    <row r="275" spans="7:7" x14ac:dyDescent="0.25">
      <c r="G275"/>
    </row>
    <row r="276" spans="7:7" x14ac:dyDescent="0.25">
      <c r="G276"/>
    </row>
    <row r="277" spans="7:7" x14ac:dyDescent="0.25">
      <c r="G277"/>
    </row>
    <row r="278" spans="7:7" x14ac:dyDescent="0.25">
      <c r="G278"/>
    </row>
    <row r="279" spans="7:7" x14ac:dyDescent="0.25">
      <c r="G279"/>
    </row>
    <row r="280" spans="7:7" x14ac:dyDescent="0.25">
      <c r="G280"/>
    </row>
    <row r="281" spans="7:7" x14ac:dyDescent="0.25">
      <c r="G281"/>
    </row>
    <row r="282" spans="7:7" x14ac:dyDescent="0.25">
      <c r="G282"/>
    </row>
    <row r="283" spans="7:7" x14ac:dyDescent="0.25">
      <c r="G283"/>
    </row>
    <row r="284" spans="7:7" x14ac:dyDescent="0.25">
      <c r="G284"/>
    </row>
    <row r="285" spans="7:7" x14ac:dyDescent="0.25">
      <c r="G285"/>
    </row>
    <row r="286" spans="7:7" x14ac:dyDescent="0.25">
      <c r="G286"/>
    </row>
    <row r="287" spans="7:7" x14ac:dyDescent="0.25">
      <c r="G287"/>
    </row>
    <row r="288" spans="7:7" x14ac:dyDescent="0.25">
      <c r="G288"/>
    </row>
    <row r="289" spans="7:7" x14ac:dyDescent="0.25">
      <c r="G289"/>
    </row>
    <row r="290" spans="7:7" x14ac:dyDescent="0.25">
      <c r="G290"/>
    </row>
    <row r="291" spans="7:7" x14ac:dyDescent="0.25">
      <c r="G291"/>
    </row>
    <row r="292" spans="7:7" x14ac:dyDescent="0.25">
      <c r="G292"/>
    </row>
    <row r="293" spans="7:7" x14ac:dyDescent="0.25">
      <c r="G293"/>
    </row>
    <row r="294" spans="7:7" x14ac:dyDescent="0.25">
      <c r="G294"/>
    </row>
    <row r="295" spans="7:7" x14ac:dyDescent="0.25">
      <c r="G295"/>
    </row>
    <row r="296" spans="7:7" x14ac:dyDescent="0.25">
      <c r="G296"/>
    </row>
    <row r="297" spans="7:7" x14ac:dyDescent="0.25">
      <c r="G297"/>
    </row>
    <row r="298" spans="7:7" x14ac:dyDescent="0.25">
      <c r="G298"/>
    </row>
    <row r="299" spans="7:7" x14ac:dyDescent="0.25">
      <c r="G299"/>
    </row>
    <row r="300" spans="7:7" x14ac:dyDescent="0.25">
      <c r="G300"/>
    </row>
    <row r="301" spans="7:7" x14ac:dyDescent="0.25">
      <c r="G301"/>
    </row>
    <row r="302" spans="7:7" x14ac:dyDescent="0.25">
      <c r="G302"/>
    </row>
    <row r="303" spans="7:7" x14ac:dyDescent="0.25">
      <c r="G303"/>
    </row>
    <row r="304" spans="7:7" x14ac:dyDescent="0.25">
      <c r="G304"/>
    </row>
    <row r="305" spans="7:7" x14ac:dyDescent="0.25">
      <c r="G305"/>
    </row>
    <row r="306" spans="7:7" x14ac:dyDescent="0.25">
      <c r="G306"/>
    </row>
    <row r="307" spans="7:7" x14ac:dyDescent="0.25">
      <c r="G307"/>
    </row>
    <row r="308" spans="7:7" x14ac:dyDescent="0.25">
      <c r="G308"/>
    </row>
    <row r="309" spans="7:7" x14ac:dyDescent="0.25">
      <c r="G309"/>
    </row>
    <row r="310" spans="7:7" x14ac:dyDescent="0.25">
      <c r="G310"/>
    </row>
    <row r="311" spans="7:7" x14ac:dyDescent="0.25">
      <c r="G311"/>
    </row>
    <row r="312" spans="7:7" x14ac:dyDescent="0.25">
      <c r="G312"/>
    </row>
    <row r="313" spans="7:7" x14ac:dyDescent="0.25">
      <c r="G313"/>
    </row>
    <row r="314" spans="7:7" x14ac:dyDescent="0.25">
      <c r="G314"/>
    </row>
    <row r="315" spans="7:7" x14ac:dyDescent="0.25">
      <c r="G315"/>
    </row>
    <row r="316" spans="7:7" x14ac:dyDescent="0.25">
      <c r="G316"/>
    </row>
    <row r="317" spans="7:7" x14ac:dyDescent="0.25">
      <c r="G317"/>
    </row>
    <row r="318" spans="7:7" x14ac:dyDescent="0.25">
      <c r="G318"/>
    </row>
    <row r="319" spans="7:7" x14ac:dyDescent="0.25">
      <c r="G319"/>
    </row>
    <row r="320" spans="7:7" x14ac:dyDescent="0.25">
      <c r="G320"/>
    </row>
    <row r="321" spans="7:7" x14ac:dyDescent="0.25">
      <c r="G321"/>
    </row>
    <row r="322" spans="7:7" x14ac:dyDescent="0.25">
      <c r="G322"/>
    </row>
    <row r="323" spans="7:7" x14ac:dyDescent="0.25">
      <c r="G323"/>
    </row>
    <row r="324" spans="7:7" x14ac:dyDescent="0.25">
      <c r="G324"/>
    </row>
    <row r="325" spans="7:7" x14ac:dyDescent="0.25">
      <c r="G325"/>
    </row>
    <row r="326" spans="7:7" x14ac:dyDescent="0.25">
      <c r="G326"/>
    </row>
    <row r="327" spans="7:7" x14ac:dyDescent="0.25">
      <c r="G327"/>
    </row>
    <row r="328" spans="7:7" x14ac:dyDescent="0.25">
      <c r="G328"/>
    </row>
    <row r="329" spans="7:7" x14ac:dyDescent="0.25">
      <c r="G329"/>
    </row>
    <row r="330" spans="7:7" x14ac:dyDescent="0.25">
      <c r="G330"/>
    </row>
    <row r="331" spans="7:7" x14ac:dyDescent="0.25">
      <c r="G331"/>
    </row>
    <row r="332" spans="7:7" x14ac:dyDescent="0.25">
      <c r="G332"/>
    </row>
    <row r="333" spans="7:7" x14ac:dyDescent="0.25">
      <c r="G333"/>
    </row>
    <row r="334" spans="7:7" x14ac:dyDescent="0.25">
      <c r="G334"/>
    </row>
    <row r="335" spans="7:7" x14ac:dyDescent="0.25">
      <c r="G335"/>
    </row>
    <row r="336" spans="7:7" x14ac:dyDescent="0.25">
      <c r="G336"/>
    </row>
    <row r="337" spans="7:7" x14ac:dyDescent="0.25">
      <c r="G337"/>
    </row>
    <row r="338" spans="7:7" x14ac:dyDescent="0.25">
      <c r="G338"/>
    </row>
    <row r="339" spans="7:7" x14ac:dyDescent="0.25">
      <c r="G339"/>
    </row>
    <row r="340" spans="7:7" x14ac:dyDescent="0.25">
      <c r="G340"/>
    </row>
    <row r="341" spans="7:7" x14ac:dyDescent="0.25">
      <c r="G341"/>
    </row>
    <row r="342" spans="7:7" x14ac:dyDescent="0.25">
      <c r="G342"/>
    </row>
    <row r="343" spans="7:7" x14ac:dyDescent="0.25">
      <c r="G343"/>
    </row>
    <row r="344" spans="7:7" x14ac:dyDescent="0.25">
      <c r="G344"/>
    </row>
    <row r="345" spans="7:7" x14ac:dyDescent="0.25">
      <c r="G345"/>
    </row>
    <row r="346" spans="7:7" x14ac:dyDescent="0.25">
      <c r="G346"/>
    </row>
    <row r="347" spans="7:7" x14ac:dyDescent="0.25">
      <c r="G347"/>
    </row>
    <row r="348" spans="7:7" x14ac:dyDescent="0.25">
      <c r="G348"/>
    </row>
    <row r="349" spans="7:7" x14ac:dyDescent="0.25">
      <c r="G349"/>
    </row>
    <row r="350" spans="7:7" x14ac:dyDescent="0.25">
      <c r="G350"/>
    </row>
    <row r="351" spans="7:7" x14ac:dyDescent="0.25">
      <c r="G351"/>
    </row>
    <row r="352" spans="7:7" x14ac:dyDescent="0.25">
      <c r="G352"/>
    </row>
    <row r="353" spans="7:7" x14ac:dyDescent="0.25">
      <c r="G353"/>
    </row>
    <row r="354" spans="7:7" x14ac:dyDescent="0.25">
      <c r="G354"/>
    </row>
    <row r="355" spans="7:7" x14ac:dyDescent="0.25">
      <c r="G355"/>
    </row>
    <row r="356" spans="7:7" x14ac:dyDescent="0.25">
      <c r="G356"/>
    </row>
    <row r="357" spans="7:7" x14ac:dyDescent="0.25">
      <c r="G357"/>
    </row>
    <row r="358" spans="7:7" x14ac:dyDescent="0.25">
      <c r="G358"/>
    </row>
    <row r="359" spans="7:7" x14ac:dyDescent="0.25">
      <c r="G359"/>
    </row>
    <row r="360" spans="7:7" x14ac:dyDescent="0.25">
      <c r="G360"/>
    </row>
    <row r="361" spans="7:7" x14ac:dyDescent="0.25">
      <c r="G361"/>
    </row>
    <row r="362" spans="7:7" x14ac:dyDescent="0.25">
      <c r="G362"/>
    </row>
    <row r="363" spans="7:7" x14ac:dyDescent="0.25">
      <c r="G363"/>
    </row>
    <row r="364" spans="7:7" x14ac:dyDescent="0.25">
      <c r="G364"/>
    </row>
    <row r="365" spans="7:7" x14ac:dyDescent="0.25">
      <c r="G365"/>
    </row>
    <row r="366" spans="7:7" x14ac:dyDescent="0.25">
      <c r="G366"/>
    </row>
    <row r="367" spans="7:7" x14ac:dyDescent="0.25">
      <c r="G367"/>
    </row>
    <row r="368" spans="7:7" x14ac:dyDescent="0.25">
      <c r="G368"/>
    </row>
    <row r="369" spans="7:7" x14ac:dyDescent="0.25">
      <c r="G369"/>
    </row>
    <row r="370" spans="7:7" x14ac:dyDescent="0.25">
      <c r="G370"/>
    </row>
    <row r="371" spans="7:7" x14ac:dyDescent="0.25">
      <c r="G371"/>
    </row>
    <row r="372" spans="7:7" x14ac:dyDescent="0.25">
      <c r="G372"/>
    </row>
    <row r="373" spans="7:7" x14ac:dyDescent="0.25">
      <c r="G373"/>
    </row>
    <row r="374" spans="7:7" x14ac:dyDescent="0.25">
      <c r="G374"/>
    </row>
    <row r="375" spans="7:7" x14ac:dyDescent="0.25">
      <c r="G375"/>
    </row>
    <row r="376" spans="7:7" x14ac:dyDescent="0.25">
      <c r="G376"/>
    </row>
    <row r="377" spans="7:7" x14ac:dyDescent="0.25">
      <c r="G377"/>
    </row>
    <row r="378" spans="7:7" x14ac:dyDescent="0.25">
      <c r="G378"/>
    </row>
    <row r="379" spans="7:7" x14ac:dyDescent="0.25">
      <c r="G379"/>
    </row>
    <row r="380" spans="7:7" x14ac:dyDescent="0.25">
      <c r="G380"/>
    </row>
    <row r="381" spans="7:7" x14ac:dyDescent="0.25">
      <c r="G381"/>
    </row>
    <row r="382" spans="7:7" x14ac:dyDescent="0.25">
      <c r="G382"/>
    </row>
    <row r="383" spans="7:7" x14ac:dyDescent="0.25">
      <c r="G383"/>
    </row>
    <row r="384" spans="7:7" x14ac:dyDescent="0.25">
      <c r="G384"/>
    </row>
    <row r="385" spans="7:7" x14ac:dyDescent="0.25">
      <c r="G385"/>
    </row>
    <row r="386" spans="7:7" x14ac:dyDescent="0.25">
      <c r="G386"/>
    </row>
    <row r="387" spans="7:7" x14ac:dyDescent="0.25">
      <c r="G387"/>
    </row>
    <row r="388" spans="7:7" x14ac:dyDescent="0.25">
      <c r="G388"/>
    </row>
    <row r="389" spans="7:7" x14ac:dyDescent="0.25">
      <c r="G389"/>
    </row>
    <row r="390" spans="7:7" x14ac:dyDescent="0.25">
      <c r="G390"/>
    </row>
    <row r="391" spans="7:7" x14ac:dyDescent="0.25">
      <c r="G391"/>
    </row>
    <row r="392" spans="7:7" x14ac:dyDescent="0.25">
      <c r="G392"/>
    </row>
    <row r="393" spans="7:7" x14ac:dyDescent="0.25">
      <c r="G393"/>
    </row>
    <row r="394" spans="7:7" x14ac:dyDescent="0.25">
      <c r="G394"/>
    </row>
    <row r="395" spans="7:7" x14ac:dyDescent="0.25">
      <c r="G395"/>
    </row>
    <row r="396" spans="7:7" x14ac:dyDescent="0.25">
      <c r="G396"/>
    </row>
    <row r="397" spans="7:7" x14ac:dyDescent="0.25">
      <c r="G397"/>
    </row>
    <row r="398" spans="7:7" x14ac:dyDescent="0.25">
      <c r="G398"/>
    </row>
    <row r="399" spans="7:7" x14ac:dyDescent="0.25">
      <c r="G399"/>
    </row>
    <row r="400" spans="7:7" x14ac:dyDescent="0.25">
      <c r="G400"/>
    </row>
    <row r="401" spans="7:7" x14ac:dyDescent="0.25">
      <c r="G401"/>
    </row>
    <row r="402" spans="7:7" x14ac:dyDescent="0.25">
      <c r="G402"/>
    </row>
    <row r="403" spans="7:7" x14ac:dyDescent="0.25">
      <c r="G403"/>
    </row>
    <row r="404" spans="7:7" x14ac:dyDescent="0.25">
      <c r="G404"/>
    </row>
    <row r="405" spans="7:7" x14ac:dyDescent="0.25">
      <c r="G405"/>
    </row>
    <row r="406" spans="7:7" x14ac:dyDescent="0.25">
      <c r="G406"/>
    </row>
    <row r="407" spans="7:7" x14ac:dyDescent="0.25">
      <c r="G407"/>
    </row>
    <row r="408" spans="7:7" x14ac:dyDescent="0.25">
      <c r="G408"/>
    </row>
    <row r="409" spans="7:7" x14ac:dyDescent="0.25">
      <c r="G409"/>
    </row>
    <row r="410" spans="7:7" x14ac:dyDescent="0.25">
      <c r="G410"/>
    </row>
    <row r="411" spans="7:7" x14ac:dyDescent="0.25">
      <c r="G411"/>
    </row>
    <row r="412" spans="7:7" x14ac:dyDescent="0.25">
      <c r="G412"/>
    </row>
    <row r="413" spans="7:7" x14ac:dyDescent="0.25">
      <c r="G413"/>
    </row>
    <row r="414" spans="7:7" x14ac:dyDescent="0.25">
      <c r="G414"/>
    </row>
    <row r="415" spans="7:7" x14ac:dyDescent="0.25">
      <c r="G415"/>
    </row>
    <row r="416" spans="7:7" x14ac:dyDescent="0.25">
      <c r="G416"/>
    </row>
    <row r="417" spans="7:7" x14ac:dyDescent="0.25">
      <c r="G417"/>
    </row>
    <row r="418" spans="7:7" x14ac:dyDescent="0.25">
      <c r="G418"/>
    </row>
    <row r="419" spans="7:7" x14ac:dyDescent="0.25">
      <c r="G419"/>
    </row>
    <row r="420" spans="7:7" x14ac:dyDescent="0.25">
      <c r="G420"/>
    </row>
    <row r="421" spans="7:7" x14ac:dyDescent="0.25">
      <c r="G421"/>
    </row>
    <row r="422" spans="7:7" x14ac:dyDescent="0.25">
      <c r="G422"/>
    </row>
    <row r="423" spans="7:7" x14ac:dyDescent="0.25">
      <c r="G423"/>
    </row>
    <row r="424" spans="7:7" x14ac:dyDescent="0.25">
      <c r="G424"/>
    </row>
    <row r="425" spans="7:7" x14ac:dyDescent="0.25">
      <c r="G425"/>
    </row>
    <row r="426" spans="7:7" x14ac:dyDescent="0.25">
      <c r="G426"/>
    </row>
    <row r="427" spans="7:7" x14ac:dyDescent="0.25">
      <c r="G427"/>
    </row>
    <row r="428" spans="7:7" x14ac:dyDescent="0.25">
      <c r="G428"/>
    </row>
    <row r="429" spans="7:7" x14ac:dyDescent="0.25">
      <c r="G429"/>
    </row>
    <row r="430" spans="7:7" x14ac:dyDescent="0.25">
      <c r="G430"/>
    </row>
    <row r="431" spans="7:7" x14ac:dyDescent="0.25">
      <c r="G431"/>
    </row>
    <row r="432" spans="7:7" x14ac:dyDescent="0.25">
      <c r="G432"/>
    </row>
    <row r="433" spans="7:7" x14ac:dyDescent="0.25">
      <c r="G433"/>
    </row>
    <row r="434" spans="7:7" x14ac:dyDescent="0.25">
      <c r="G434"/>
    </row>
    <row r="435" spans="7:7" x14ac:dyDescent="0.25">
      <c r="G435"/>
    </row>
    <row r="436" spans="7:7" x14ac:dyDescent="0.25">
      <c r="G436"/>
    </row>
    <row r="437" spans="7:7" x14ac:dyDescent="0.25">
      <c r="G437"/>
    </row>
    <row r="438" spans="7:7" x14ac:dyDescent="0.25">
      <c r="G438"/>
    </row>
    <row r="439" spans="7:7" x14ac:dyDescent="0.25">
      <c r="G439"/>
    </row>
    <row r="440" spans="7:7" x14ac:dyDescent="0.25">
      <c r="G440"/>
    </row>
    <row r="441" spans="7:7" x14ac:dyDescent="0.25">
      <c r="G441"/>
    </row>
    <row r="442" spans="7:7" x14ac:dyDescent="0.25">
      <c r="G442"/>
    </row>
    <row r="443" spans="7:7" x14ac:dyDescent="0.25">
      <c r="G443"/>
    </row>
    <row r="444" spans="7:7" x14ac:dyDescent="0.25">
      <c r="G444"/>
    </row>
    <row r="445" spans="7:7" x14ac:dyDescent="0.25">
      <c r="G445"/>
    </row>
    <row r="446" spans="7:7" x14ac:dyDescent="0.25">
      <c r="G446"/>
    </row>
    <row r="447" spans="7:7" x14ac:dyDescent="0.25">
      <c r="G447"/>
    </row>
    <row r="448" spans="7:7" x14ac:dyDescent="0.25">
      <c r="G448"/>
    </row>
    <row r="449" spans="7:7" x14ac:dyDescent="0.25">
      <c r="G449"/>
    </row>
    <row r="450" spans="7:7" x14ac:dyDescent="0.25">
      <c r="G450"/>
    </row>
    <row r="451" spans="7:7" x14ac:dyDescent="0.25">
      <c r="G451"/>
    </row>
    <row r="452" spans="7:7" x14ac:dyDescent="0.25">
      <c r="G452"/>
    </row>
    <row r="453" spans="7:7" x14ac:dyDescent="0.25">
      <c r="G453"/>
    </row>
    <row r="454" spans="7:7" x14ac:dyDescent="0.25">
      <c r="G454"/>
    </row>
    <row r="455" spans="7:7" x14ac:dyDescent="0.25">
      <c r="G455"/>
    </row>
    <row r="456" spans="7:7" x14ac:dyDescent="0.25">
      <c r="G456"/>
    </row>
    <row r="457" spans="7:7" x14ac:dyDescent="0.25">
      <c r="G457"/>
    </row>
    <row r="458" spans="7:7" x14ac:dyDescent="0.25">
      <c r="G458"/>
    </row>
    <row r="459" spans="7:7" x14ac:dyDescent="0.25">
      <c r="G459"/>
    </row>
    <row r="460" spans="7:7" x14ac:dyDescent="0.25">
      <c r="G460"/>
    </row>
    <row r="461" spans="7:7" x14ac:dyDescent="0.25">
      <c r="G461"/>
    </row>
    <row r="462" spans="7:7" x14ac:dyDescent="0.25">
      <c r="G462"/>
    </row>
    <row r="463" spans="7:7" x14ac:dyDescent="0.25">
      <c r="G463"/>
    </row>
    <row r="464" spans="7:7" x14ac:dyDescent="0.25">
      <c r="G464"/>
    </row>
    <row r="465" spans="7:7" x14ac:dyDescent="0.25">
      <c r="G465"/>
    </row>
    <row r="466" spans="7:7" x14ac:dyDescent="0.25">
      <c r="G466"/>
    </row>
    <row r="467" spans="7:7" x14ac:dyDescent="0.25">
      <c r="G467"/>
    </row>
    <row r="468" spans="7:7" x14ac:dyDescent="0.25">
      <c r="G468"/>
    </row>
    <row r="469" spans="7:7" x14ac:dyDescent="0.25">
      <c r="G469"/>
    </row>
    <row r="470" spans="7:7" x14ac:dyDescent="0.25">
      <c r="G470"/>
    </row>
    <row r="471" spans="7:7" x14ac:dyDescent="0.25">
      <c r="G471"/>
    </row>
    <row r="472" spans="7:7" x14ac:dyDescent="0.25">
      <c r="G472"/>
    </row>
    <row r="473" spans="7:7" x14ac:dyDescent="0.25">
      <c r="G473"/>
    </row>
    <row r="474" spans="7:7" x14ac:dyDescent="0.25">
      <c r="G474"/>
    </row>
    <row r="475" spans="7:7" x14ac:dyDescent="0.25">
      <c r="G475"/>
    </row>
    <row r="476" spans="7:7" x14ac:dyDescent="0.25">
      <c r="G476"/>
    </row>
    <row r="477" spans="7:7" x14ac:dyDescent="0.25">
      <c r="G477"/>
    </row>
    <row r="478" spans="7:7" x14ac:dyDescent="0.25">
      <c r="G478"/>
    </row>
    <row r="479" spans="7:7" x14ac:dyDescent="0.25">
      <c r="G479"/>
    </row>
    <row r="480" spans="7:7" x14ac:dyDescent="0.25">
      <c r="G480"/>
    </row>
    <row r="481" spans="7:7" x14ac:dyDescent="0.25">
      <c r="G481"/>
    </row>
    <row r="482" spans="7:7" x14ac:dyDescent="0.25">
      <c r="G482"/>
    </row>
    <row r="483" spans="7:7" x14ac:dyDescent="0.25">
      <c r="G483"/>
    </row>
    <row r="484" spans="7:7" x14ac:dyDescent="0.25">
      <c r="G484"/>
    </row>
    <row r="485" spans="7:7" x14ac:dyDescent="0.25">
      <c r="G485"/>
    </row>
    <row r="486" spans="7:7" x14ac:dyDescent="0.25">
      <c r="G486"/>
    </row>
    <row r="487" spans="7:7" x14ac:dyDescent="0.25">
      <c r="G487"/>
    </row>
    <row r="488" spans="7:7" x14ac:dyDescent="0.25">
      <c r="G488"/>
    </row>
    <row r="489" spans="7:7" x14ac:dyDescent="0.25">
      <c r="G489"/>
    </row>
    <row r="490" spans="7:7" x14ac:dyDescent="0.25">
      <c r="G490"/>
    </row>
    <row r="491" spans="7:7" x14ac:dyDescent="0.25">
      <c r="G491"/>
    </row>
    <row r="492" spans="7:7" x14ac:dyDescent="0.25">
      <c r="G492"/>
    </row>
    <row r="493" spans="7:7" x14ac:dyDescent="0.25">
      <c r="G493"/>
    </row>
    <row r="494" spans="7:7" x14ac:dyDescent="0.25">
      <c r="G494"/>
    </row>
    <row r="495" spans="7:7" x14ac:dyDescent="0.25">
      <c r="G495"/>
    </row>
    <row r="496" spans="7:7" x14ac:dyDescent="0.25">
      <c r="G496"/>
    </row>
    <row r="497" spans="7:7" x14ac:dyDescent="0.25">
      <c r="G497"/>
    </row>
    <row r="498" spans="7:7" x14ac:dyDescent="0.25">
      <c r="G498"/>
    </row>
    <row r="499" spans="7:7" x14ac:dyDescent="0.25">
      <c r="G499"/>
    </row>
    <row r="500" spans="7:7" x14ac:dyDescent="0.25">
      <c r="G500"/>
    </row>
    <row r="501" spans="7:7" x14ac:dyDescent="0.25">
      <c r="G501"/>
    </row>
    <row r="502" spans="7:7" x14ac:dyDescent="0.25">
      <c r="G502"/>
    </row>
    <row r="503" spans="7:7" x14ac:dyDescent="0.25">
      <c r="G503"/>
    </row>
    <row r="504" spans="7:7" x14ac:dyDescent="0.25">
      <c r="G504"/>
    </row>
    <row r="505" spans="7:7" x14ac:dyDescent="0.25">
      <c r="G505"/>
    </row>
    <row r="506" spans="7:7" x14ac:dyDescent="0.25">
      <c r="G506"/>
    </row>
    <row r="507" spans="7:7" x14ac:dyDescent="0.25">
      <c r="G507"/>
    </row>
    <row r="508" spans="7:7" x14ac:dyDescent="0.25">
      <c r="G508"/>
    </row>
    <row r="509" spans="7:7" x14ac:dyDescent="0.25">
      <c r="G509"/>
    </row>
    <row r="510" spans="7:7" x14ac:dyDescent="0.25">
      <c r="G510"/>
    </row>
    <row r="511" spans="7:7" x14ac:dyDescent="0.25">
      <c r="G511"/>
    </row>
    <row r="512" spans="7:7" x14ac:dyDescent="0.25">
      <c r="G512"/>
    </row>
    <row r="513" spans="7:7" x14ac:dyDescent="0.25">
      <c r="G513"/>
    </row>
    <row r="514" spans="7:7" x14ac:dyDescent="0.25">
      <c r="G514"/>
    </row>
    <row r="515" spans="7:7" x14ac:dyDescent="0.25">
      <c r="G515"/>
    </row>
    <row r="516" spans="7:7" x14ac:dyDescent="0.25">
      <c r="G516"/>
    </row>
    <row r="517" spans="7:7" x14ac:dyDescent="0.25">
      <c r="G517"/>
    </row>
    <row r="518" spans="7:7" x14ac:dyDescent="0.25">
      <c r="G518"/>
    </row>
    <row r="519" spans="7:7" x14ac:dyDescent="0.25">
      <c r="G519"/>
    </row>
    <row r="520" spans="7:7" x14ac:dyDescent="0.25">
      <c r="G520"/>
    </row>
    <row r="521" spans="7:7" x14ac:dyDescent="0.25">
      <c r="G521"/>
    </row>
    <row r="522" spans="7:7" x14ac:dyDescent="0.25">
      <c r="G522"/>
    </row>
    <row r="523" spans="7:7" x14ac:dyDescent="0.25">
      <c r="G523"/>
    </row>
    <row r="524" spans="7:7" x14ac:dyDescent="0.25">
      <c r="G524"/>
    </row>
    <row r="525" spans="7:7" x14ac:dyDescent="0.25">
      <c r="G525"/>
    </row>
    <row r="526" spans="7:7" x14ac:dyDescent="0.25">
      <c r="G526"/>
    </row>
    <row r="527" spans="7:7" x14ac:dyDescent="0.25">
      <c r="G527"/>
    </row>
    <row r="528" spans="7:7" x14ac:dyDescent="0.25">
      <c r="G528"/>
    </row>
    <row r="529" spans="7:7" x14ac:dyDescent="0.25">
      <c r="G529"/>
    </row>
    <row r="530" spans="7:7" x14ac:dyDescent="0.25">
      <c r="G530"/>
    </row>
    <row r="531" spans="7:7" x14ac:dyDescent="0.25">
      <c r="G531"/>
    </row>
    <row r="532" spans="7:7" x14ac:dyDescent="0.25">
      <c r="G532"/>
    </row>
    <row r="533" spans="7:7" x14ac:dyDescent="0.25">
      <c r="G533"/>
    </row>
    <row r="534" spans="7:7" x14ac:dyDescent="0.25">
      <c r="G534"/>
    </row>
    <row r="535" spans="7:7" x14ac:dyDescent="0.25">
      <c r="G535"/>
    </row>
    <row r="536" spans="7:7" x14ac:dyDescent="0.25">
      <c r="G536"/>
    </row>
    <row r="537" spans="7:7" x14ac:dyDescent="0.25">
      <c r="G537"/>
    </row>
    <row r="538" spans="7:7" x14ac:dyDescent="0.25">
      <c r="G538"/>
    </row>
    <row r="539" spans="7:7" x14ac:dyDescent="0.25">
      <c r="G539"/>
    </row>
    <row r="540" spans="7:7" x14ac:dyDescent="0.25">
      <c r="G540"/>
    </row>
    <row r="541" spans="7:7" x14ac:dyDescent="0.25">
      <c r="G541"/>
    </row>
    <row r="542" spans="7:7" x14ac:dyDescent="0.25">
      <c r="G542"/>
    </row>
    <row r="543" spans="7:7" x14ac:dyDescent="0.25">
      <c r="G543"/>
    </row>
    <row r="544" spans="7:7" x14ac:dyDescent="0.25">
      <c r="G544"/>
    </row>
    <row r="545" spans="7:7" x14ac:dyDescent="0.25">
      <c r="G545"/>
    </row>
    <row r="546" spans="7:7" x14ac:dyDescent="0.25">
      <c r="G546"/>
    </row>
    <row r="547" spans="7:7" x14ac:dyDescent="0.25">
      <c r="G547"/>
    </row>
    <row r="548" spans="7:7" x14ac:dyDescent="0.25">
      <c r="G548"/>
    </row>
    <row r="549" spans="7:7" x14ac:dyDescent="0.25">
      <c r="G549"/>
    </row>
    <row r="550" spans="7:7" x14ac:dyDescent="0.25">
      <c r="G550"/>
    </row>
    <row r="551" spans="7:7" x14ac:dyDescent="0.25">
      <c r="G551"/>
    </row>
    <row r="552" spans="7:7" x14ac:dyDescent="0.25">
      <c r="G552"/>
    </row>
    <row r="553" spans="7:7" x14ac:dyDescent="0.25">
      <c r="G553"/>
    </row>
    <row r="554" spans="7:7" x14ac:dyDescent="0.25">
      <c r="G554"/>
    </row>
    <row r="555" spans="7:7" x14ac:dyDescent="0.25">
      <c r="G555"/>
    </row>
    <row r="556" spans="7:7" x14ac:dyDescent="0.25">
      <c r="G556"/>
    </row>
    <row r="557" spans="7:7" x14ac:dyDescent="0.25">
      <c r="G557"/>
    </row>
    <row r="558" spans="7:7" x14ac:dyDescent="0.25">
      <c r="G558"/>
    </row>
    <row r="559" spans="7:7" x14ac:dyDescent="0.25">
      <c r="G559"/>
    </row>
    <row r="560" spans="7:7" x14ac:dyDescent="0.25">
      <c r="G560"/>
    </row>
    <row r="561" spans="7:7" x14ac:dyDescent="0.25">
      <c r="G561"/>
    </row>
    <row r="562" spans="7:7" x14ac:dyDescent="0.25">
      <c r="G562"/>
    </row>
    <row r="563" spans="7:7" x14ac:dyDescent="0.25">
      <c r="G563"/>
    </row>
    <row r="564" spans="7:7" x14ac:dyDescent="0.25">
      <c r="G564"/>
    </row>
    <row r="565" spans="7:7" x14ac:dyDescent="0.25">
      <c r="G565"/>
    </row>
    <row r="566" spans="7:7" x14ac:dyDescent="0.25">
      <c r="G566"/>
    </row>
    <row r="567" spans="7:7" x14ac:dyDescent="0.25">
      <c r="G567"/>
    </row>
    <row r="568" spans="7:7" x14ac:dyDescent="0.25">
      <c r="G568"/>
    </row>
    <row r="569" spans="7:7" x14ac:dyDescent="0.25">
      <c r="G569"/>
    </row>
    <row r="570" spans="7:7" x14ac:dyDescent="0.25">
      <c r="G570"/>
    </row>
    <row r="571" spans="7:7" x14ac:dyDescent="0.25">
      <c r="G571"/>
    </row>
    <row r="572" spans="7:7" x14ac:dyDescent="0.25">
      <c r="G572"/>
    </row>
    <row r="573" spans="7:7" x14ac:dyDescent="0.25">
      <c r="G573"/>
    </row>
    <row r="574" spans="7:7" x14ac:dyDescent="0.25">
      <c r="G574"/>
    </row>
    <row r="575" spans="7:7" x14ac:dyDescent="0.25">
      <c r="G575"/>
    </row>
    <row r="576" spans="7:7" x14ac:dyDescent="0.25">
      <c r="G576"/>
    </row>
    <row r="577" spans="7:7" x14ac:dyDescent="0.25">
      <c r="G577"/>
    </row>
    <row r="578" spans="7:7" x14ac:dyDescent="0.25">
      <c r="G578"/>
    </row>
    <row r="579" spans="7:7" x14ac:dyDescent="0.25">
      <c r="G579"/>
    </row>
    <row r="580" spans="7:7" x14ac:dyDescent="0.25">
      <c r="G580"/>
    </row>
    <row r="581" spans="7:7" x14ac:dyDescent="0.25">
      <c r="G581"/>
    </row>
    <row r="582" spans="7:7" x14ac:dyDescent="0.25">
      <c r="G582"/>
    </row>
    <row r="583" spans="7:7" x14ac:dyDescent="0.25">
      <c r="G583"/>
    </row>
    <row r="584" spans="7:7" x14ac:dyDescent="0.25">
      <c r="G584"/>
    </row>
    <row r="585" spans="7:7" x14ac:dyDescent="0.25">
      <c r="G585"/>
    </row>
    <row r="586" spans="7:7" x14ac:dyDescent="0.25">
      <c r="G586"/>
    </row>
    <row r="587" spans="7:7" x14ac:dyDescent="0.25">
      <c r="G587"/>
    </row>
    <row r="588" spans="7:7" x14ac:dyDescent="0.25">
      <c r="G588"/>
    </row>
    <row r="589" spans="7:7" x14ac:dyDescent="0.25">
      <c r="G589"/>
    </row>
    <row r="590" spans="7:7" x14ac:dyDescent="0.25">
      <c r="G590"/>
    </row>
    <row r="591" spans="7:7" x14ac:dyDescent="0.25">
      <c r="G591"/>
    </row>
    <row r="592" spans="7:7" x14ac:dyDescent="0.25">
      <c r="G592"/>
    </row>
    <row r="593" spans="7:7" x14ac:dyDescent="0.25">
      <c r="G593"/>
    </row>
    <row r="594" spans="7:7" x14ac:dyDescent="0.25">
      <c r="G594"/>
    </row>
    <row r="595" spans="7:7" x14ac:dyDescent="0.25">
      <c r="G595"/>
    </row>
    <row r="596" spans="7:7" x14ac:dyDescent="0.25">
      <c r="G596"/>
    </row>
    <row r="597" spans="7:7" x14ac:dyDescent="0.25">
      <c r="G597"/>
    </row>
    <row r="598" spans="7:7" x14ac:dyDescent="0.25">
      <c r="G598"/>
    </row>
    <row r="599" spans="7:7" x14ac:dyDescent="0.25">
      <c r="G599"/>
    </row>
    <row r="600" spans="7:7" x14ac:dyDescent="0.25">
      <c r="G600"/>
    </row>
    <row r="601" spans="7:7" x14ac:dyDescent="0.25">
      <c r="G601"/>
    </row>
    <row r="602" spans="7:7" x14ac:dyDescent="0.25">
      <c r="G602"/>
    </row>
    <row r="603" spans="7:7" x14ac:dyDescent="0.25">
      <c r="G603"/>
    </row>
    <row r="604" spans="7:7" x14ac:dyDescent="0.25">
      <c r="G604"/>
    </row>
    <row r="605" spans="7:7" x14ac:dyDescent="0.25">
      <c r="G605"/>
    </row>
    <row r="606" spans="7:7" x14ac:dyDescent="0.25">
      <c r="G606"/>
    </row>
    <row r="607" spans="7:7" x14ac:dyDescent="0.25">
      <c r="G607"/>
    </row>
    <row r="608" spans="7:7" x14ac:dyDescent="0.25">
      <c r="G608"/>
    </row>
    <row r="609" spans="7:7" x14ac:dyDescent="0.25">
      <c r="G609"/>
    </row>
    <row r="610" spans="7:7" x14ac:dyDescent="0.25">
      <c r="G610"/>
    </row>
    <row r="611" spans="7:7" x14ac:dyDescent="0.25">
      <c r="G611"/>
    </row>
    <row r="612" spans="7:7" x14ac:dyDescent="0.25">
      <c r="G612"/>
    </row>
    <row r="613" spans="7:7" x14ac:dyDescent="0.25">
      <c r="G613"/>
    </row>
    <row r="614" spans="7:7" x14ac:dyDescent="0.25">
      <c r="G614"/>
    </row>
    <row r="615" spans="7:7" x14ac:dyDescent="0.25">
      <c r="G615"/>
    </row>
    <row r="616" spans="7:7" x14ac:dyDescent="0.25">
      <c r="G616"/>
    </row>
    <row r="617" spans="7:7" x14ac:dyDescent="0.25">
      <c r="G617"/>
    </row>
    <row r="618" spans="7:7" x14ac:dyDescent="0.25">
      <c r="G618"/>
    </row>
    <row r="619" spans="7:7" x14ac:dyDescent="0.25">
      <c r="G619"/>
    </row>
    <row r="620" spans="7:7" x14ac:dyDescent="0.25">
      <c r="G620"/>
    </row>
    <row r="621" spans="7:7" x14ac:dyDescent="0.25">
      <c r="G621"/>
    </row>
    <row r="622" spans="7:7" x14ac:dyDescent="0.25">
      <c r="G622"/>
    </row>
    <row r="623" spans="7:7" x14ac:dyDescent="0.25">
      <c r="G623"/>
    </row>
    <row r="624" spans="7:7" x14ac:dyDescent="0.25">
      <c r="G624"/>
    </row>
    <row r="625" spans="7:7" x14ac:dyDescent="0.25">
      <c r="G625"/>
    </row>
    <row r="626" spans="7:7" x14ac:dyDescent="0.25">
      <c r="G626"/>
    </row>
    <row r="627" spans="7:7" x14ac:dyDescent="0.25">
      <c r="G627"/>
    </row>
    <row r="628" spans="7:7" x14ac:dyDescent="0.25">
      <c r="G628"/>
    </row>
    <row r="629" spans="7:7" x14ac:dyDescent="0.25">
      <c r="G629"/>
    </row>
    <row r="630" spans="7:7" x14ac:dyDescent="0.25">
      <c r="G630"/>
    </row>
    <row r="631" spans="7:7" x14ac:dyDescent="0.25">
      <c r="G631"/>
    </row>
    <row r="632" spans="7:7" x14ac:dyDescent="0.25">
      <c r="G632"/>
    </row>
    <row r="633" spans="7:7" x14ac:dyDescent="0.25">
      <c r="G633"/>
    </row>
    <row r="634" spans="7:7" x14ac:dyDescent="0.25">
      <c r="G634"/>
    </row>
    <row r="635" spans="7:7" x14ac:dyDescent="0.25">
      <c r="G635"/>
    </row>
    <row r="636" spans="7:7" x14ac:dyDescent="0.25">
      <c r="G636"/>
    </row>
    <row r="637" spans="7:7" x14ac:dyDescent="0.25">
      <c r="G637"/>
    </row>
    <row r="638" spans="7:7" x14ac:dyDescent="0.25">
      <c r="G638"/>
    </row>
    <row r="639" spans="7:7" x14ac:dyDescent="0.25">
      <c r="G639"/>
    </row>
    <row r="640" spans="7:7" x14ac:dyDescent="0.25">
      <c r="G640"/>
    </row>
    <row r="641" spans="7:7" x14ac:dyDescent="0.25">
      <c r="G641"/>
    </row>
    <row r="642" spans="7:7" x14ac:dyDescent="0.25">
      <c r="G642"/>
    </row>
    <row r="643" spans="7:7" x14ac:dyDescent="0.25">
      <c r="G643"/>
    </row>
    <row r="644" spans="7:7" x14ac:dyDescent="0.25">
      <c r="G644"/>
    </row>
    <row r="645" spans="7:7" x14ac:dyDescent="0.25">
      <c r="G645"/>
    </row>
    <row r="646" spans="7:7" x14ac:dyDescent="0.25">
      <c r="G646"/>
    </row>
    <row r="647" spans="7:7" x14ac:dyDescent="0.25">
      <c r="G647"/>
    </row>
    <row r="648" spans="7:7" x14ac:dyDescent="0.25">
      <c r="G648"/>
    </row>
    <row r="649" spans="7:7" x14ac:dyDescent="0.25">
      <c r="G649"/>
    </row>
    <row r="650" spans="7:7" x14ac:dyDescent="0.25">
      <c r="G650"/>
    </row>
    <row r="651" spans="7:7" x14ac:dyDescent="0.25">
      <c r="G651"/>
    </row>
    <row r="652" spans="7:7" x14ac:dyDescent="0.25">
      <c r="G652"/>
    </row>
    <row r="653" spans="7:7" x14ac:dyDescent="0.25">
      <c r="G653"/>
    </row>
    <row r="654" spans="7:7" x14ac:dyDescent="0.25">
      <c r="G654"/>
    </row>
    <row r="655" spans="7:7" x14ac:dyDescent="0.25">
      <c r="G655"/>
    </row>
    <row r="656" spans="7:7" x14ac:dyDescent="0.25">
      <c r="G656"/>
    </row>
    <row r="657" spans="7:7" x14ac:dyDescent="0.25">
      <c r="G657"/>
    </row>
    <row r="658" spans="7:7" x14ac:dyDescent="0.25">
      <c r="G658"/>
    </row>
    <row r="659" spans="7:7" x14ac:dyDescent="0.25">
      <c r="G659"/>
    </row>
    <row r="660" spans="7:7" x14ac:dyDescent="0.25">
      <c r="G660"/>
    </row>
    <row r="661" spans="7:7" x14ac:dyDescent="0.25">
      <c r="G661"/>
    </row>
    <row r="662" spans="7:7" x14ac:dyDescent="0.25">
      <c r="G662"/>
    </row>
    <row r="663" spans="7:7" x14ac:dyDescent="0.25">
      <c r="G663"/>
    </row>
    <row r="664" spans="7:7" x14ac:dyDescent="0.25">
      <c r="G664"/>
    </row>
    <row r="665" spans="7:7" x14ac:dyDescent="0.25">
      <c r="G665"/>
    </row>
    <row r="666" spans="7:7" x14ac:dyDescent="0.25">
      <c r="G666"/>
    </row>
    <row r="667" spans="7:7" x14ac:dyDescent="0.25">
      <c r="G667"/>
    </row>
    <row r="668" spans="7:7" x14ac:dyDescent="0.25">
      <c r="G668"/>
    </row>
    <row r="669" spans="7:7" x14ac:dyDescent="0.25">
      <c r="G669"/>
    </row>
    <row r="670" spans="7:7" x14ac:dyDescent="0.25">
      <c r="G670"/>
    </row>
    <row r="671" spans="7:7" x14ac:dyDescent="0.25">
      <c r="G671"/>
    </row>
    <row r="672" spans="7:7" x14ac:dyDescent="0.25">
      <c r="G672"/>
    </row>
    <row r="673" spans="7:7" x14ac:dyDescent="0.25">
      <c r="G673"/>
    </row>
    <row r="674" spans="7:7" x14ac:dyDescent="0.25">
      <c r="G674"/>
    </row>
    <row r="675" spans="7:7" x14ac:dyDescent="0.25">
      <c r="G675"/>
    </row>
    <row r="676" spans="7:7" x14ac:dyDescent="0.25">
      <c r="G676"/>
    </row>
    <row r="677" spans="7:7" x14ac:dyDescent="0.25">
      <c r="G677"/>
    </row>
    <row r="678" spans="7:7" x14ac:dyDescent="0.25">
      <c r="G678"/>
    </row>
    <row r="679" spans="7:7" x14ac:dyDescent="0.25">
      <c r="G679"/>
    </row>
    <row r="680" spans="7:7" x14ac:dyDescent="0.25">
      <c r="G680"/>
    </row>
    <row r="681" spans="7:7" x14ac:dyDescent="0.25">
      <c r="G681"/>
    </row>
    <row r="682" spans="7:7" x14ac:dyDescent="0.25">
      <c r="G682"/>
    </row>
    <row r="683" spans="7:7" x14ac:dyDescent="0.25">
      <c r="G683"/>
    </row>
    <row r="684" spans="7:7" x14ac:dyDescent="0.25">
      <c r="G684"/>
    </row>
    <row r="685" spans="7:7" x14ac:dyDescent="0.25">
      <c r="G685"/>
    </row>
    <row r="686" spans="7:7" x14ac:dyDescent="0.25">
      <c r="G686"/>
    </row>
    <row r="687" spans="7:7" x14ac:dyDescent="0.25">
      <c r="G687"/>
    </row>
    <row r="688" spans="7:7" x14ac:dyDescent="0.25">
      <c r="G688"/>
    </row>
    <row r="689" spans="7:7" x14ac:dyDescent="0.25">
      <c r="G689"/>
    </row>
    <row r="690" spans="7:7" x14ac:dyDescent="0.25">
      <c r="G690"/>
    </row>
    <row r="691" spans="7:7" x14ac:dyDescent="0.25">
      <c r="G691"/>
    </row>
    <row r="692" spans="7:7" x14ac:dyDescent="0.25">
      <c r="G692"/>
    </row>
    <row r="693" spans="7:7" x14ac:dyDescent="0.25">
      <c r="G693"/>
    </row>
    <row r="694" spans="7:7" x14ac:dyDescent="0.25">
      <c r="G694"/>
    </row>
    <row r="695" spans="7:7" x14ac:dyDescent="0.25">
      <c r="G695"/>
    </row>
    <row r="696" spans="7:7" x14ac:dyDescent="0.25">
      <c r="G696"/>
    </row>
    <row r="697" spans="7:7" x14ac:dyDescent="0.25">
      <c r="G697"/>
    </row>
    <row r="698" spans="7:7" x14ac:dyDescent="0.25">
      <c r="G698"/>
    </row>
    <row r="699" spans="7:7" x14ac:dyDescent="0.25">
      <c r="G699"/>
    </row>
    <row r="700" spans="7:7" x14ac:dyDescent="0.25">
      <c r="G700"/>
    </row>
    <row r="701" spans="7:7" x14ac:dyDescent="0.25">
      <c r="G701"/>
    </row>
    <row r="702" spans="7:7" x14ac:dyDescent="0.25">
      <c r="G702"/>
    </row>
    <row r="703" spans="7:7" x14ac:dyDescent="0.25">
      <c r="G703"/>
    </row>
    <row r="704" spans="7:7" x14ac:dyDescent="0.25">
      <c r="G704"/>
    </row>
    <row r="705" spans="7:7" x14ac:dyDescent="0.25">
      <c r="G705"/>
    </row>
    <row r="706" spans="7:7" x14ac:dyDescent="0.25">
      <c r="G706"/>
    </row>
    <row r="707" spans="7:7" x14ac:dyDescent="0.25">
      <c r="G707"/>
    </row>
    <row r="708" spans="7:7" x14ac:dyDescent="0.25">
      <c r="G708"/>
    </row>
    <row r="709" spans="7:7" x14ac:dyDescent="0.25">
      <c r="G709"/>
    </row>
    <row r="710" spans="7:7" x14ac:dyDescent="0.25">
      <c r="G710"/>
    </row>
    <row r="711" spans="7:7" x14ac:dyDescent="0.25">
      <c r="G711"/>
    </row>
    <row r="712" spans="7:7" x14ac:dyDescent="0.25">
      <c r="G712"/>
    </row>
    <row r="713" spans="7:7" x14ac:dyDescent="0.25">
      <c r="G713"/>
    </row>
    <row r="714" spans="7:7" x14ac:dyDescent="0.25">
      <c r="G714"/>
    </row>
    <row r="715" spans="7:7" x14ac:dyDescent="0.25">
      <c r="G715"/>
    </row>
    <row r="716" spans="7:7" x14ac:dyDescent="0.25">
      <c r="G716"/>
    </row>
    <row r="717" spans="7:7" x14ac:dyDescent="0.25">
      <c r="G717"/>
    </row>
    <row r="718" spans="7:7" x14ac:dyDescent="0.25">
      <c r="G718"/>
    </row>
    <row r="719" spans="7:7" x14ac:dyDescent="0.25">
      <c r="G719"/>
    </row>
    <row r="720" spans="7:7" x14ac:dyDescent="0.25">
      <c r="G720"/>
    </row>
    <row r="721" spans="7:7" x14ac:dyDescent="0.25">
      <c r="G721"/>
    </row>
    <row r="722" spans="7:7" x14ac:dyDescent="0.25">
      <c r="G722"/>
    </row>
    <row r="723" spans="7:7" x14ac:dyDescent="0.25">
      <c r="G723"/>
    </row>
    <row r="724" spans="7:7" x14ac:dyDescent="0.25">
      <c r="G724"/>
    </row>
    <row r="725" spans="7:7" x14ac:dyDescent="0.25">
      <c r="G725"/>
    </row>
    <row r="726" spans="7:7" x14ac:dyDescent="0.25">
      <c r="G726"/>
    </row>
    <row r="727" spans="7:7" x14ac:dyDescent="0.25">
      <c r="G727"/>
    </row>
    <row r="728" spans="7:7" x14ac:dyDescent="0.25">
      <c r="G728"/>
    </row>
    <row r="729" spans="7:7" x14ac:dyDescent="0.25">
      <c r="G729"/>
    </row>
    <row r="730" spans="7:7" x14ac:dyDescent="0.25">
      <c r="G730"/>
    </row>
    <row r="731" spans="7:7" x14ac:dyDescent="0.25">
      <c r="G731"/>
    </row>
    <row r="732" spans="7:7" x14ac:dyDescent="0.25">
      <c r="G732"/>
    </row>
    <row r="733" spans="7:7" x14ac:dyDescent="0.25">
      <c r="G733"/>
    </row>
    <row r="734" spans="7:7" x14ac:dyDescent="0.25">
      <c r="G734"/>
    </row>
    <row r="735" spans="7:7" x14ac:dyDescent="0.25">
      <c r="G735"/>
    </row>
    <row r="736" spans="7:7" x14ac:dyDescent="0.25">
      <c r="G736"/>
    </row>
    <row r="737" spans="7:7" x14ac:dyDescent="0.25">
      <c r="G737"/>
    </row>
    <row r="738" spans="7:7" x14ac:dyDescent="0.25">
      <c r="G738"/>
    </row>
    <row r="739" spans="7:7" x14ac:dyDescent="0.25">
      <c r="G739"/>
    </row>
    <row r="740" spans="7:7" x14ac:dyDescent="0.25">
      <c r="G740"/>
    </row>
    <row r="741" spans="7:7" x14ac:dyDescent="0.25">
      <c r="G741"/>
    </row>
    <row r="742" spans="7:7" x14ac:dyDescent="0.25">
      <c r="G742"/>
    </row>
    <row r="743" spans="7:7" x14ac:dyDescent="0.25">
      <c r="G743"/>
    </row>
    <row r="744" spans="7:7" x14ac:dyDescent="0.25">
      <c r="G744"/>
    </row>
    <row r="745" spans="7:7" x14ac:dyDescent="0.25">
      <c r="G745"/>
    </row>
    <row r="746" spans="7:7" x14ac:dyDescent="0.25">
      <c r="G746"/>
    </row>
    <row r="747" spans="7:7" x14ac:dyDescent="0.25">
      <c r="G747"/>
    </row>
    <row r="748" spans="7:7" x14ac:dyDescent="0.25">
      <c r="G748"/>
    </row>
    <row r="749" spans="7:7" x14ac:dyDescent="0.25">
      <c r="G749"/>
    </row>
    <row r="750" spans="7:7" x14ac:dyDescent="0.25">
      <c r="G750"/>
    </row>
    <row r="751" spans="7:7" x14ac:dyDescent="0.25">
      <c r="G751"/>
    </row>
    <row r="752" spans="7:7" x14ac:dyDescent="0.25">
      <c r="G752"/>
    </row>
    <row r="753" spans="7:7" x14ac:dyDescent="0.25">
      <c r="G753"/>
    </row>
    <row r="754" spans="7:7" x14ac:dyDescent="0.25">
      <c r="G754"/>
    </row>
    <row r="755" spans="7:7" x14ac:dyDescent="0.25">
      <c r="G755"/>
    </row>
    <row r="756" spans="7:7" x14ac:dyDescent="0.25">
      <c r="G756"/>
    </row>
    <row r="757" spans="7:7" x14ac:dyDescent="0.25">
      <c r="G757"/>
    </row>
    <row r="758" spans="7:7" x14ac:dyDescent="0.25">
      <c r="G758"/>
    </row>
    <row r="759" spans="7:7" x14ac:dyDescent="0.25">
      <c r="G759"/>
    </row>
    <row r="760" spans="7:7" x14ac:dyDescent="0.25">
      <c r="G760"/>
    </row>
    <row r="761" spans="7:7" x14ac:dyDescent="0.25">
      <c r="G761"/>
    </row>
    <row r="762" spans="7:7" x14ac:dyDescent="0.25">
      <c r="G762"/>
    </row>
    <row r="763" spans="7:7" x14ac:dyDescent="0.25">
      <c r="G763"/>
    </row>
    <row r="764" spans="7:7" x14ac:dyDescent="0.25">
      <c r="G764"/>
    </row>
    <row r="765" spans="7:7" x14ac:dyDescent="0.25">
      <c r="G765"/>
    </row>
    <row r="766" spans="7:7" x14ac:dyDescent="0.25">
      <c r="G766"/>
    </row>
    <row r="767" spans="7:7" x14ac:dyDescent="0.25">
      <c r="G767"/>
    </row>
    <row r="768" spans="7:7" x14ac:dyDescent="0.25">
      <c r="G768"/>
    </row>
    <row r="769" spans="7:7" x14ac:dyDescent="0.25">
      <c r="G769"/>
    </row>
    <row r="770" spans="7:7" x14ac:dyDescent="0.25">
      <c r="G770"/>
    </row>
    <row r="771" spans="7:7" x14ac:dyDescent="0.25">
      <c r="G771"/>
    </row>
    <row r="772" spans="7:7" x14ac:dyDescent="0.25">
      <c r="G772"/>
    </row>
    <row r="773" spans="7:7" x14ac:dyDescent="0.25">
      <c r="G773"/>
    </row>
    <row r="774" spans="7:7" x14ac:dyDescent="0.25">
      <c r="G774"/>
    </row>
    <row r="775" spans="7:7" x14ac:dyDescent="0.25">
      <c r="G775"/>
    </row>
    <row r="776" spans="7:7" x14ac:dyDescent="0.25">
      <c r="G776"/>
    </row>
    <row r="777" spans="7:7" x14ac:dyDescent="0.25">
      <c r="G777"/>
    </row>
    <row r="778" spans="7:7" x14ac:dyDescent="0.25">
      <c r="G778"/>
    </row>
    <row r="779" spans="7:7" x14ac:dyDescent="0.25">
      <c r="G779"/>
    </row>
    <row r="780" spans="7:7" x14ac:dyDescent="0.25">
      <c r="G780"/>
    </row>
    <row r="781" spans="7:7" x14ac:dyDescent="0.25">
      <c r="G781"/>
    </row>
    <row r="782" spans="7:7" x14ac:dyDescent="0.25">
      <c r="G782"/>
    </row>
    <row r="783" spans="7:7" x14ac:dyDescent="0.25">
      <c r="G783"/>
    </row>
    <row r="784" spans="7:7" x14ac:dyDescent="0.25">
      <c r="G784"/>
    </row>
    <row r="785" spans="7:7" x14ac:dyDescent="0.25">
      <c r="G785"/>
    </row>
    <row r="786" spans="7:7" x14ac:dyDescent="0.25">
      <c r="G786"/>
    </row>
    <row r="787" spans="7:7" x14ac:dyDescent="0.25">
      <c r="G787"/>
    </row>
    <row r="788" spans="7:7" x14ac:dyDescent="0.25">
      <c r="G788"/>
    </row>
    <row r="789" spans="7:7" x14ac:dyDescent="0.25">
      <c r="G789"/>
    </row>
    <row r="790" spans="7:7" x14ac:dyDescent="0.25">
      <c r="G790"/>
    </row>
    <row r="791" spans="7:7" x14ac:dyDescent="0.25">
      <c r="G791"/>
    </row>
    <row r="792" spans="7:7" x14ac:dyDescent="0.25">
      <c r="G792"/>
    </row>
    <row r="793" spans="7:7" x14ac:dyDescent="0.25">
      <c r="G793"/>
    </row>
    <row r="794" spans="7:7" x14ac:dyDescent="0.25">
      <c r="G794"/>
    </row>
    <row r="795" spans="7:7" x14ac:dyDescent="0.25">
      <c r="G795"/>
    </row>
    <row r="796" spans="7:7" x14ac:dyDescent="0.25">
      <c r="G796"/>
    </row>
    <row r="797" spans="7:7" x14ac:dyDescent="0.25">
      <c r="G797"/>
    </row>
    <row r="798" spans="7:7" x14ac:dyDescent="0.25">
      <c r="G798"/>
    </row>
    <row r="799" spans="7:7" x14ac:dyDescent="0.25">
      <c r="G799"/>
    </row>
    <row r="800" spans="7:7" x14ac:dyDescent="0.25">
      <c r="G800"/>
    </row>
    <row r="801" spans="7:7" x14ac:dyDescent="0.25">
      <c r="G801"/>
    </row>
    <row r="802" spans="7:7" x14ac:dyDescent="0.25">
      <c r="G802"/>
    </row>
    <row r="803" spans="7:7" x14ac:dyDescent="0.25">
      <c r="G803"/>
    </row>
    <row r="804" spans="7:7" x14ac:dyDescent="0.25">
      <c r="G804"/>
    </row>
    <row r="805" spans="7:7" x14ac:dyDescent="0.25">
      <c r="G805"/>
    </row>
    <row r="806" spans="7:7" x14ac:dyDescent="0.25">
      <c r="G806"/>
    </row>
    <row r="807" spans="7:7" x14ac:dyDescent="0.25">
      <c r="G807"/>
    </row>
    <row r="808" spans="7:7" x14ac:dyDescent="0.25">
      <c r="G808"/>
    </row>
    <row r="809" spans="7:7" x14ac:dyDescent="0.25">
      <c r="G809"/>
    </row>
    <row r="810" spans="7:7" x14ac:dyDescent="0.25">
      <c r="G810"/>
    </row>
    <row r="811" spans="7:7" x14ac:dyDescent="0.25">
      <c r="G811"/>
    </row>
    <row r="812" spans="7:7" x14ac:dyDescent="0.25">
      <c r="G812"/>
    </row>
    <row r="813" spans="7:7" x14ac:dyDescent="0.25">
      <c r="G813"/>
    </row>
    <row r="814" spans="7:7" x14ac:dyDescent="0.25">
      <c r="G814"/>
    </row>
    <row r="815" spans="7:7" x14ac:dyDescent="0.25">
      <c r="G815"/>
    </row>
    <row r="816" spans="7:7" x14ac:dyDescent="0.25">
      <c r="G816"/>
    </row>
    <row r="817" spans="7:7" x14ac:dyDescent="0.25">
      <c r="G817"/>
    </row>
    <row r="818" spans="7:7" x14ac:dyDescent="0.25">
      <c r="G818"/>
    </row>
    <row r="819" spans="7:7" x14ac:dyDescent="0.25">
      <c r="G819"/>
    </row>
    <row r="820" spans="7:7" x14ac:dyDescent="0.25">
      <c r="G820"/>
    </row>
    <row r="821" spans="7:7" x14ac:dyDescent="0.25">
      <c r="G821"/>
    </row>
    <row r="822" spans="7:7" x14ac:dyDescent="0.25">
      <c r="G822"/>
    </row>
    <row r="823" spans="7:7" x14ac:dyDescent="0.25">
      <c r="G823"/>
    </row>
    <row r="824" spans="7:7" x14ac:dyDescent="0.25">
      <c r="G824"/>
    </row>
    <row r="825" spans="7:7" x14ac:dyDescent="0.25">
      <c r="G825"/>
    </row>
    <row r="826" spans="7:7" x14ac:dyDescent="0.25">
      <c r="G826"/>
    </row>
    <row r="827" spans="7:7" x14ac:dyDescent="0.25">
      <c r="G827"/>
    </row>
    <row r="828" spans="7:7" x14ac:dyDescent="0.25">
      <c r="G828"/>
    </row>
    <row r="829" spans="7:7" x14ac:dyDescent="0.25">
      <c r="G829"/>
    </row>
    <row r="830" spans="7:7" x14ac:dyDescent="0.25">
      <c r="G830"/>
    </row>
    <row r="831" spans="7:7" x14ac:dyDescent="0.25">
      <c r="G831"/>
    </row>
    <row r="832" spans="7:7" x14ac:dyDescent="0.25">
      <c r="G832"/>
    </row>
    <row r="833" spans="7:7" x14ac:dyDescent="0.25">
      <c r="G833"/>
    </row>
    <row r="834" spans="7:7" x14ac:dyDescent="0.25">
      <c r="G834"/>
    </row>
    <row r="835" spans="7:7" x14ac:dyDescent="0.25">
      <c r="G835"/>
    </row>
    <row r="836" spans="7:7" x14ac:dyDescent="0.25">
      <c r="G836"/>
    </row>
    <row r="837" spans="7:7" x14ac:dyDescent="0.25">
      <c r="G837"/>
    </row>
    <row r="838" spans="7:7" x14ac:dyDescent="0.25">
      <c r="G838"/>
    </row>
    <row r="839" spans="7:7" x14ac:dyDescent="0.25">
      <c r="G839"/>
    </row>
    <row r="840" spans="7:7" x14ac:dyDescent="0.25">
      <c r="G840"/>
    </row>
    <row r="841" spans="7:7" x14ac:dyDescent="0.25">
      <c r="G841"/>
    </row>
    <row r="842" spans="7:7" x14ac:dyDescent="0.25">
      <c r="G842"/>
    </row>
    <row r="843" spans="7:7" x14ac:dyDescent="0.25">
      <c r="G843"/>
    </row>
    <row r="844" spans="7:7" x14ac:dyDescent="0.25">
      <c r="G844"/>
    </row>
    <row r="845" spans="7:7" x14ac:dyDescent="0.25">
      <c r="G845"/>
    </row>
    <row r="846" spans="7:7" x14ac:dyDescent="0.25">
      <c r="G846"/>
    </row>
    <row r="847" spans="7:7" x14ac:dyDescent="0.25">
      <c r="G847"/>
    </row>
    <row r="848" spans="7:7" x14ac:dyDescent="0.25">
      <c r="G848"/>
    </row>
    <row r="849" spans="7:7" x14ac:dyDescent="0.25">
      <c r="G849"/>
    </row>
    <row r="850" spans="7:7" x14ac:dyDescent="0.25">
      <c r="G850"/>
    </row>
    <row r="851" spans="7:7" x14ac:dyDescent="0.25">
      <c r="G851"/>
    </row>
    <row r="852" spans="7:7" x14ac:dyDescent="0.25">
      <c r="G852"/>
    </row>
    <row r="853" spans="7:7" x14ac:dyDescent="0.25">
      <c r="G853"/>
    </row>
    <row r="854" spans="7:7" x14ac:dyDescent="0.25">
      <c r="G854"/>
    </row>
    <row r="855" spans="7:7" x14ac:dyDescent="0.25">
      <c r="G855"/>
    </row>
    <row r="856" spans="7:7" x14ac:dyDescent="0.25">
      <c r="G856"/>
    </row>
    <row r="857" spans="7:7" x14ac:dyDescent="0.25">
      <c r="G857"/>
    </row>
    <row r="858" spans="7:7" x14ac:dyDescent="0.25">
      <c r="G858"/>
    </row>
    <row r="859" spans="7:7" x14ac:dyDescent="0.25">
      <c r="G859"/>
    </row>
    <row r="860" spans="7:7" x14ac:dyDescent="0.25">
      <c r="G860"/>
    </row>
    <row r="861" spans="7:7" x14ac:dyDescent="0.25">
      <c r="G861"/>
    </row>
    <row r="862" spans="7:7" x14ac:dyDescent="0.25">
      <c r="G862"/>
    </row>
    <row r="863" spans="7:7" x14ac:dyDescent="0.25">
      <c r="G863"/>
    </row>
    <row r="864" spans="7:7" x14ac:dyDescent="0.25">
      <c r="G864"/>
    </row>
    <row r="865" spans="7:7" x14ac:dyDescent="0.25">
      <c r="G865"/>
    </row>
    <row r="866" spans="7:7" x14ac:dyDescent="0.25">
      <c r="G866"/>
    </row>
    <row r="867" spans="7:7" x14ac:dyDescent="0.25">
      <c r="G867"/>
    </row>
    <row r="868" spans="7:7" x14ac:dyDescent="0.25">
      <c r="G868"/>
    </row>
    <row r="869" spans="7:7" x14ac:dyDescent="0.25">
      <c r="G869"/>
    </row>
    <row r="870" spans="7:7" x14ac:dyDescent="0.25">
      <c r="G870"/>
    </row>
    <row r="871" spans="7:7" x14ac:dyDescent="0.25">
      <c r="G871"/>
    </row>
    <row r="872" spans="7:7" x14ac:dyDescent="0.25">
      <c r="G872"/>
    </row>
    <row r="873" spans="7:7" x14ac:dyDescent="0.25">
      <c r="G873"/>
    </row>
    <row r="874" spans="7:7" x14ac:dyDescent="0.25">
      <c r="G874"/>
    </row>
    <row r="875" spans="7:7" x14ac:dyDescent="0.25">
      <c r="G875"/>
    </row>
    <row r="876" spans="7:7" x14ac:dyDescent="0.25">
      <c r="G876"/>
    </row>
    <row r="877" spans="7:7" x14ac:dyDescent="0.25">
      <c r="G877"/>
    </row>
    <row r="878" spans="7:7" x14ac:dyDescent="0.25">
      <c r="G878"/>
    </row>
    <row r="879" spans="7:7" x14ac:dyDescent="0.25">
      <c r="G879"/>
    </row>
    <row r="880" spans="7:7" x14ac:dyDescent="0.25">
      <c r="G880"/>
    </row>
    <row r="881" spans="7:7" x14ac:dyDescent="0.25">
      <c r="G881"/>
    </row>
    <row r="882" spans="7:7" x14ac:dyDescent="0.25">
      <c r="G882"/>
    </row>
    <row r="883" spans="7:7" x14ac:dyDescent="0.25">
      <c r="G883"/>
    </row>
    <row r="884" spans="7:7" x14ac:dyDescent="0.25">
      <c r="G884"/>
    </row>
    <row r="885" spans="7:7" x14ac:dyDescent="0.25">
      <c r="G885"/>
    </row>
    <row r="886" spans="7:7" x14ac:dyDescent="0.25">
      <c r="G886"/>
    </row>
    <row r="887" spans="7:7" x14ac:dyDescent="0.25">
      <c r="G887"/>
    </row>
    <row r="888" spans="7:7" x14ac:dyDescent="0.25">
      <c r="G888"/>
    </row>
    <row r="889" spans="7:7" x14ac:dyDescent="0.25">
      <c r="G889"/>
    </row>
    <row r="890" spans="7:7" x14ac:dyDescent="0.25">
      <c r="G890"/>
    </row>
    <row r="891" spans="7:7" x14ac:dyDescent="0.25">
      <c r="G891"/>
    </row>
    <row r="892" spans="7:7" x14ac:dyDescent="0.25">
      <c r="G892"/>
    </row>
    <row r="893" spans="7:7" x14ac:dyDescent="0.25">
      <c r="G893"/>
    </row>
    <row r="894" spans="7:7" x14ac:dyDescent="0.25">
      <c r="G894"/>
    </row>
    <row r="895" spans="7:7" x14ac:dyDescent="0.25">
      <c r="G895"/>
    </row>
    <row r="896" spans="7:7" x14ac:dyDescent="0.25">
      <c r="G896"/>
    </row>
    <row r="897" spans="7:7" x14ac:dyDescent="0.25">
      <c r="G897"/>
    </row>
    <row r="898" spans="7:7" x14ac:dyDescent="0.25">
      <c r="G898"/>
    </row>
    <row r="899" spans="7:7" x14ac:dyDescent="0.25">
      <c r="G899"/>
    </row>
    <row r="900" spans="7:7" x14ac:dyDescent="0.25">
      <c r="G900"/>
    </row>
    <row r="901" spans="7:7" x14ac:dyDescent="0.25">
      <c r="G901"/>
    </row>
    <row r="902" spans="7:7" x14ac:dyDescent="0.25">
      <c r="G902"/>
    </row>
    <row r="903" spans="7:7" x14ac:dyDescent="0.25">
      <c r="G903"/>
    </row>
    <row r="904" spans="7:7" x14ac:dyDescent="0.25">
      <c r="G904"/>
    </row>
    <row r="905" spans="7:7" x14ac:dyDescent="0.25">
      <c r="G905"/>
    </row>
    <row r="906" spans="7:7" x14ac:dyDescent="0.25">
      <c r="G906"/>
    </row>
    <row r="907" spans="7:7" x14ac:dyDescent="0.25">
      <c r="G907"/>
    </row>
    <row r="908" spans="7:7" x14ac:dyDescent="0.25">
      <c r="G908"/>
    </row>
    <row r="909" spans="7:7" x14ac:dyDescent="0.25">
      <c r="G909"/>
    </row>
    <row r="910" spans="7:7" x14ac:dyDescent="0.25">
      <c r="G910"/>
    </row>
    <row r="911" spans="7:7" x14ac:dyDescent="0.25">
      <c r="G911"/>
    </row>
    <row r="912" spans="7:7" x14ac:dyDescent="0.25">
      <c r="G912"/>
    </row>
    <row r="913" spans="7:7" x14ac:dyDescent="0.25">
      <c r="G913"/>
    </row>
    <row r="914" spans="7:7" x14ac:dyDescent="0.25">
      <c r="G914"/>
    </row>
    <row r="915" spans="7:7" x14ac:dyDescent="0.25">
      <c r="G915"/>
    </row>
    <row r="916" spans="7:7" x14ac:dyDescent="0.25">
      <c r="G916"/>
    </row>
    <row r="917" spans="7:7" x14ac:dyDescent="0.25">
      <c r="G917"/>
    </row>
    <row r="918" spans="7:7" x14ac:dyDescent="0.25">
      <c r="G918"/>
    </row>
    <row r="919" spans="7:7" x14ac:dyDescent="0.25">
      <c r="G919"/>
    </row>
    <row r="920" spans="7:7" x14ac:dyDescent="0.25">
      <c r="G920"/>
    </row>
    <row r="921" spans="7:7" x14ac:dyDescent="0.25">
      <c r="G921"/>
    </row>
    <row r="922" spans="7:7" x14ac:dyDescent="0.25">
      <c r="G922"/>
    </row>
    <row r="923" spans="7:7" x14ac:dyDescent="0.25">
      <c r="G923"/>
    </row>
    <row r="924" spans="7:7" x14ac:dyDescent="0.25">
      <c r="G924"/>
    </row>
    <row r="925" spans="7:7" x14ac:dyDescent="0.25">
      <c r="G925"/>
    </row>
    <row r="926" spans="7:7" x14ac:dyDescent="0.25">
      <c r="G926"/>
    </row>
    <row r="927" spans="7:7" x14ac:dyDescent="0.25">
      <c r="G927"/>
    </row>
    <row r="928" spans="7:7" x14ac:dyDescent="0.25">
      <c r="G928"/>
    </row>
    <row r="929" spans="7:7" x14ac:dyDescent="0.25">
      <c r="G929"/>
    </row>
    <row r="930" spans="7:7" x14ac:dyDescent="0.25">
      <c r="G930"/>
    </row>
    <row r="931" spans="7:7" x14ac:dyDescent="0.25">
      <c r="G931"/>
    </row>
    <row r="932" spans="7:7" x14ac:dyDescent="0.25">
      <c r="G932"/>
    </row>
    <row r="933" spans="7:7" x14ac:dyDescent="0.25">
      <c r="G933"/>
    </row>
    <row r="934" spans="7:7" x14ac:dyDescent="0.25">
      <c r="G934"/>
    </row>
    <row r="935" spans="7:7" x14ac:dyDescent="0.25">
      <c r="G935"/>
    </row>
    <row r="936" spans="7:7" x14ac:dyDescent="0.25">
      <c r="G936"/>
    </row>
    <row r="937" spans="7:7" x14ac:dyDescent="0.25">
      <c r="G937"/>
    </row>
    <row r="938" spans="7:7" x14ac:dyDescent="0.25">
      <c r="G938"/>
    </row>
    <row r="939" spans="7:7" x14ac:dyDescent="0.25">
      <c r="G939"/>
    </row>
    <row r="940" spans="7:7" x14ac:dyDescent="0.25">
      <c r="G940"/>
    </row>
    <row r="941" spans="7:7" x14ac:dyDescent="0.25">
      <c r="G941"/>
    </row>
    <row r="942" spans="7:7" x14ac:dyDescent="0.25">
      <c r="G942"/>
    </row>
    <row r="943" spans="7:7" x14ac:dyDescent="0.25">
      <c r="G943"/>
    </row>
    <row r="944" spans="7:7" x14ac:dyDescent="0.25">
      <c r="G944"/>
    </row>
    <row r="945" spans="7:7" x14ac:dyDescent="0.25">
      <c r="G945"/>
    </row>
    <row r="946" spans="7:7" x14ac:dyDescent="0.25">
      <c r="G946"/>
    </row>
    <row r="947" spans="7:7" x14ac:dyDescent="0.25">
      <c r="G947"/>
    </row>
    <row r="948" spans="7:7" x14ac:dyDescent="0.25">
      <c r="G948"/>
    </row>
    <row r="949" spans="7:7" x14ac:dyDescent="0.25">
      <c r="G949"/>
    </row>
    <row r="950" spans="7:7" x14ac:dyDescent="0.25">
      <c r="G950"/>
    </row>
    <row r="951" spans="7:7" x14ac:dyDescent="0.25">
      <c r="G951"/>
    </row>
    <row r="952" spans="7:7" x14ac:dyDescent="0.25">
      <c r="G952"/>
    </row>
    <row r="953" spans="7:7" x14ac:dyDescent="0.25">
      <c r="G953"/>
    </row>
    <row r="954" spans="7:7" x14ac:dyDescent="0.25">
      <c r="G954"/>
    </row>
    <row r="955" spans="7:7" x14ac:dyDescent="0.25">
      <c r="G955"/>
    </row>
    <row r="956" spans="7:7" x14ac:dyDescent="0.25">
      <c r="G956"/>
    </row>
    <row r="957" spans="7:7" x14ac:dyDescent="0.25">
      <c r="G957"/>
    </row>
    <row r="958" spans="7:7" x14ac:dyDescent="0.25">
      <c r="G958"/>
    </row>
    <row r="959" spans="7:7" x14ac:dyDescent="0.25">
      <c r="G959"/>
    </row>
    <row r="960" spans="7:7" x14ac:dyDescent="0.25">
      <c r="G960"/>
    </row>
    <row r="961" spans="7:7" x14ac:dyDescent="0.25">
      <c r="G961"/>
    </row>
    <row r="962" spans="7:7" x14ac:dyDescent="0.25">
      <c r="G962"/>
    </row>
    <row r="963" spans="7:7" x14ac:dyDescent="0.25">
      <c r="G963"/>
    </row>
    <row r="964" spans="7:7" x14ac:dyDescent="0.25">
      <c r="G964"/>
    </row>
    <row r="965" spans="7:7" x14ac:dyDescent="0.25">
      <c r="G965"/>
    </row>
    <row r="966" spans="7:7" x14ac:dyDescent="0.25">
      <c r="G966"/>
    </row>
    <row r="967" spans="7:7" x14ac:dyDescent="0.25">
      <c r="G967"/>
    </row>
    <row r="968" spans="7:7" x14ac:dyDescent="0.25">
      <c r="G968"/>
    </row>
    <row r="969" spans="7:7" x14ac:dyDescent="0.25">
      <c r="G969"/>
    </row>
    <row r="970" spans="7:7" x14ac:dyDescent="0.25">
      <c r="G970"/>
    </row>
    <row r="971" spans="7:7" x14ac:dyDescent="0.25">
      <c r="G971"/>
    </row>
    <row r="972" spans="7:7" x14ac:dyDescent="0.25">
      <c r="G972"/>
    </row>
    <row r="973" spans="7:7" x14ac:dyDescent="0.25">
      <c r="G973"/>
    </row>
    <row r="974" spans="7:7" x14ac:dyDescent="0.25">
      <c r="G974"/>
    </row>
    <row r="975" spans="7:7" x14ac:dyDescent="0.25">
      <c r="G975"/>
    </row>
    <row r="976" spans="7:7" x14ac:dyDescent="0.25">
      <c r="G976"/>
    </row>
    <row r="977" spans="7:7" x14ac:dyDescent="0.25">
      <c r="G977"/>
    </row>
    <row r="978" spans="7:7" x14ac:dyDescent="0.25">
      <c r="G978"/>
    </row>
    <row r="979" spans="7:7" x14ac:dyDescent="0.25">
      <c r="G979"/>
    </row>
    <row r="980" spans="7:7" x14ac:dyDescent="0.25">
      <c r="G980"/>
    </row>
    <row r="981" spans="7:7" x14ac:dyDescent="0.25">
      <c r="G981"/>
    </row>
    <row r="982" spans="7:7" x14ac:dyDescent="0.25">
      <c r="G982"/>
    </row>
    <row r="983" spans="7:7" x14ac:dyDescent="0.25">
      <c r="G983"/>
    </row>
    <row r="984" spans="7:7" x14ac:dyDescent="0.25">
      <c r="G984"/>
    </row>
    <row r="985" spans="7:7" x14ac:dyDescent="0.25">
      <c r="G985"/>
    </row>
    <row r="986" spans="7:7" x14ac:dyDescent="0.25">
      <c r="G986"/>
    </row>
    <row r="987" spans="7:7" x14ac:dyDescent="0.25">
      <c r="G987"/>
    </row>
    <row r="988" spans="7:7" x14ac:dyDescent="0.25">
      <c r="G988"/>
    </row>
    <row r="989" spans="7:7" x14ac:dyDescent="0.25">
      <c r="G989"/>
    </row>
    <row r="990" spans="7:7" x14ac:dyDescent="0.25">
      <c r="G990"/>
    </row>
    <row r="991" spans="7:7" x14ac:dyDescent="0.25">
      <c r="G991"/>
    </row>
    <row r="992" spans="7:7" x14ac:dyDescent="0.25">
      <c r="G992"/>
    </row>
    <row r="993" spans="7:7" x14ac:dyDescent="0.25">
      <c r="G993"/>
    </row>
    <row r="994" spans="7:7" x14ac:dyDescent="0.25">
      <c r="G994"/>
    </row>
    <row r="995" spans="7:7" x14ac:dyDescent="0.25">
      <c r="G995"/>
    </row>
    <row r="996" spans="7:7" x14ac:dyDescent="0.25">
      <c r="G996"/>
    </row>
    <row r="997" spans="7:7" x14ac:dyDescent="0.25">
      <c r="G997"/>
    </row>
    <row r="998" spans="7:7" x14ac:dyDescent="0.25">
      <c r="G998"/>
    </row>
    <row r="999" spans="7:7" x14ac:dyDescent="0.25">
      <c r="G999"/>
    </row>
    <row r="1000" spans="7:7" x14ac:dyDescent="0.25">
      <c r="G1000"/>
    </row>
    <row r="1001" spans="7:7" x14ac:dyDescent="0.25">
      <c r="G1001"/>
    </row>
    <row r="1002" spans="7:7" x14ac:dyDescent="0.25">
      <c r="G1002"/>
    </row>
    <row r="1003" spans="7:7" x14ac:dyDescent="0.25">
      <c r="G1003"/>
    </row>
    <row r="1004" spans="7:7" x14ac:dyDescent="0.25">
      <c r="G1004"/>
    </row>
    <row r="1005" spans="7:7" x14ac:dyDescent="0.25">
      <c r="G1005"/>
    </row>
    <row r="1006" spans="7:7" x14ac:dyDescent="0.25">
      <c r="G1006"/>
    </row>
    <row r="1007" spans="7:7" x14ac:dyDescent="0.25">
      <c r="G1007"/>
    </row>
    <row r="1008" spans="7:7" x14ac:dyDescent="0.25">
      <c r="G1008"/>
    </row>
    <row r="1009" spans="7:7" x14ac:dyDescent="0.25">
      <c r="G1009"/>
    </row>
    <row r="1010" spans="7:7" x14ac:dyDescent="0.25">
      <c r="G1010"/>
    </row>
    <row r="1011" spans="7:7" x14ac:dyDescent="0.25">
      <c r="G1011"/>
    </row>
    <row r="1012" spans="7:7" x14ac:dyDescent="0.25">
      <c r="G1012"/>
    </row>
    <row r="1013" spans="7:7" x14ac:dyDescent="0.25">
      <c r="G1013"/>
    </row>
    <row r="1014" spans="7:7" x14ac:dyDescent="0.25">
      <c r="G1014"/>
    </row>
    <row r="1015" spans="7:7" x14ac:dyDescent="0.25">
      <c r="G1015"/>
    </row>
    <row r="1016" spans="7:7" x14ac:dyDescent="0.25">
      <c r="G1016"/>
    </row>
    <row r="1017" spans="7:7" x14ac:dyDescent="0.25">
      <c r="G1017"/>
    </row>
    <row r="1018" spans="7:7" x14ac:dyDescent="0.25">
      <c r="G1018"/>
    </row>
    <row r="1019" spans="7:7" x14ac:dyDescent="0.25">
      <c r="G1019"/>
    </row>
    <row r="1020" spans="7:7" x14ac:dyDescent="0.25">
      <c r="G1020"/>
    </row>
    <row r="1021" spans="7:7" x14ac:dyDescent="0.25">
      <c r="G1021"/>
    </row>
    <row r="1022" spans="7:7" x14ac:dyDescent="0.25">
      <c r="G1022"/>
    </row>
    <row r="1023" spans="7:7" x14ac:dyDescent="0.25">
      <c r="G1023"/>
    </row>
    <row r="1024" spans="7:7" x14ac:dyDescent="0.25">
      <c r="G1024"/>
    </row>
    <row r="1025" spans="7:7" x14ac:dyDescent="0.25">
      <c r="G1025"/>
    </row>
    <row r="1026" spans="7:7" x14ac:dyDescent="0.25">
      <c r="G1026"/>
    </row>
    <row r="1027" spans="7:7" x14ac:dyDescent="0.25">
      <c r="G1027"/>
    </row>
    <row r="1028" spans="7:7" x14ac:dyDescent="0.25">
      <c r="G1028"/>
    </row>
    <row r="1029" spans="7:7" x14ac:dyDescent="0.25">
      <c r="G1029"/>
    </row>
    <row r="1030" spans="7:7" x14ac:dyDescent="0.25">
      <c r="G1030"/>
    </row>
    <row r="1031" spans="7:7" x14ac:dyDescent="0.25">
      <c r="G1031"/>
    </row>
    <row r="1032" spans="7:7" x14ac:dyDescent="0.25">
      <c r="G1032"/>
    </row>
    <row r="1033" spans="7:7" x14ac:dyDescent="0.25">
      <c r="G1033"/>
    </row>
    <row r="1034" spans="7:7" x14ac:dyDescent="0.25">
      <c r="G1034"/>
    </row>
    <row r="1035" spans="7:7" x14ac:dyDescent="0.25">
      <c r="G1035"/>
    </row>
    <row r="1036" spans="7:7" x14ac:dyDescent="0.25">
      <c r="G1036"/>
    </row>
    <row r="1037" spans="7:7" x14ac:dyDescent="0.25">
      <c r="G1037"/>
    </row>
    <row r="1038" spans="7:7" x14ac:dyDescent="0.25">
      <c r="G1038"/>
    </row>
    <row r="1039" spans="7:7" x14ac:dyDescent="0.25">
      <c r="G1039"/>
    </row>
    <row r="1040" spans="7:7" x14ac:dyDescent="0.25">
      <c r="G1040"/>
    </row>
    <row r="1041" spans="7:7" x14ac:dyDescent="0.25">
      <c r="G1041"/>
    </row>
    <row r="1042" spans="7:7" x14ac:dyDescent="0.25">
      <c r="G1042"/>
    </row>
    <row r="1043" spans="7:7" x14ac:dyDescent="0.25">
      <c r="G1043"/>
    </row>
    <row r="1044" spans="7:7" x14ac:dyDescent="0.25">
      <c r="G1044"/>
    </row>
    <row r="1045" spans="7:7" x14ac:dyDescent="0.25">
      <c r="G1045"/>
    </row>
    <row r="1046" spans="7:7" x14ac:dyDescent="0.25">
      <c r="G1046"/>
    </row>
    <row r="1047" spans="7:7" x14ac:dyDescent="0.25">
      <c r="G1047"/>
    </row>
    <row r="1048" spans="7:7" x14ac:dyDescent="0.25">
      <c r="G1048"/>
    </row>
    <row r="1049" spans="7:7" x14ac:dyDescent="0.25">
      <c r="G1049"/>
    </row>
    <row r="1050" spans="7:7" x14ac:dyDescent="0.25">
      <c r="G1050"/>
    </row>
    <row r="1051" spans="7:7" x14ac:dyDescent="0.25">
      <c r="G1051"/>
    </row>
    <row r="1052" spans="7:7" x14ac:dyDescent="0.25">
      <c r="G1052"/>
    </row>
    <row r="1053" spans="7:7" x14ac:dyDescent="0.25">
      <c r="G1053"/>
    </row>
    <row r="1054" spans="7:7" x14ac:dyDescent="0.25">
      <c r="G1054"/>
    </row>
    <row r="1055" spans="7:7" x14ac:dyDescent="0.25">
      <c r="G1055"/>
    </row>
    <row r="1056" spans="7:7" x14ac:dyDescent="0.25">
      <c r="G1056"/>
    </row>
    <row r="1057" spans="7:7" x14ac:dyDescent="0.25">
      <c r="G1057"/>
    </row>
    <row r="1058" spans="7:7" x14ac:dyDescent="0.25">
      <c r="G1058"/>
    </row>
    <row r="1059" spans="7:7" x14ac:dyDescent="0.25">
      <c r="G1059"/>
    </row>
    <row r="1060" spans="7:7" x14ac:dyDescent="0.25">
      <c r="G1060"/>
    </row>
    <row r="1061" spans="7:7" x14ac:dyDescent="0.25">
      <c r="G1061"/>
    </row>
    <row r="1062" spans="7:7" x14ac:dyDescent="0.25">
      <c r="G1062"/>
    </row>
    <row r="1063" spans="7:7" x14ac:dyDescent="0.25">
      <c r="G1063"/>
    </row>
    <row r="1064" spans="7:7" x14ac:dyDescent="0.25">
      <c r="G1064"/>
    </row>
    <row r="1065" spans="7:7" x14ac:dyDescent="0.25">
      <c r="G1065"/>
    </row>
    <row r="1066" spans="7:7" x14ac:dyDescent="0.25">
      <c r="G1066"/>
    </row>
    <row r="1067" spans="7:7" x14ac:dyDescent="0.25">
      <c r="G1067"/>
    </row>
    <row r="1068" spans="7:7" x14ac:dyDescent="0.25">
      <c r="G1068"/>
    </row>
    <row r="1069" spans="7:7" x14ac:dyDescent="0.25">
      <c r="G1069"/>
    </row>
    <row r="1070" spans="7:7" x14ac:dyDescent="0.25">
      <c r="G1070"/>
    </row>
    <row r="1071" spans="7:7" x14ac:dyDescent="0.25">
      <c r="G1071"/>
    </row>
    <row r="1072" spans="7:7" x14ac:dyDescent="0.25">
      <c r="G1072"/>
    </row>
    <row r="1073" spans="7:7" x14ac:dyDescent="0.25">
      <c r="G1073"/>
    </row>
    <row r="1074" spans="7:7" x14ac:dyDescent="0.25">
      <c r="G1074"/>
    </row>
    <row r="1075" spans="7:7" x14ac:dyDescent="0.25">
      <c r="G1075"/>
    </row>
    <row r="1076" spans="7:7" x14ac:dyDescent="0.25">
      <c r="G1076"/>
    </row>
    <row r="1077" spans="7:7" x14ac:dyDescent="0.25">
      <c r="G1077"/>
    </row>
    <row r="1078" spans="7:7" x14ac:dyDescent="0.25">
      <c r="G1078"/>
    </row>
    <row r="1079" spans="7:7" x14ac:dyDescent="0.25">
      <c r="G1079"/>
    </row>
    <row r="1080" spans="7:7" x14ac:dyDescent="0.25">
      <c r="G1080"/>
    </row>
    <row r="1081" spans="7:7" x14ac:dyDescent="0.25">
      <c r="G1081"/>
    </row>
    <row r="1082" spans="7:7" x14ac:dyDescent="0.25">
      <c r="G1082"/>
    </row>
    <row r="1083" spans="7:7" x14ac:dyDescent="0.25">
      <c r="G1083"/>
    </row>
    <row r="1084" spans="7:7" x14ac:dyDescent="0.25">
      <c r="G1084"/>
    </row>
    <row r="1085" spans="7:7" x14ac:dyDescent="0.25">
      <c r="G1085"/>
    </row>
    <row r="1086" spans="7:7" x14ac:dyDescent="0.25">
      <c r="G1086"/>
    </row>
    <row r="1087" spans="7:7" x14ac:dyDescent="0.25">
      <c r="G1087"/>
    </row>
    <row r="1088" spans="7:7" x14ac:dyDescent="0.25">
      <c r="G1088"/>
    </row>
    <row r="1089" spans="7:7" x14ac:dyDescent="0.25">
      <c r="G1089"/>
    </row>
    <row r="1090" spans="7:7" x14ac:dyDescent="0.25">
      <c r="G1090"/>
    </row>
    <row r="1091" spans="7:7" x14ac:dyDescent="0.25">
      <c r="G1091"/>
    </row>
    <row r="1092" spans="7:7" x14ac:dyDescent="0.25">
      <c r="G1092"/>
    </row>
    <row r="1093" spans="7:7" x14ac:dyDescent="0.25">
      <c r="G1093"/>
    </row>
    <row r="1094" spans="7:7" x14ac:dyDescent="0.25">
      <c r="G1094"/>
    </row>
    <row r="1095" spans="7:7" x14ac:dyDescent="0.25">
      <c r="G1095"/>
    </row>
    <row r="1096" spans="7:7" x14ac:dyDescent="0.25">
      <c r="G1096"/>
    </row>
    <row r="1097" spans="7:7" x14ac:dyDescent="0.25">
      <c r="G1097"/>
    </row>
    <row r="1098" spans="7:7" x14ac:dyDescent="0.25">
      <c r="G1098"/>
    </row>
    <row r="1099" spans="7:7" x14ac:dyDescent="0.25">
      <c r="G1099"/>
    </row>
    <row r="1100" spans="7:7" x14ac:dyDescent="0.25">
      <c r="G1100"/>
    </row>
    <row r="1101" spans="7:7" x14ac:dyDescent="0.25">
      <c r="G1101"/>
    </row>
    <row r="1102" spans="7:7" x14ac:dyDescent="0.25">
      <c r="G1102"/>
    </row>
    <row r="1103" spans="7:7" x14ac:dyDescent="0.25">
      <c r="G1103"/>
    </row>
    <row r="1104" spans="7:7" x14ac:dyDescent="0.25">
      <c r="G1104"/>
    </row>
    <row r="1105" spans="7:7" x14ac:dyDescent="0.25">
      <c r="G1105"/>
    </row>
    <row r="1106" spans="7:7" x14ac:dyDescent="0.25">
      <c r="G1106"/>
    </row>
    <row r="1107" spans="7:7" x14ac:dyDescent="0.25">
      <c r="G1107"/>
    </row>
    <row r="1108" spans="7:7" x14ac:dyDescent="0.25">
      <c r="G1108"/>
    </row>
    <row r="1109" spans="7:7" x14ac:dyDescent="0.25">
      <c r="G1109"/>
    </row>
    <row r="1110" spans="7:7" x14ac:dyDescent="0.25">
      <c r="G1110"/>
    </row>
    <row r="1111" spans="7:7" x14ac:dyDescent="0.25">
      <c r="G1111"/>
    </row>
    <row r="1112" spans="7:7" x14ac:dyDescent="0.25">
      <c r="G1112"/>
    </row>
    <row r="1113" spans="7:7" x14ac:dyDescent="0.25">
      <c r="G1113"/>
    </row>
    <row r="1114" spans="7:7" x14ac:dyDescent="0.25">
      <c r="G1114"/>
    </row>
    <row r="1115" spans="7:7" x14ac:dyDescent="0.25">
      <c r="G1115"/>
    </row>
    <row r="1116" spans="7:7" x14ac:dyDescent="0.25">
      <c r="G1116"/>
    </row>
    <row r="1117" spans="7:7" x14ac:dyDescent="0.25">
      <c r="G1117"/>
    </row>
    <row r="1118" spans="7:7" x14ac:dyDescent="0.25">
      <c r="G1118"/>
    </row>
    <row r="1119" spans="7:7" x14ac:dyDescent="0.25">
      <c r="G1119"/>
    </row>
    <row r="1120" spans="7:7" x14ac:dyDescent="0.25">
      <c r="G1120"/>
    </row>
    <row r="1121" spans="7:7" x14ac:dyDescent="0.25">
      <c r="G1121"/>
    </row>
    <row r="1122" spans="7:7" x14ac:dyDescent="0.25">
      <c r="G1122"/>
    </row>
    <row r="1123" spans="7:7" x14ac:dyDescent="0.25">
      <c r="G1123"/>
    </row>
    <row r="1124" spans="7:7" x14ac:dyDescent="0.25">
      <c r="G1124"/>
    </row>
    <row r="1125" spans="7:7" x14ac:dyDescent="0.25">
      <c r="G1125"/>
    </row>
    <row r="1126" spans="7:7" x14ac:dyDescent="0.25">
      <c r="G1126"/>
    </row>
    <row r="1127" spans="7:7" x14ac:dyDescent="0.25">
      <c r="G1127"/>
    </row>
    <row r="1128" spans="7:7" x14ac:dyDescent="0.25">
      <c r="G1128"/>
    </row>
    <row r="1129" spans="7:7" x14ac:dyDescent="0.25">
      <c r="G1129"/>
    </row>
    <row r="1130" spans="7:7" x14ac:dyDescent="0.25">
      <c r="G1130"/>
    </row>
    <row r="1131" spans="7:7" x14ac:dyDescent="0.25">
      <c r="G1131"/>
    </row>
    <row r="1132" spans="7:7" x14ac:dyDescent="0.25">
      <c r="G1132"/>
    </row>
    <row r="1133" spans="7:7" x14ac:dyDescent="0.25">
      <c r="G1133"/>
    </row>
    <row r="1134" spans="7:7" x14ac:dyDescent="0.25">
      <c r="G1134"/>
    </row>
  </sheetData>
  <sheetProtection algorithmName="SHA-512" hashValue="uGZzBCFDV9wAcAbeyhuqA0RxYp/8YWVuaJZeKYH5kJO9uY4Q+jwANjUOlAAqiCvbgt35HqUtTbimO1gGLxMgPA==" saltValue="w/3Pmdo2A1yd1DWogfT3ZQ==" spinCount="100000" sheet="1" objects="1" scenarios="1"/>
  <mergeCells count="19">
    <mergeCell ref="D41:F41"/>
    <mergeCell ref="D42:F42"/>
    <mergeCell ref="B40:F40"/>
    <mergeCell ref="D13:E13"/>
    <mergeCell ref="D12:E12"/>
    <mergeCell ref="D19:E19"/>
    <mergeCell ref="D20:E20"/>
    <mergeCell ref="D21:E21"/>
    <mergeCell ref="D14:E14"/>
    <mergeCell ref="D15:E15"/>
    <mergeCell ref="D16:E16"/>
    <mergeCell ref="D17:E17"/>
    <mergeCell ref="D18:E18"/>
    <mergeCell ref="D6:E6"/>
    <mergeCell ref="D7:E7"/>
    <mergeCell ref="D8:E8"/>
    <mergeCell ref="D10:E10"/>
    <mergeCell ref="D11:E11"/>
    <mergeCell ref="D9:E9"/>
  </mergeCells>
  <dataValidations count="2">
    <dataValidation allowBlank="1" showInputMessage="1" showErrorMessage="1" prompt="Neparedzēto izmaksu prognoze balstās uz apstākļiem, kas faktiski jau ir iestājušies" sqref="E24"/>
    <dataValidation allowBlank="1" showInputMessage="1" showErrorMessage="1" prompt="Ja regulatīvajā periodā ir pieci tarifu periodi, šūnas G57 vērtību ievada darblapas &quot;RP_noslēguma_RR&quot; šūnā H3." sqref="G42"/>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7"/>
  <sheetViews>
    <sheetView zoomScale="90" zoomScaleNormal="90" workbookViewId="0">
      <selection activeCell="H5" sqref="H5"/>
    </sheetView>
  </sheetViews>
  <sheetFormatPr defaultRowHeight="15" x14ac:dyDescent="0.25"/>
  <cols>
    <col min="2" max="2" width="48.7109375" customWidth="1"/>
    <col min="3" max="8" width="16.7109375" customWidth="1"/>
    <col min="9" max="9" width="59.7109375" style="12" customWidth="1"/>
  </cols>
  <sheetData>
    <row r="2" spans="2:10" ht="114" customHeight="1" x14ac:dyDescent="0.25">
      <c r="B2" s="258"/>
      <c r="C2" s="71" t="s">
        <v>159</v>
      </c>
      <c r="D2" s="71" t="s">
        <v>160</v>
      </c>
      <c r="E2" s="71" t="s">
        <v>161</v>
      </c>
      <c r="F2" s="71" t="s">
        <v>162</v>
      </c>
      <c r="G2" s="71" t="s">
        <v>163</v>
      </c>
      <c r="H2" s="71" t="s">
        <v>118</v>
      </c>
      <c r="I2" s="51" t="s">
        <v>164</v>
      </c>
      <c r="J2" s="325"/>
    </row>
    <row r="3" spans="2:10" ht="47.25" x14ac:dyDescent="0.25">
      <c r="B3" s="326" t="s">
        <v>191</v>
      </c>
      <c r="C3" s="327"/>
      <c r="D3" s="327"/>
      <c r="E3" s="327"/>
      <c r="F3" s="327"/>
      <c r="G3" s="327"/>
      <c r="H3" s="328"/>
      <c r="I3" s="52"/>
    </row>
    <row r="4" spans="2:10" ht="15.75" x14ac:dyDescent="0.25">
      <c r="B4" s="329" t="s">
        <v>181</v>
      </c>
      <c r="C4" s="149">
        <f t="shared" ref="C4:H4" si="0">SUM(C5:C11)</f>
        <v>0</v>
      </c>
      <c r="D4" s="149">
        <f t="shared" si="0"/>
        <v>0</v>
      </c>
      <c r="E4" s="149">
        <f t="shared" si="0"/>
        <v>0</v>
      </c>
      <c r="F4" s="149">
        <f t="shared" si="0"/>
        <v>0</v>
      </c>
      <c r="G4" s="150">
        <f t="shared" si="0"/>
        <v>0</v>
      </c>
      <c r="H4" s="151">
        <f t="shared" si="0"/>
        <v>0</v>
      </c>
      <c r="I4" s="98"/>
    </row>
    <row r="5" spans="2:10" ht="15.75" x14ac:dyDescent="0.25">
      <c r="B5" s="4" t="s">
        <v>165</v>
      </c>
      <c r="C5" s="332">
        <f>'TP dati'!J10</f>
        <v>0</v>
      </c>
      <c r="D5" s="332">
        <f>'TP dati'!K10</f>
        <v>0</v>
      </c>
      <c r="E5" s="332">
        <f>'TP dati'!L10</f>
        <v>0</v>
      </c>
      <c r="F5" s="330">
        <f t="shared" ref="F5:F6" si="1">IF(D5&gt;E5,D5-E5,0)</f>
        <v>0</v>
      </c>
      <c r="G5" s="143"/>
      <c r="H5" s="143"/>
      <c r="I5" s="98"/>
      <c r="J5" s="8"/>
    </row>
    <row r="6" spans="2:10" ht="13.9" customHeight="1" x14ac:dyDescent="0.25">
      <c r="B6" s="5" t="s">
        <v>146</v>
      </c>
      <c r="C6" s="332">
        <f>'TP dati'!J25</f>
        <v>0</v>
      </c>
      <c r="D6" s="332">
        <f>'TP dati'!K25</f>
        <v>0</v>
      </c>
      <c r="E6" s="332">
        <f>'TP dati'!L25</f>
        <v>0</v>
      </c>
      <c r="F6" s="330">
        <f t="shared" si="1"/>
        <v>0</v>
      </c>
      <c r="G6" s="143"/>
      <c r="H6" s="143"/>
      <c r="I6" s="38"/>
    </row>
    <row r="7" spans="2:10" s="22" customFormat="1" ht="24" x14ac:dyDescent="0.25">
      <c r="B7" s="331" t="s">
        <v>166</v>
      </c>
      <c r="C7" s="332">
        <f>'TP dati'!J33</f>
        <v>0</v>
      </c>
      <c r="D7" s="332">
        <f>'TP dati'!K33</f>
        <v>0</v>
      </c>
      <c r="E7" s="332">
        <f>'TP dati'!L33</f>
        <v>0</v>
      </c>
      <c r="F7" s="333">
        <f>IF(D7&gt;E7,D7-E7,0)</f>
        <v>0</v>
      </c>
      <c r="G7" s="334"/>
      <c r="H7" s="334"/>
      <c r="I7" s="53"/>
    </row>
    <row r="8" spans="2:10" ht="15.75" x14ac:dyDescent="0.25">
      <c r="B8" s="335" t="s">
        <v>167</v>
      </c>
      <c r="C8" s="140">
        <f>'TP dati'!J32</f>
        <v>0</v>
      </c>
      <c r="D8" s="140">
        <f>'TP dati'!K32</f>
        <v>0</v>
      </c>
      <c r="E8" s="140">
        <f>'TP dati'!L32</f>
        <v>0</v>
      </c>
      <c r="F8" s="330">
        <f>IF(D8&gt;E8,D8-E8,0)</f>
        <v>0</v>
      </c>
      <c r="G8" s="143"/>
      <c r="H8" s="143"/>
      <c r="I8" s="38"/>
    </row>
    <row r="9" spans="2:10" ht="15.75" x14ac:dyDescent="0.25">
      <c r="B9" s="335" t="s">
        <v>168</v>
      </c>
      <c r="C9" s="140">
        <f>'TP dati'!J13</f>
        <v>0</v>
      </c>
      <c r="D9" s="140">
        <f>'TP dati'!K13</f>
        <v>0</v>
      </c>
      <c r="E9" s="140">
        <f>'TP dati'!L13</f>
        <v>0</v>
      </c>
      <c r="F9" s="330">
        <f t="shared" ref="F9:F11" si="2">IF(D9&gt;E9,D9-E9,0)</f>
        <v>0</v>
      </c>
      <c r="G9" s="143"/>
      <c r="H9" s="143"/>
      <c r="I9" s="52"/>
    </row>
    <row r="10" spans="2:10" ht="24.75" x14ac:dyDescent="0.25">
      <c r="B10" s="5" t="s">
        <v>169</v>
      </c>
      <c r="C10" s="140">
        <f>'TP dati'!J17</f>
        <v>0</v>
      </c>
      <c r="D10" s="140">
        <f>'TP dati'!K17</f>
        <v>0</v>
      </c>
      <c r="E10" s="140">
        <f>'TP dati'!L17</f>
        <v>0</v>
      </c>
      <c r="F10" s="330">
        <f t="shared" si="2"/>
        <v>0</v>
      </c>
      <c r="G10" s="143"/>
      <c r="H10" s="143"/>
      <c r="I10" s="52"/>
    </row>
    <row r="11" spans="2:10" ht="15.75" x14ac:dyDescent="0.25">
      <c r="B11" s="331" t="s">
        <v>170</v>
      </c>
      <c r="C11" s="336">
        <f>'TP dati'!J21</f>
        <v>0</v>
      </c>
      <c r="D11" s="336">
        <f>'TP dati'!K21</f>
        <v>0</v>
      </c>
      <c r="E11" s="336">
        <f>'TP dati'!L21</f>
        <v>0</v>
      </c>
      <c r="F11" s="337">
        <f t="shared" si="2"/>
        <v>0</v>
      </c>
      <c r="G11" s="143"/>
      <c r="H11" s="143"/>
      <c r="I11" s="52"/>
    </row>
    <row r="12" spans="2:10" ht="15.75" x14ac:dyDescent="0.25">
      <c r="B12" s="329" t="s">
        <v>171</v>
      </c>
      <c r="C12" s="149">
        <f t="shared" ref="C12:H12" si="3">C13+C14</f>
        <v>0</v>
      </c>
      <c r="D12" s="149">
        <f t="shared" si="3"/>
        <v>0</v>
      </c>
      <c r="E12" s="149">
        <f t="shared" si="3"/>
        <v>0</v>
      </c>
      <c r="F12" s="149">
        <f t="shared" si="3"/>
        <v>0</v>
      </c>
      <c r="G12" s="151">
        <f t="shared" si="3"/>
        <v>0</v>
      </c>
      <c r="H12" s="151">
        <f t="shared" si="3"/>
        <v>0</v>
      </c>
      <c r="I12" s="98"/>
    </row>
    <row r="13" spans="2:10" ht="30" x14ac:dyDescent="0.25">
      <c r="B13" s="3" t="s">
        <v>172</v>
      </c>
      <c r="C13" s="140">
        <f>'TP dati'!J9</f>
        <v>0</v>
      </c>
      <c r="D13" s="338">
        <f>'TP dati'!K9</f>
        <v>0</v>
      </c>
      <c r="E13" s="338">
        <f>'TP dati'!L9</f>
        <v>0</v>
      </c>
      <c r="F13" s="338">
        <f>C13-E13</f>
        <v>0</v>
      </c>
      <c r="G13" s="143"/>
      <c r="H13" s="143"/>
      <c r="I13" s="98"/>
    </row>
    <row r="14" spans="2:10" x14ac:dyDescent="0.25">
      <c r="B14" s="3" t="s">
        <v>173</v>
      </c>
      <c r="C14" s="338">
        <f>'TP dati'!J6</f>
        <v>0</v>
      </c>
      <c r="D14" s="338">
        <f>'TP dati'!K6</f>
        <v>0</v>
      </c>
      <c r="E14" s="338">
        <f>'TP dati'!L6</f>
        <v>0</v>
      </c>
      <c r="F14" s="338">
        <f>C14-E14</f>
        <v>0</v>
      </c>
      <c r="G14" s="143"/>
      <c r="H14" s="143"/>
      <c r="I14" s="98"/>
    </row>
    <row r="15" spans="2:10" ht="15.75" x14ac:dyDescent="0.25">
      <c r="B15" s="339" t="s">
        <v>192</v>
      </c>
      <c r="C15" s="340">
        <f>-'TP dati'!J37</f>
        <v>0</v>
      </c>
      <c r="D15" s="48"/>
      <c r="E15" s="48"/>
      <c r="F15" s="48"/>
      <c r="G15" s="151">
        <f>G4+G12</f>
        <v>0</v>
      </c>
      <c r="H15" s="341"/>
      <c r="I15" s="38"/>
      <c r="J15" s="99"/>
    </row>
    <row r="16" spans="2:10" ht="18.75" x14ac:dyDescent="0.3">
      <c r="B16" s="342" t="s">
        <v>174</v>
      </c>
      <c r="C16" s="343"/>
      <c r="D16" s="343"/>
      <c r="E16" s="343"/>
      <c r="F16" s="343"/>
      <c r="G16" s="343"/>
      <c r="H16" s="344">
        <f>H3+H4+H12+H15</f>
        <v>0</v>
      </c>
      <c r="I16" s="52"/>
    </row>
    <row r="17" spans="2:2" x14ac:dyDescent="0.25">
      <c r="B17" s="6" t="s">
        <v>175</v>
      </c>
    </row>
  </sheetData>
  <sheetProtection algorithmName="SHA-512" hashValue="uzz70UtdqAh+3jHgvXXbrqb1LytWTEFZAyFoCOp+ZZGx5Kr/rOWvItheWMjJbxZHm2sQ/nqDPZk/mOJbRBhcqg==" saltValue="nTMpjaXH+35147A/WnsIlw==" spinCount="100000" sheet="1" objects="1" scenarios="1"/>
  <phoneticPr fontId="24" type="noConversion"/>
  <dataValidations count="1">
    <dataValidation type="decimal" operator="lessThan" allowBlank="1" showInputMessage="1" showErrorMessage="1" error="Ievades vērtībai jābūt mazākai par nulli." prompt="Efektivitātes ieguvums, kas samazina regulatīvā rēķina atlikumu uz nākamo regulatīvo periodu." sqref="H15">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A17"/>
  <sheetViews>
    <sheetView workbookViewId="0"/>
  </sheetViews>
  <sheetFormatPr defaultColWidth="8.7109375" defaultRowHeight="15" x14ac:dyDescent="0.25"/>
  <cols>
    <col min="1" max="16384" width="8.7109375" style="12"/>
  </cols>
  <sheetData>
    <row r="8" s="46" customFormat="1" ht="12" x14ac:dyDescent="0.25"/>
    <row r="17" s="47" customFormat="1" ht="12"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7109375" defaultRowHeight="15" x14ac:dyDescent="0.25"/>
  <cols>
    <col min="1" max="16384" width="8.7109375" style="12"/>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D0BD5B6F104293448B1340521C99076B" ma:contentTypeVersion="18" ma:contentTypeDescription="Izveidot jaunu dokumentu." ma:contentTypeScope="" ma:versionID="1ee2ea25aed7786960e238bd011c7197">
  <xsd:schema xmlns:xsd="http://www.w3.org/2001/XMLSchema" xmlns:xs="http://www.w3.org/2001/XMLSchema" xmlns:p="http://schemas.microsoft.com/office/2006/metadata/properties" xmlns:ns2="21f7a9fe-7315-4d12-abaf-ae2e09d19234" xmlns:ns3="f359956b-1d07-4536-bdc6-9866f86c1bfc" targetNamespace="http://schemas.microsoft.com/office/2006/metadata/properties" ma:root="true" ma:fieldsID="b690ca41667f6ddeb2dec478332928d8" ns2:_="" ns3:_="">
    <xsd:import namespace="21f7a9fe-7315-4d12-abaf-ae2e09d19234"/>
    <xsd:import namespace="f359956b-1d07-4536-bdc6-9866f86c1bf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7a9fe-7315-4d12-abaf-ae2e09d19234"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element name="TaxCatchAll" ma:index="23" nillable="true" ma:displayName="Taxonomy Catch All Column" ma:hidden="true" ma:list="{4eb1303e-5403-4cb3-a212-f3289d8c979f}" ma:internalName="TaxCatchAll" ma:showField="CatchAllData" ma:web="21f7a9fe-7315-4d12-abaf-ae2e09d192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59956b-1d07-4536-bdc6-9866f86c1bf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ad576494-318b-4f39-be7c-2ee6b16e2f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59956b-1d07-4536-bdc6-9866f86c1bfc">
      <Terms xmlns="http://schemas.microsoft.com/office/infopath/2007/PartnerControls"/>
    </lcf76f155ced4ddcb4097134ff3c332f>
    <TaxCatchAll xmlns="21f7a9fe-7315-4d12-abaf-ae2e09d1923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C93A15-0472-49A5-A965-589CB45E2A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7a9fe-7315-4d12-abaf-ae2e09d19234"/>
    <ds:schemaRef ds:uri="f359956b-1d07-4536-bdc6-9866f86c1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AAABAB-19AF-4E03-B54F-EAAB8B92ED24}">
  <ds:schemaRefs>
    <ds:schemaRef ds:uri="http://purl.org/dc/elements/1.1/"/>
    <ds:schemaRef ds:uri="21f7a9fe-7315-4d12-abaf-ae2e09d19234"/>
    <ds:schemaRef ds:uri="http://schemas.microsoft.com/office/2006/documentManagement/types"/>
    <ds:schemaRef ds:uri="http://purl.org/dc/terms/"/>
    <ds:schemaRef ds:uri="f359956b-1d07-4536-bdc6-9866f86c1bfc"/>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B1D1ECA-A42F-44EB-9BA2-B822BCCD66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TP dati</vt:lpstr>
      <vt:lpstr>6_mēn_1_TP</vt:lpstr>
      <vt:lpstr>6_mēn_2_TP</vt:lpstr>
      <vt:lpstr>6_mēn_3_TP</vt:lpstr>
      <vt:lpstr>6_mēn_4_TP</vt:lpstr>
      <vt:lpstr>6_mēn_5_TP</vt:lpstr>
      <vt:lpstr>RP_noslēguma_RR</vt:lpstr>
      <vt:lpstr> 1 DL aprēķiniem</vt:lpstr>
      <vt:lpstr>2 DL aprēķiniem</vt:lpstr>
      <vt:lpstr>3 DL aprēķiniem</vt:lpstr>
      <vt:lpstr>4 DL aprēķiniem</vt:lpstr>
      <vt:lpstr>5 DL aprēķiniem</vt:lpstr>
      <vt:lpstr>6 DL aprēķiniem</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Svetlana Vītola</dc:creator>
  <cp:keywords/>
  <dc:description/>
  <cp:lastModifiedBy>Uldis Ervalds</cp:lastModifiedBy>
  <cp:revision/>
  <dcterms:created xsi:type="dcterms:W3CDTF">2024-01-18T09:24:18Z</dcterms:created>
  <dcterms:modified xsi:type="dcterms:W3CDTF">2026-06-04T11:46:44Z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0x010100D0BD5B6F104293448B1340521C99076B</vt:lpwstr>
  </property>
  <property fmtid="{D5CDD505-2E9C-101B-9397-08002B2CF9AE}" pid="3" name="MediaServiceImageTags">
    <vt:lpwstr/>
  </property>
</Properties>
</file>