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6C5B58A8-8EF2-4919-803D-AE5B90F53727}" xr6:coauthVersionLast="47" xr6:coauthVersionMax="47" xr10:uidLastSave="{00000000-0000-0000-0000-000000000000}"/>
  <bookViews>
    <workbookView xWindow="-108" yWindow="-108" windowWidth="23256" windowHeight="12456" xr2:uid="{00000000-000D-0000-FFFF-FFFF00000000}"/>
  </bookViews>
  <sheets>
    <sheet name="Investīciju_programma_2025" sheetId="1" r:id="rId1"/>
  </sheets>
  <externalReferences>
    <externalReference r:id="rId2"/>
  </externalReferences>
  <definedNames>
    <definedName name="_08.210001">#REF!</definedName>
    <definedName name="_xlnm._FilterDatabase" localSheetId="0" hidden="1">Investīciju_programma_2025!$A$1:$K$77</definedName>
    <definedName name="DATORI">#REF!</definedName>
    <definedName name="Grāmatvedis">[1]Sheet2!$E$3:$E$5</definedName>
    <definedName name="INDEKSI">#REF!</definedName>
    <definedName name="invsetīcijas">#REF!</definedName>
    <definedName name="Koordinators">[1]Sheet2!$G$3:$G$18</definedName>
    <definedName name="Kristīne_Kūlīte">'[1]Projekti 2023'!#REF!</definedName>
    <definedName name="RICIBAS">#REF!</definedName>
    <definedName name="Statuss">[1]Sheet2!$C$2:$C$9</definedName>
    <definedName name="Summa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2" i="1" l="1"/>
  <c r="K11" i="1" l="1"/>
  <c r="K50" i="1" l="1"/>
  <c r="K73" i="1"/>
  <c r="J78" i="1" l="1"/>
  <c r="K7" i="1"/>
  <c r="K8" i="1"/>
  <c r="K13" i="1"/>
  <c r="K14" i="1"/>
  <c r="K15" i="1"/>
  <c r="K18" i="1"/>
  <c r="K19" i="1"/>
  <c r="K21" i="1"/>
  <c r="K23" i="1"/>
  <c r="K24" i="1"/>
  <c r="K28" i="1"/>
  <c r="K31" i="1"/>
  <c r="K32" i="1"/>
  <c r="K33" i="1"/>
  <c r="K35" i="1"/>
  <c r="K36" i="1"/>
  <c r="K37" i="1"/>
  <c r="K39" i="1"/>
  <c r="K40" i="1"/>
  <c r="K41" i="1"/>
  <c r="K72" i="1"/>
  <c r="K34" i="1"/>
  <c r="K53" i="1"/>
  <c r="K17" i="1"/>
  <c r="K38" i="1"/>
  <c r="K42" i="1"/>
  <c r="K43" i="1"/>
  <c r="K44" i="1"/>
  <c r="K48" i="1"/>
  <c r="K49" i="1"/>
  <c r="K54" i="1"/>
  <c r="K55" i="1"/>
  <c r="K57" i="1"/>
  <c r="K58" i="1"/>
  <c r="K59" i="1"/>
  <c r="K60" i="1"/>
  <c r="K63" i="1"/>
  <c r="K65" i="1"/>
  <c r="K66" i="1"/>
  <c r="K68" i="1"/>
  <c r="K69" i="1"/>
  <c r="K70" i="1"/>
  <c r="K74" i="1"/>
  <c r="K75" i="1"/>
  <c r="K77" i="1"/>
  <c r="K51" i="1"/>
  <c r="K22" i="1"/>
  <c r="K26" i="1"/>
  <c r="K27" i="1"/>
  <c r="K30" i="1"/>
  <c r="K52" i="1"/>
  <c r="K71" i="1"/>
  <c r="K76" i="1"/>
  <c r="K56" i="1"/>
  <c r="K61" i="1"/>
  <c r="K10" i="1"/>
  <c r="K64" i="1"/>
  <c r="K67" i="1"/>
  <c r="H16" i="1" l="1"/>
  <c r="K16" i="1" s="1"/>
  <c r="H45" i="1" l="1"/>
  <c r="H47" i="1"/>
  <c r="K47" i="1" s="1"/>
  <c r="H62" i="1"/>
  <c r="K62" i="1" s="1"/>
  <c r="K6" i="1" l="1"/>
  <c r="I29" i="1"/>
  <c r="H29" i="1"/>
  <c r="K29" i="1" s="1"/>
  <c r="I46" i="1"/>
  <c r="H46" i="1"/>
  <c r="I9" i="1"/>
  <c r="H9" i="1"/>
  <c r="K9" i="1" s="1"/>
  <c r="H25" i="1"/>
  <c r="K25" i="1" s="1"/>
  <c r="I45" i="1"/>
  <c r="K45" i="1" s="1"/>
  <c r="H20" i="1"/>
  <c r="K20" i="1" s="1"/>
  <c r="I78" i="1" l="1"/>
  <c r="K46" i="1"/>
  <c r="K78" i="1" s="1"/>
  <c r="H78" i="1"/>
</calcChain>
</file>

<file path=xl/sharedStrings.xml><?xml version="1.0" encoding="utf-8"?>
<sst xmlns="http://schemas.openxmlformats.org/spreadsheetml/2006/main" count="447" uniqueCount="197">
  <si>
    <t>Nr.p.k.</t>
  </si>
  <si>
    <t>Teritorija</t>
  </si>
  <si>
    <t>Projekta nosaukums</t>
  </si>
  <si>
    <t>Projekta veids</t>
  </si>
  <si>
    <t>Projekta plānotie darbības rezultāti un to rezultatīvie rādītāji (plānotās aktivitātes)</t>
  </si>
  <si>
    <t>Par projekta ieviešanu atbildīgā nodaļa,
struktūrvienība, 
iestāde</t>
  </si>
  <si>
    <t>Finansējuma avots</t>
  </si>
  <si>
    <t>JNP līdzfinansējums</t>
  </si>
  <si>
    <t>Aizņēmums</t>
  </si>
  <si>
    <t xml:space="preserve">Fondu projektu finansējums </t>
  </si>
  <si>
    <t xml:space="preserve">KOPĀ </t>
  </si>
  <si>
    <t>Eleja</t>
  </si>
  <si>
    <t>Elejas vidusskolas mājturības un tehnoloģiju darbnīcas energoefektivitātes paaugstināšana</t>
  </si>
  <si>
    <t>Energoefektivitāte</t>
  </si>
  <si>
    <t xml:space="preserve">Projekts CFLA 1.2.1.3.i. pasākumam “Pašvaldību ēku un infrastruktūras uzlabošana, veicinot pāreju uz atjaunojamo energoresursu tehnoloģiju izmantošanu un uzlabojot energoefektivitāte” -  Elejas vidusskolas mājturības un tehnoloģiju darbnīcas telpu atjaunošana un energoefektivitātes paaugstināšana, Nr. 2.1.1.6/1/24/I/001
</t>
  </si>
  <si>
    <t>ES</t>
  </si>
  <si>
    <t xml:space="preserve">Elejas muižas parka ziemeļu/rietumu daļas labiekārtošana
</t>
  </si>
  <si>
    <t>Vēstures mantojums - teritorija</t>
  </si>
  <si>
    <t xml:space="preserve">"Atklāj Zemgales un Žemaitijas zaļos noslēpumus/ Exploit Your Senses to Discover the Green Secrets of Zemgale and Žemaitija!/ Green Secrets" INTEREG LAT-LIT  projekta ietvaros
Projekta mērķis: veicināt kultūras un dabas mantojuma teritoriju pieejamību un iekļaušanu tūrismā, tūrisma pakalpojumu veidošanu, nodrošinot ilgtspējīgu teritorijas attīstību.
Projekta sākums - 01.02.2024.
 </t>
  </si>
  <si>
    <t>Glūda</t>
  </si>
  <si>
    <t>Meliorācijas sistēmas atjaunošana Viesturciemā, Glūdas pagastā, Jelgavas novadā</t>
  </si>
  <si>
    <t>Meliorācijas sistēmu atjaunošana</t>
  </si>
  <si>
    <t xml:space="preserve">2024.gadā izstrādāts būvprojekts, 2025.gadā plānoti būvdarbi
Plānots aizņēmums meliorācijas sistēmu sakārtošanai
Sadalījums pa gadiem aizņēmumam:
2025. gads 36307 EUR
2026.gads 92915 EUR
Sadalījums pa gadiem PB līdzfinansējumam:
2025. gads 4034 EUR
2026.gads 18824 EUR
</t>
  </si>
  <si>
    <t>Infrastruktūras pārvaldības nodaļa</t>
  </si>
  <si>
    <t>PB</t>
  </si>
  <si>
    <t>Jaunsvirlauka</t>
  </si>
  <si>
    <t>Jaunsvirlaukas pagasta  transporta infrastruktūras attīstība</t>
  </si>
  <si>
    <t>Transporta infrastruktūra, t.sk. Apgaismojums</t>
  </si>
  <si>
    <t xml:space="preserve">Gājēju celiņa un apgaismojuma izbūve Jaunsvirlaukas pagastā gar Valsts reģionālo autoceļu P94 no Staļģenes līdz Emburgai  2025.gadā pārejošās līguma saistības par būvprojekta izstrādi
Kopējās būvdarbu izmaksas 535329EUR
</t>
  </si>
  <si>
    <t>Infrastruktūras pārvaldības nodaļa/Pagasta pārvalde</t>
  </si>
  <si>
    <t>Lielplatone</t>
  </si>
  <si>
    <t>Jelgavas novada pašvaldības Lielplatones pamatskolas – atbalsta centra infrastruktūras un mācību vides pilnveide efektīvas, kvalitatīvas un mūsdienīgas speciālās izglītības īstenošanai</t>
  </si>
  <si>
    <t>Izglītības iestāžu infrastruktūra</t>
  </si>
  <si>
    <t xml:space="preserve">Jelgavas novada pašvaldības Lielplatones pamatskolas – atbalsta centra infrastruktūras un mācību vides pilnveide efektīvas, kvalitatīvas un mūsdienīgas speciālās izglītības īstenošanai, Nr. 4.2.1.3/1/24/I/006
</t>
  </si>
  <si>
    <t>Ozolnieki</t>
  </si>
  <si>
    <t>SAC Zemgale telpu remonti</t>
  </si>
  <si>
    <t>Sociālo pakalpojumu infrastruktūra</t>
  </si>
  <si>
    <t>Platone</t>
  </si>
  <si>
    <t>Platones pagasta  transporta infrastruktūras attīstība</t>
  </si>
  <si>
    <t xml:space="preserve">Lielvircavas muižas katlu mājas rekonstrukcija - malkas apkures katlu nomaiņa uz granulu katlu </t>
  </si>
  <si>
    <t>Ēku apsaimniekošana</t>
  </si>
  <si>
    <t>DRN</t>
  </si>
  <si>
    <t>Zaļenieki</t>
  </si>
  <si>
    <t>Zaļenieku pagasta  transporta infrastruktūras attīstība</t>
  </si>
  <si>
    <t>Izglītības iestāžu infrastruktūras pilnveide un aprīkošana Jelgavas novada pašvaldībā Vircava, Staļģene</t>
  </si>
  <si>
    <t>Novads</t>
  </si>
  <si>
    <t>Viedās pašvaldības attīstība Aizkraukles, Bauskas un Jelgavas novadā, ieviešot viedus risinājumus pašvaldību ēkās pašvaldības autonomo funkciju nodrošināšanā</t>
  </si>
  <si>
    <t>Pašvaldības pakalpojumu pilnveidošana</t>
  </si>
  <si>
    <t>Pasākuma mērķis ir veicināt viedo pašvaldību attīstību, ieviešot viedus risinājumus pašvaldību autonomo funkciju un no tām izrietošu pārvaldes uzdevumu izpildes nodrošināšanā. Projekta galvenās darbības:
-	siltummezglu modernizēšana un telpu temperatūras regulēšanas iekārtu uzstādīšana, kas saistīta ar viedā risinājuma ieviešanu pašvaldības ēkās;
-	inovatīvā risinājuma iegāde, tā attīstīšana un mākslīgā intelekta integrēšana, kas atbildēs par siltummezgla attālinātu regulāciju, vadoties pēc iekštelpu gaisa temperatūras. (16 ēkas)</t>
  </si>
  <si>
    <t>Transporta infrastruktūra/Atbalsts uzņēmējdarbībai</t>
  </si>
  <si>
    <t>ES/ACF</t>
  </si>
  <si>
    <t xml:space="preserve">Jaunas piebūves izveide pie Ozolnieku vidusskolas ēkas </t>
  </si>
  <si>
    <t>Jaunas piebūves izveide pie Ozolnieku vidusskolas ēkas 
2026.gadā paredzēts metu konkurss</t>
  </si>
  <si>
    <t>Ozolnieku vidusskolas energoefektivitātes paaugstināšana</t>
  </si>
  <si>
    <t>Ozolnieku vidusskolas energoefektivitātes paaugstināšana- būvprojekta pārprojektēšana</t>
  </si>
  <si>
    <t>Līvbērze</t>
  </si>
  <si>
    <t>Aizupes pamatskolas piebūve</t>
  </si>
  <si>
    <t>Nākotnes ciema sporta laukuma atjaunošana, labiekārtošana</t>
  </si>
  <si>
    <t>Sporta infrastruktūra</t>
  </si>
  <si>
    <t>Nākotnes ciema sporta laukuma atjaunošana, labiekārtošana - būvprojekta aktualizācija</t>
  </si>
  <si>
    <t>Aktivitāšu centrs ,,Zemgale" - pirts remonts</t>
  </si>
  <si>
    <t>Cenas</t>
  </si>
  <si>
    <t>Cenu pagasta  transporta infrastruktūras attīstība</t>
  </si>
  <si>
    <t>Transporta infrastruktūra</t>
  </si>
  <si>
    <t>Cenu pagasta ceļa Brankas - Tiltiņi asfalta seguma atjaunošana
2026.gadā paredzēts pārejošās līguma saistības  - būvprojekta izstrāde un secīgi būvdarbi, līdzfinansējums paredzēts no VB ACF finansējuma</t>
  </si>
  <si>
    <t>ACF</t>
  </si>
  <si>
    <t>Glūdas pagasta  transporta infrastruktūras attīstība</t>
  </si>
  <si>
    <t>Apvienotā gājēju un veloceliņa, un ielas apgaismojuma izbūve Skolas ielā, Nākotnes ciemā, posmā no pašvaldības ceļa Nākotne - Dārznieki līdz Tomsona ielai"
Kopējās būvdarbu izmaksas 671339EUR</t>
  </si>
  <si>
    <t>Kalnciems</t>
  </si>
  <si>
    <t>Kalnciema pagasta  transporta infrastruktūras attīstība</t>
  </si>
  <si>
    <t>Salgale</t>
  </si>
  <si>
    <t>Salgales pagasta  transporta infrastruktūras attīstība</t>
  </si>
  <si>
    <t>Sesava</t>
  </si>
  <si>
    <t>Sesavas pagasta  transporta infrastruktūras attīstība</t>
  </si>
  <si>
    <t>1. Seguma atjaunošana Dārza iela - Buķi, Sesava (896256EUR)                                                                                     
2.Bērvircavas ciema, Upes ielas gājēju ietves izbūve posmā no Upes ielas 31 līdz Tūju ielai (108484EUR)
Kopējās būvdarbu izmaksas 1001740EUR</t>
  </si>
  <si>
    <t>Svēte</t>
  </si>
  <si>
    <t>Svētes pagasta  transporta infrastruktūras attīstība</t>
  </si>
  <si>
    <t>Valgunde</t>
  </si>
  <si>
    <t>Valgundes pagasta  transporta infrastruktūras attīstība</t>
  </si>
  <si>
    <t>Vilce</t>
  </si>
  <si>
    <t>Vilces pagasta  transporta infrastruktūras attīstība</t>
  </si>
  <si>
    <t>Vircava</t>
  </si>
  <si>
    <t>Vircavas pagasta  transporta infrastruktūras attīstība</t>
  </si>
  <si>
    <t>Esošo telpu pārbūve, pielāgošana jaunu pakalpojumu nodrošināšanai</t>
  </si>
  <si>
    <t>Jelgavas novada objektu (patvertņu) pielāgošana un aprīkošana civilās aizsardzības mērķiem</t>
  </si>
  <si>
    <t>Dalība pasākumā “Objektu (patvertņu) pielāgošana un aprīkošana civilās aizsardzības mērķiem". Projekta mērķis ir esošu telpu pārbūve vai atjaunošana, pielāgojot tās III kategorijas patvertņu ierīkošanai un telpu aprīkošana atbilstoši III kategorijas patvertnes funkcionālajām prasībām
Jelgavas novada pašvaldības objektu pielāgošana III kategorijas patvertnes prasībām, Nr. 5.2.1.1/1/25/I/009</t>
  </si>
  <si>
    <t>Ūdens ņemšanas vietu ugunsdzēsību vajadzībām atjaunošana/izveide atjaunošana</t>
  </si>
  <si>
    <t>Teritoriju apsaimniekošana</t>
  </si>
  <si>
    <t xml:space="preserve">Ūdens ņemšanas vietu ugunsdzēsību vajadzībām atjaunošana/izveide atjaunošana.
Atklātas ūdens tilpnes atjaunošana un ūdens ņemšanas vietas izbūve ugunsdzēsības vajadzībām Vilcē (VUGD akts) - 32000EUR
</t>
  </si>
  <si>
    <t>Ūdens ņemšanas vietu ugunsdzēsību vajadzībām atjaunošana/izveide atjaunošana.
Ūdens ņemšanas vietas izbūve ugunsdzēsības vajadzībām Vircavā (VUGD akts)</t>
  </si>
  <si>
    <t xml:space="preserve">Ūdens ņemšanas vietu ugunsdzēsību vajadzībām atjaunošana/izveide atjaunošana.
Atklātas ūdens ņemšanas vietas izbūve ugunsdzēsības vajadzībām pie Garozas pamatskolas Salgales pagastā (VUGD akts) 
</t>
  </si>
  <si>
    <t xml:space="preserve">Ūdens ņemšanas vietu ugunsdzēsību vajadzībām atjaunošana/izveide atjaunošana.
Atklātas ūdens ņemšanas vietas izbūve ugunsdzēsības vajadzībām Valgundes pagastā, Vītoliņu ciemā, Mehanizātoru ielā (VUGD akts)
</t>
  </si>
  <si>
    <t>Ūdens ņemšanas vietu ugunsdzēsību vajadzībām atjaunošana/izveide atjaunošana.
Ūdens ņemšanas vietas izbūve ugunsdzēsības vajadzībām Sesavas pamatskola  (VUGD akts)  -  tehniskā projekta izstrāde 6000EUR</t>
  </si>
  <si>
    <t>Lielupes aizsargdambja atjaunošana un labiekārtošana Kārniņos</t>
  </si>
  <si>
    <t>Lielupes aizsargdambja atjaunošanai un labiekārtošana Kārniņos - 2026.gadā būvprojekta izstrāde</t>
  </si>
  <si>
    <t>Tilts pār Vircavas upi uz Loka ielas Kārniņos, Jaunsvirlaukas pagastā</t>
  </si>
  <si>
    <t xml:space="preserve">Tilta remontdarbi, tiltam pār Vircavas upi uz Loka ielas, Kārniņos, Jaunsvirlaukas pagastā uz metāla margām un barjerām veidojas korozija. 
</t>
  </si>
  <si>
    <t>Tilts pār Sesavas upi, VIR23 Ziedoņa ceļš,  demontāža un pārbūve par lielizmēra caurteku</t>
  </si>
  <si>
    <t xml:space="preserve">Tilts pār Sesavas upi, VIR23 Ziedoņa ceļš,  demontāža un pārbūve par lielizmēra caurteku-- būvprojekta izstrāde
</t>
  </si>
  <si>
    <t>T34 Platones tilta pār Platones upi, LIE04 V1050 - Birzes 0,13km</t>
  </si>
  <si>
    <t xml:space="preserve">T34 Platones tilta pār Platones upi, LIE04 V1050 - Birzes 0,13km - būvprojekta izstrāde (pārejošās līguma saistības JNP/5-34.3/25/161)
</t>
  </si>
  <si>
    <t xml:space="preserve">T72 Strauta tilta pār Skursteņu strauta, JAU40 P94-Ošas-V1083 Laukgaļi 1,99km, demontāža un pārbūve par lielizmēra caurteku </t>
  </si>
  <si>
    <t xml:space="preserve"> T72 Strauta tilta pār Skursteņu strauta, JAU40 P94-Ošas-V1083 Laukgaļi 1,99km, demontāža un pārbūve par lielizmēra caurteku - būvprojekta izstrāde,būvdarbi (pārejošās līguma saistības JNP/5-34.3/25/160)
</t>
  </si>
  <si>
    <t>Apiņu tilta remontdarbi (autoceļš LIV45 Apiņi–Cimāles-Ceriņu iela Apiņu tilts pār Svētes upi</t>
  </si>
  <si>
    <t xml:space="preserve">Apiņu tilta remontdarbi (autoceļš LIV45 Apiņi–Cimāles-Ceriņu iela Apiņu tilts pār Svētes upi būvdarbi (pārejošās līguma saistības JNP/5-34.6/25/9)
</t>
  </si>
  <si>
    <t>Tiltam (Roņu tilts T39) pār Svētes upi, Ziedkalnes iela, Ziedkalne</t>
  </si>
  <si>
    <t xml:space="preserve">Tiltam (Roņu tilts T39) pār Svētes upi, Ziedkalnes iela, Ziedkalne - būvprojekta izstrāde (pārejošās līguma saistības JNP/5-34.6/25/2)
</t>
  </si>
  <si>
    <t>Gājēju ietves izbūve Svētē no Jelgavas valstspilsētas robežās līdz autobusu pieturvietai Svētē</t>
  </si>
  <si>
    <t>Ozolu ielas asfaltbetona seguma remontdarbi posmā no Lietuvas ielas līdz Dārza ielai, Elejas pagastā</t>
  </si>
  <si>
    <t xml:space="preserve">Elejas pagasta sporta halles būvniecība </t>
  </si>
  <si>
    <t>Infrastruktūras  pārvaldības nodaļa/Sporta centrs</t>
  </si>
  <si>
    <t>Ozolnieku vidusskolas sporta laukuma atjaunošana</t>
  </si>
  <si>
    <t>Kalnciema pagasta pamatskolas sporta laukuma atjaunošana</t>
  </si>
  <si>
    <t xml:space="preserve">Ozolnieki </t>
  </si>
  <si>
    <t>Transporta iegādei skolēnu pārvadāšanai skolu reformas ietvaros</t>
  </si>
  <si>
    <t>Bērvircava, Upes ielas gājēju celiņa apgaismojuma līnījas izbūve</t>
  </si>
  <si>
    <t>Klāvi, ielas apgaismojuma izbūve</t>
  </si>
  <si>
    <t>Klāvi, ielas apgaismojuma izbūve 9 laternas  kopā: 17000.00 EUR - (Topogrāfija 850 EUR, projektēšana apgaismojumam 1500.00 EUR, Sadales tīkla pieslēguma maksa 1000 EUR,  projekts Sadales tīkla pieslēguma izbūvei -650 EUR, apgaismojuma līnijas izbūve 13000.00 EUR)</t>
  </si>
  <si>
    <t>Apgaismojuma izbūve Skolas ielā uz Vilces muižu, pie muižas un kalpu mājas</t>
  </si>
  <si>
    <t>Apgaismojuma izbūve Skolas ielā uz Vilces muižu, pie muižas un kalpu mājas - būvprojekta izstrāde</t>
  </si>
  <si>
    <t>Gājēju celiņš  no Lielplatones ciema līdz Valsts autoceļam A8 ( Mazelejai)</t>
  </si>
  <si>
    <t>Gājēju celiņa izbūve nepieciešama no Lielplatones ciema Parka ielas un Alejas ielas krustojuma gar pašvaldības ielu Alejas ielu (0.6 km) kadastra 54600010071) un gar pašvaldības ceļu LIE 13 Alejas iela-Mazeleja (1.29 km), kadastra numurs 54600010268- būvprojekta izstrāde</t>
  </si>
  <si>
    <t>Sesavas pagasta administratīvo siltumapgādes ēku  pārbūve un apkures sistēmu rekonstrukcija</t>
  </si>
  <si>
    <t>Malkas apkures viena katla nomaiņa uz granulu katlu, Skolas iela 4, Platone</t>
  </si>
  <si>
    <t>Jelgavas novada izglītības iestāžu nodrošinājums pilnveidotā vispārējās izglītības satura kvalitatīvai ieviešanai pamata un vidējās izglītības pakāpē</t>
  </si>
  <si>
    <t>Daudzfunkcionālā sociālo 
pakalpojumu centra “Zīle” sniegto 
pakalpojumu palielināšana Celtnieku ielā 12, Ānē, Cenu pagastā</t>
  </si>
  <si>
    <t>Apgaismojuma izbūve Rūpniecības ielā, Elejā, Elejas pagastā</t>
  </si>
  <si>
    <t>Apgaismojuma izbūve Rūpniecības ielā, Elejā - būvprojekta izstrāde</t>
  </si>
  <si>
    <t>Pagasta pārvalde</t>
  </si>
  <si>
    <t>Ozolnieku jauniešu iniciatīvu centra konteinera būvniecība</t>
  </si>
  <si>
    <t>Izglītības pārvalde</t>
  </si>
  <si>
    <r>
      <t xml:space="preserve">1. SAC Zemgale telpu remonts:
2024.gadā izstrādāts būvprojekts par SAC Zemgale B korpusa gaiteņu remontu 1. un 2.stāvam.
2025.gadā uzsākti būvdarbi - 1.stāva B korpusa gaiteņu remonts 236 359 EUR. </t>
    </r>
    <r>
      <rPr>
        <b/>
        <sz val="9"/>
        <rFont val="Arial"/>
        <family val="2"/>
      </rPr>
      <t xml:space="preserve"> </t>
    </r>
    <r>
      <rPr>
        <sz val="9"/>
        <rFont val="Arial"/>
        <family val="2"/>
      </rPr>
      <t xml:space="preserve">
Sadalījums pa gadiem aizņēmumam:
2025. gads 68320 EUR
2026.gads 144403 EUR
Sadalījums pa gadiem PB līdzfinansējumam:
2025. gads 7591 EUR
2026.gads 16045 EUR
2.  Ārdurvju nomaiņa ar vējtvera izveidi, savienotas ar AUS, ugunsdrošu durvju uzstādīšana ventilācijas telpā (VUGD akts) 22763EUR
3. AUATSS montāžas darbi, remontdarbi tehniskā projekta papildināšana - Pamatēkā un saimniecības ēkā ierīču izvietojums nesakrīt ar tehniskajā projektā norādīto, ierīces bēniņos ir uzstādītas, bet nav norādītas tehniskajā projektā. Faktiskais AUATSS ierīču izvietojums saimniecības ēkā neatbilst tehniskajā projektā norādītajam. Nestrādā atsevišķi detektori (saimniecības ēkā) 10000EUR</t>
    </r>
  </si>
  <si>
    <t>Projektu nodaļa/
Infrastruktūras  pārvaldības nodaļa</t>
  </si>
  <si>
    <t>Līvbērzes ārsta prakses telpu remontdarbi</t>
  </si>
  <si>
    <t>Infrastruktūras  pārvaldības nodaļa/
Pagasta pārvalde</t>
  </si>
  <si>
    <t>Infrastruktūras pārvaldības nodaļa/
Izglītības pārvalde</t>
  </si>
  <si>
    <t>Projektu nodaļa/
Infrastruktūras pārvaldības nodaļa/
Izglītības pārvalde</t>
  </si>
  <si>
    <t>Infrastruktūras pārvaldības nodaļa/Izglītības pārvalde/Sporta pārvalde</t>
  </si>
  <si>
    <t>Kolektora posma pārbūve Lielsvētes ielā</t>
  </si>
  <si>
    <t xml:space="preserve">Gājēju ietves izbūve Svētē no Jelgavas valstspilsētas robežās līdz autobusu pieturvietai Svētē -būvprojekta izstrāde
</t>
  </si>
  <si>
    <t>Projektu nodaļa/
Infrastruktūras pārvaldības nodaļa/
Pagasta pārvalde</t>
  </si>
  <si>
    <t>Gājēju un velosipēdu ceļa no Ozolniekiem līdz Dalbei un satiksmes drošības uzlabošanas autoceļa P100 Ozolnieki – Dalbe krustojumā ar Tilta ielu 8,60km</t>
  </si>
  <si>
    <t xml:space="preserve">Ceļu pārbūve projektēšana, būvniecība, būvuzraudzība, autoruzraudzība
Eiropas Savienības kohēzijas politikas programmas 2021.–2027.gadam 5.1.1. specifiskā atbalsta mērķa “Vietējās teritorijas integrētās sociālās, ekonomiskās un vides attīstības un kultūras mantojuma, tūrisma un drošības veicināšana pilsētu funkcionālajās teritorijās” 5.1.1.1. pasākums “Infrastruktūra uzņēmējdarbības atbalstam”
03.02.2025  Domes lēmums par dalību 5.1.1.1 pasākuma 2.kārtas 2.uzsaukumā (https://namejs.jelgavasnovads.lv/Portal/Meetings/Process/1000531)
Būvprojektu izstrāde no VB ACF finansējuma (SIA “Ceļu būvniecības sabiedrība IGATE”, līgums Nr. JNP/5-34.2.2/25/23) 19904.50EUR
Būvdarbi un autoruzraudzība no ES projekta/aizņēmums 1062139.10 EUR                                                                                                                     
</t>
  </si>
  <si>
    <t xml:space="preserve">Ceļu pārbūve projektēšana, būvniecība, būvuzraudzība, autoruzraudzība
Eiropas Savienības kohēzijas politikas programmas 2021.–2027.gadam 5.1.1. specifiskā atbalsta mērķa “Vietējās teritorijas integrētās sociālās, ekonomiskās un vides attīstības un kultūras mantojuma, tūrisma un drošības veicināšana pilsētu funkcionālajās teritorijās” 5.1.1.1. pasākums “Infrastruktūra uzņēmējdarbības atbalstam”
03.02.2025  Domes lēmums par dalību 5.1.1.1 pasākuma 2.kārtas 2.uzsaukumā (https://namejs.jelgavasnovads.lv/Portal/Meetings/Process/1000531)
Būvprojektu izstrāde no VB ACF finansējuma (SIA “Ceļu būvniecības sabiedrība IGATE”, JNP/5-34.2.2/25/33) 16940EUR;                                                                                                       
Būvdarbi un autoruzraudzība no ES projekta/aizņēmums 539015.50 EUR    </t>
  </si>
  <si>
    <t xml:space="preserve">Ceļu pārbūve projektēšana, būvniecība, būvuzraudzība, autoruzraudzība
Eiropas Savienības kohēzijas politikas programmas 2021.–2027.gadam 5.1.1. specifiskā atbalsta mērķa “Vietējās teritorijas integrētās sociālās, ekonomiskās un vides attīstības un kultūras mantojuma, tūrisma un drošības veicināšana pilsētu funkcionālajās teritorijās” 5.1.1.1. pasākums “Infrastruktūra uzņēmējdarbības atbalstam”
03.02.2025  Domes lēmums par dalību 5.1.1.1 pasākuma 2.kārtas 2.uzsaukumā (https://namejs.jelgavasnovads.lv/Portal/Meetings/Process/1000531)
Būvprojektu izstrāde no VB ACF finansējuma (SIA “Ceļu būvniecības sabiedrība IGATE”, Līgums Nr. JNP/5-34.2.3/25/181) 10587.50EUR;                                                                                                                                     
Būvdarbi un autoruzraudzība no ES projekta/aizņēmums 575355.80 EUR    </t>
  </si>
  <si>
    <t>Elejas pagasta ELE13 Mūrnieki - Augstsprieguma tīkli un ELE15 Sliežu ceļš posma pārbūve 0.880 km</t>
  </si>
  <si>
    <t>Platones pagasta ceļa “Silmači – Smiltnieki” pārbūve 0.875 km</t>
  </si>
  <si>
    <t>Elejas pagasta ELE06 Jetes-darbnīcas-Žebri un ELE09 Valtes-Brūzis-Parka aleja posmu pārbūve 1.820 km</t>
  </si>
  <si>
    <t xml:space="preserve"> Līvbērzes pagasta Vārpas ciema Dzintaru, Ceriņu un Laumu ielu posmu pārbūve 1.270 km</t>
  </si>
  <si>
    <t>Lielplatones pagasta Sniķeru iela- V1058 posma pārbūve 1.970 km</t>
  </si>
  <si>
    <t xml:space="preserve">Ceļu pārbūve projektēšana, būvniecība, būvuzraudzība, autoruzraudzība
Eiropas Savienības kohēzijas politikas programmas 2021.–2027.gadam 5.1.1. specifiskā atbalsta mērķa “Vietējās teritorijas integrētās sociālās, ekonomiskās un vides attīstības un kultūras mantojuma, tūrisma un drošības veicināšana pilsētu funkcionālajās teritorijās” 5.1.1.1. pasākums “Infrastruktūra uzņēmējdarbības atbalstam”
03.02.2025  Domes lēmums par dalību 5.1.1.1 pasākuma 2.kārtas 2.uzsaukumā (https://namejs.jelgavasnovads.lv/Portal/Meetings/Process/1000531)
Būvprojektu izstrāde no VB ACF finansējuma(SIA “Ceļu būvniecības sabiedrība IGATE”, līgums Nr. JNP/5-34.2.2/25/29) 41714.75EUR 
Būvdarbi un autoruzraudzība no ES projekta/aizņēmums 1102450.40 EUR                                                                                                                     
</t>
  </si>
  <si>
    <t xml:space="preserve">Ceļu pārbūve projektēšana, būvniecība, būvuzraudzība, autoruzraudzība
Eiropas Savienības kohēzijas politikas programmas 2021.–2027.gadam 5.1.1. specifiskā atbalsta mērķa “Vietējās teritorijas integrētās sociālās, ekonomiskās un vides attīstības un kultūras mantojuma, tūrisma un drošības veicināšana pilsētu funkcionālajās teritorijās” 5.1.1.1. pasākums “Infrastruktūra uzņēmējdarbības atbalstam”
03.02.2025  Domes lēmums par dalību 5.1.1.1 pasākuma 2.kārtas 2.uzsaukumā (https://namejs.jelgavasnovads.lv/Portal/Meetings/Process/1000531)
Būvprojektu izstrāde no VB ACF finansējuma(SIA “Ceļu būvniecības sabiedrība IGATE”, līgums Nr. JNP/5-34.2.2/25/24) 31762.50EUR; 
Būvdarbi un autoruzraudzība no ES projekta/aizņēmums 792146.18 EUR                                                                                                                                        
 </t>
  </si>
  <si>
    <t>Vilces pagasta autoceļa VIL44 Ceroņa ceļš 1.5km posma pārbūve 1.50 km</t>
  </si>
  <si>
    <t>Labklājības pārvaldēs, Sociālā dienesta, DC "Zīle", Jauniešu centra ēkas jumta maiņa, ~ jumta platība 1000m2</t>
  </si>
  <si>
    <r>
      <t>Granulu apkures katla  ierīkošana Lielvircavas muižā, kurā šobrīd darbojas Vircavas pamatskolas Lielvircavas filiāles bērnudārza grupa, Lielvircavas muižas tūrisma punkts un privātā izglītības iestāde SIA Sajūtu māja. Ņemot vērā katras iestādes atšķirīgo darba laiku un specifiku, nepieciešama apkures sistēmas regulēšanas iespēja, kuru nenodrošina esošā apkures sistēma.
Līgums par būvprojekta izstrādi un būvniecību noslēgts ar SIA INOS" Nr. JNP/5-34.6/25/7
Finansējums</t>
    </r>
    <r>
      <rPr>
        <b/>
        <sz val="9"/>
        <rFont val="Arial"/>
        <family val="2"/>
      </rPr>
      <t xml:space="preserve"> </t>
    </r>
    <r>
      <rPr>
        <sz val="9"/>
        <rFont val="Arial"/>
        <family val="2"/>
      </rPr>
      <t>no DRN</t>
    </r>
  </si>
  <si>
    <t>1.Seguma atjaunošana Saules ielā, Dzirnieku ciemā (147335EUR)                                                                           
2.Seguma atjaunošana Ievu ielā, Dzirnieku ciemā (127632EUR)
3.Seguma atjaunošana Ceriņu ielā, Dzirnieku ciemā (121286EUR)                                                               
4.Seguma atjaunošana Ceļmalas ielā, Dzirnieku ciemā (91558EUR)                                                            
5.Asfaltbetona seguma izbūve Alkšņu ielā, Dzirnieku ciemā (83294EUR)
Kopējās būvdarbu izmaksas 571105EUR
Projekts tiks īstenots atbilstoši finansējumam pieejamībai</t>
  </si>
  <si>
    <t xml:space="preserve">1.Seguma atjaunošana Jaunības ielā, Kalnciemā 
2.Seguma atjaunošana Draudzības ielā, Kalnciemā
Projekts tiks īstenots atbilstoši finansējumam pieejamībai
</t>
  </si>
  <si>
    <t>1.Seguma atjaunošana Kveldes ielā  (44333EUR)                            
2.Seguma atjaunošana ceļam Dzelzceļa pārbrauktuve - "Austrumi" (53519EUR)
Kopējās būvdarbu izmaksas 97852EUR
Projekts tiks īstenots atbilstoši finansējumam pieejamībai</t>
  </si>
  <si>
    <t>Asfaltbetona seguma izbūve uz pašvaldības autoceļa Kalnrozes - Valdeikas
Kopējās būvdarbu izmaksas 208099EUR
Projekts tiks īstenots atbilstoši finansējumam pieejamībai</t>
  </si>
  <si>
    <t>Parka ielas seguma atjaunošana Oglaines ciemā
Kopējās būvdarbu izmaksas 502057EUR
Projekts tiks īstenots atbilstoši finansējumam pieejamībai</t>
  </si>
  <si>
    <t xml:space="preserve">1.Asfaltbetona seguma un ielu apgaismojuma izbūve Meža ielā, Garozas ciemā (118545EUR)                                            
2.Asfaltbetona seguma un ielu apgaismojuma izbūve Krasta ielā, Garozas ciemā (360995EUR)
Kopējās būvdarbu izmaksas 479540EUR
Projekts tiks īstenots atbilstoši finansējumam pieejamībai
</t>
  </si>
  <si>
    <t>Parka ielas seguma atjaunošana, Branku ciemā
Kopējās būvdarbu izmaksas 151297EUR
Projekts tiks īstenots atbilstoši finansējumam pieejamībai</t>
  </si>
  <si>
    <t>Rīgas ielas seguma atjaunošana posmā no Valsts galvenā autoceļa A9 līdz DUS “Astarte” Tīreļu ciemā
Kopējās būvdarbu izmaksas 125533EUR
Projekts tiks īstenots atbilstoši finansējumam pieejamībai</t>
  </si>
  <si>
    <t>Transporta iegāde</t>
  </si>
  <si>
    <t xml:space="preserve"> Ārsta prakses telpu remontdarbi</t>
  </si>
  <si>
    <t>Vilces muižas ieejas kāpņu, margu un portāla atjaunošana</t>
  </si>
  <si>
    <t xml:space="preserve">Vilces muižas ieejas kāpņu, margu un portāla atjaunošana
</t>
  </si>
  <si>
    <t>Aktīvās atpūtas laukuma izveide Platones pagastā (basketbola laukums)</t>
  </si>
  <si>
    <t xml:space="preserve">Aktīvās atpūtas laukuma izveide Platones pagastā (basketbola laukums)
</t>
  </si>
  <si>
    <t>Gājēju celiņa un ielas apgaismojuma atjaunošana Centra ielā, Zaļeniekos
2025.gadā pārejošās līguma saistības par būvprojekta izstrādi
Kopējās būvdarbu izmaksas 344713EUR</t>
  </si>
  <si>
    <t xml:space="preserve">Muzikantu ielas seguma atjaunošana Jēkabnieku ciemā
Kopējās būvdarbu izmaksas 191074EUR
</t>
  </si>
  <si>
    <t xml:space="preserve">Minētais atjaunojamais asfaltbetona posms ir 158 metri garš un 3.5m plats. Plānoto remontdarbu ietvaros paredzēts nomainīt nolietojušo būves nesošo elementu – asfaltbetona segumu, nemainot būves apjomu vai nesošo elementu nestspēju
</t>
  </si>
  <si>
    <t>Jaunas sporta infrastruktūras vietas izveidošana.
Paredzēta sadarbība PPP (Publiskā Privātā Partnerība). Plānotais iepirkuma veids projektē/būvē
2026. gadā uzsāk projektēšanu, būvdarbi 2027/2028.gadā (finansējums būs nepieciešams 2027.gadā)</t>
  </si>
  <si>
    <t>Sadarbības projekts ar VSIA "Latvijas Valsts ceļi". LVC būvdarbu plāno uzsākt 2026.gadā, pašvaldības paralēli ar finansējumu jāiesaistās apgaismojuma izbūvē posmā no Ozolniekiem līdz Tilta ielai (Cenas)</t>
  </si>
  <si>
    <t xml:space="preserve">Administratīvās ēkas Celtnieku ielā 12, Āne, Cenu pagasts - jumta nomaiņa </t>
  </si>
  <si>
    <t>Jaunas piebūves izveide pie Aizupes pamatskolas ēkas 
2026.gadā paredzēts metu konkurss</t>
  </si>
  <si>
    <t>Saimnieciskā nodrošinājuma nodaļa/Pagasta pārvalde/Izglītības pārvalde</t>
  </si>
  <si>
    <t>Administratīvās ēkas Skolas ielā 4B, Ozolniekos, atjaunošana, remontdarbi</t>
  </si>
  <si>
    <t>Esošo skrejceliņu seguma nomaiņa uz gumijas segumu, tāllēkšanas bedres izbūve, ārējā apgaismojuma izbūve (esošā seguma frēzēšana, porainā asfaltbetona ieklāšana, gumijas seguma ieklāšana, paredzot LKT risinājumus), tehniskās dokumentācijas  izstrāde, būvniecība</t>
  </si>
  <si>
    <t>1. Tehniskās dokumentācijas izstrāde - energoefektivitātes uzlabošanai - uzsākt dokumentācijas izstrādi 2026.gadā ar finansējumu 2027.gadā.
2. Ozolnieku mūzikas skolas telpu remontdarbi 410000 EUR
3. Ēkas remontdarbi, kas saistīti ugunsdrošību un  zibens aizsardzības sistēmu 41000EUR</t>
  </si>
  <si>
    <t>Gājēju un veloceliņa un ielu apgaismojuma izbūve Ausekļa ielā, Lielvircavas ciemā
2025.gadā pārejošās līguma saistības 586957EUR</t>
  </si>
  <si>
    <t xml:space="preserve">Vareļu pieminekļa atjaunošana </t>
  </si>
  <si>
    <t>Kolektora posma pārbūve Lielsvētes ielā, Svētes pagastā</t>
  </si>
  <si>
    <t>Divu ģimenes ārstu prakšu izveide Jelgavas novadā, Nr. 4.1.1.3/2/25/A/010</t>
  </si>
  <si>
    <t>Divu ģimenes ārstu prakšu izveide Jelgavas novadā, Nr. 4.1.1.3/2/25/A/010 (Eleja un Valgunde)
2026.gadā plānots Elejas ārstu prakses telpu remonts un aprīkojums
2027.gadā plānots Valgundes ārstu prakses aprīkojums</t>
  </si>
  <si>
    <t xml:space="preserve">Bērvircava, Upes ielas gājēju celiņa apgaismojuma līnijas izbūve, koku stabu demontāža                                                                                                                   </t>
  </si>
  <si>
    <t xml:space="preserve">Ceļu pārbūve projektēšana, būvniecība, būvuzraudzība, autoruzraudzība
Eiropas Savienības kohēzijas politikas programmas 2021.–2027.gadam 5.1.1. specifiskā atbalsta mērķa “Vietējās teritorijas integrētās sociālās, ekonomiskās un vides attīstības un kultūras mantojuma, tūrisma un drošības veicināšana pilsētu funkcionālajās teritorijās” 5.1.1.1. pasākums “Infrastruktūra uzņēmējdarbības atbalstam”
03.02.2025  Domes lēmums par dalību 5.1.1.1 pasākuma 2.kārtas 2.uzsaukumā (https://namejs.jelgavasnovads.lv/Portal/Meetings/Process/1000531)
Būvprojektu izstrāde no VB ACF finansējuma (VAS “Latvijas ceļu uzturētājs”, līgums Nr. JNP/5-34.2.2/25/30) 17048.42EUR;                                                                                                                                
Būvdarbi un autoruzraudzība no ES projekta/aizņēmums 575355.80 EUR  </t>
  </si>
  <si>
    <t>Transporta iegādei skolēnu pārvadāšanai - 5 gab. 43.v. autobusu iegāde (atjaunošana): Ozolnieki, Valgunde, Eleja, Jaunsvirlauka (2)</t>
  </si>
  <si>
    <t>Ozolnieki
Valgunde
Eleja
Jaunsvirlauka</t>
  </si>
  <si>
    <t>1.Svētes pamatskolas ēkas piebūves kā jaunas multifunkcionālas mācību telpas izveides 1.kārtas realizācijai un būvniecībai 2 022 466,56 EUR apmērā; 
2.Ozolnieku vidusskolas četru mācību telpu pārbūvei un labiekārtošanai STEM mācību priekšmetu padziļinātai apguvei 499 578,59 EUR apmērā.
Ārpus projekta izmaksas provizoriski 500 000EUR
Plānotais kopējais finansējums sadalīts 2026/2027.gados
2026.gadā provizoriski plānots:
Svētes psk. 1 217 401EUR
Ozolnieku vsk. 499579EUR</t>
  </si>
  <si>
    <t>Izglītības iestāžu infrastruktūras pilnveide un aprīkošana Jelgavas novada pašvaldībā, Nr. 3.1.1.5.i.0/1/24/I/CFLA/002 - iesaistītās skolas Vircava, Staļģene, Platone
2026.gadā provizoriski plānots:
Vircavas psk.. 737 807 EUR
Vircavaspsk. Platones fil. 612 722EUR
Staļģenes psk.  1 639 475EUR</t>
  </si>
  <si>
    <t>Jaunsvirlauka
Vircava
Platone</t>
  </si>
  <si>
    <t>Svēte
Ozolnieki</t>
  </si>
  <si>
    <t>Jelgavas novada pašvaldības investīciju programma 2026. gadam</t>
  </si>
  <si>
    <t>5. pielikums</t>
  </si>
  <si>
    <t>Jelgavas novada pašvaldības 2026. gada 29. janvāra</t>
  </si>
  <si>
    <t>saistošajiem noteikumiem Nr.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</si>
</sst>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9"/>
      <color rgb="FF3B3B3B"/>
      <name val="Segoe UI"/>
      <family val="2"/>
      <charset val="186"/>
    </font>
    <font>
      <sz val="11"/>
      <color theme="1"/>
      <name val="Aptos Narrow"/>
      <family val="2"/>
      <charset val="186"/>
      <scheme val="minor"/>
    </font>
    <font>
      <sz val="11"/>
      <color theme="1"/>
      <name val="Aptos Narrow"/>
      <family val="2"/>
      <charset val="186"/>
      <scheme val="minor"/>
    </font>
    <font>
      <sz val="9"/>
      <color theme="1"/>
      <name val="Arial"/>
      <family val="2"/>
      <charset val="186"/>
    </font>
    <font>
      <sz val="9"/>
      <name val="Arial"/>
      <family val="2"/>
      <charset val="186"/>
    </font>
    <font>
      <sz val="10"/>
      <name val="Arial"/>
      <family val="2"/>
      <charset val="186"/>
    </font>
    <font>
      <b/>
      <sz val="11"/>
      <color theme="1"/>
      <name val="Arial"/>
      <family val="2"/>
      <charset val="186"/>
    </font>
    <font>
      <b/>
      <sz val="9"/>
      <color theme="1"/>
      <name val="Arial"/>
      <family val="2"/>
      <charset val="186"/>
    </font>
    <font>
      <b/>
      <sz val="10"/>
      <color theme="1"/>
      <name val="Arial"/>
      <family val="2"/>
      <charset val="186"/>
    </font>
    <font>
      <b/>
      <sz val="10"/>
      <name val="Arial"/>
      <family val="2"/>
      <charset val="186"/>
    </font>
    <font>
      <sz val="9"/>
      <name val="Arial"/>
      <family val="2"/>
    </font>
    <font>
      <b/>
      <sz val="9"/>
      <name val="Arial"/>
      <family val="2"/>
    </font>
    <font>
      <sz val="10"/>
      <name val="Arial"/>
      <family val="2"/>
    </font>
    <font>
      <sz val="11"/>
      <color theme="1"/>
      <name val="Aptos Narrow"/>
      <family val="2"/>
      <scheme val="minor"/>
    </font>
    <font>
      <b/>
      <sz val="9"/>
      <color theme="1"/>
      <name val="Arial"/>
      <family val="2"/>
    </font>
    <font>
      <sz val="9"/>
      <color theme="1"/>
      <name val="Arial"/>
      <family val="2"/>
    </font>
    <font>
      <sz val="9"/>
      <color rgb="FF000000"/>
      <name val="Arial"/>
      <family val="2"/>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7">
    <xf numFmtId="0" fontId="0" fillId="0" borderId="0" applyNumberFormat="0" applyFont="0" applyFill="0" applyBorder="0" applyAlignment="0" applyProtection="0">
      <alignment horizontal="center" vertical="top" wrapText="1"/>
    </xf>
    <xf numFmtId="0" fontId="2" fillId="0" borderId="0"/>
    <xf numFmtId="0" fontId="5" fillId="0" borderId="0"/>
    <xf numFmtId="0" fontId="2" fillId="0" borderId="0"/>
    <xf numFmtId="0" fontId="1" fillId="0" borderId="0"/>
    <xf numFmtId="0" fontId="13" fillId="0" borderId="0"/>
    <xf numFmtId="0" fontId="5" fillId="0" borderId="0"/>
  </cellStyleXfs>
  <cellXfs count="39">
    <xf numFmtId="0" fontId="0" fillId="0" borderId="0" xfId="0" applyAlignment="1"/>
    <xf numFmtId="0" fontId="3" fillId="0" borderId="0" xfId="1" applyFont="1" applyAlignment="1">
      <alignment horizontal="center" vertical="center"/>
    </xf>
    <xf numFmtId="0" fontId="3" fillId="0" borderId="0" xfId="1" applyFont="1" applyAlignment="1">
      <alignment horizontal="left" vertical="top"/>
    </xf>
    <xf numFmtId="0" fontId="4" fillId="0" borderId="0" xfId="1" applyFont="1" applyAlignment="1">
      <alignment horizontal="right" vertical="top"/>
    </xf>
    <xf numFmtId="0" fontId="6" fillId="0" borderId="0" xfId="2" applyFont="1" applyAlignment="1">
      <alignment horizontal="left" vertical="center"/>
    </xf>
    <xf numFmtId="0" fontId="7" fillId="0" borderId="0" xfId="2" applyFont="1" applyAlignment="1">
      <alignment horizontal="center" vertical="center"/>
    </xf>
    <xf numFmtId="0" fontId="7" fillId="0" borderId="0" xfId="2" applyFont="1" applyAlignment="1">
      <alignment horizontal="left" vertical="top"/>
    </xf>
    <xf numFmtId="3" fontId="3" fillId="0" borderId="0" xfId="1" applyNumberFormat="1" applyFont="1" applyAlignment="1">
      <alignment horizontal="center" vertical="center"/>
    </xf>
    <xf numFmtId="0" fontId="5" fillId="2" borderId="1" xfId="1" applyFont="1" applyFill="1" applyBorder="1" applyAlignment="1">
      <alignment horizontal="center" vertical="center"/>
    </xf>
    <xf numFmtId="3" fontId="9" fillId="2" borderId="1" xfId="1" applyNumberFormat="1" applyFont="1" applyFill="1" applyBorder="1" applyAlignment="1">
      <alignment horizontal="center" vertical="center"/>
    </xf>
    <xf numFmtId="0" fontId="3" fillId="0" borderId="0" xfId="1" applyFont="1" applyAlignment="1">
      <alignment vertical="center"/>
    </xf>
    <xf numFmtId="3" fontId="4" fillId="0" borderId="0" xfId="1" applyNumberFormat="1" applyFont="1" applyAlignment="1">
      <alignment horizontal="right" vertical="top"/>
    </xf>
    <xf numFmtId="3" fontId="8" fillId="0" borderId="0" xfId="1" applyNumberFormat="1" applyFont="1" applyAlignment="1">
      <alignment horizontal="right" vertical="center"/>
    </xf>
    <xf numFmtId="0" fontId="10" fillId="0" borderId="1" xfId="1" applyFont="1" applyBorder="1" applyAlignment="1">
      <alignment horizontal="left" vertical="top" wrapText="1"/>
    </xf>
    <xf numFmtId="0" fontId="10" fillId="0" borderId="1" xfId="1" applyFont="1" applyBorder="1" applyAlignment="1">
      <alignment horizontal="left" vertical="top"/>
    </xf>
    <xf numFmtId="0" fontId="10" fillId="0" borderId="1" xfId="3" applyFont="1" applyBorder="1" applyAlignment="1">
      <alignment horizontal="left" vertical="top" wrapText="1"/>
    </xf>
    <xf numFmtId="3" fontId="10" fillId="0" borderId="1" xfId="3" applyNumberFormat="1" applyFont="1" applyBorder="1" applyAlignment="1">
      <alignment horizontal="left" vertical="top" wrapText="1"/>
    </xf>
    <xf numFmtId="0" fontId="12" fillId="0" borderId="1" xfId="1" applyFont="1" applyBorder="1" applyAlignment="1">
      <alignment vertical="top" wrapText="1"/>
    </xf>
    <xf numFmtId="3" fontId="10" fillId="0" borderId="1" xfId="1" applyNumberFormat="1" applyFont="1" applyBorder="1" applyAlignment="1">
      <alignment horizontal="left" vertical="top" wrapText="1"/>
    </xf>
    <xf numFmtId="0" fontId="10" fillId="0" borderId="1" xfId="1" applyFont="1" applyBorder="1" applyAlignment="1">
      <alignment vertical="top" wrapText="1"/>
    </xf>
    <xf numFmtId="0" fontId="12" fillId="0" borderId="1" xfId="1" applyFont="1" applyBorder="1" applyAlignment="1">
      <alignment horizontal="left" vertical="top" wrapText="1"/>
    </xf>
    <xf numFmtId="0" fontId="5" fillId="0" borderId="0" xfId="1" applyFont="1" applyAlignment="1">
      <alignment horizontal="center" vertical="center"/>
    </xf>
    <xf numFmtId="3" fontId="4" fillId="0" borderId="0" xfId="1" applyNumberFormat="1" applyFont="1" applyAlignment="1">
      <alignment horizontal="center" vertical="center"/>
    </xf>
    <xf numFmtId="0" fontId="4" fillId="0" borderId="0" xfId="5" applyFont="1" applyAlignment="1">
      <alignment horizontal="right"/>
    </xf>
    <xf numFmtId="0" fontId="4" fillId="0" borderId="0" xfId="6" applyFont="1" applyAlignment="1">
      <alignment horizontal="right"/>
    </xf>
    <xf numFmtId="0" fontId="3" fillId="0" borderId="0" xfId="6" applyFont="1" applyAlignment="1">
      <alignment horizontal="right"/>
    </xf>
    <xf numFmtId="3" fontId="3" fillId="0" borderId="0" xfId="1" applyNumberFormat="1" applyFont="1" applyAlignment="1">
      <alignment vertical="center"/>
    </xf>
    <xf numFmtId="0" fontId="14" fillId="2" borderId="1" xfId="1" applyFont="1" applyFill="1" applyBorder="1" applyAlignment="1">
      <alignment horizontal="center" vertical="center" wrapText="1"/>
    </xf>
    <xf numFmtId="0" fontId="11" fillId="2" borderId="1" xfId="1" applyFont="1" applyFill="1" applyBorder="1" applyAlignment="1">
      <alignment horizontal="center" vertical="center" wrapText="1"/>
    </xf>
    <xf numFmtId="0" fontId="11" fillId="2" borderId="1" xfId="1" applyFont="1" applyFill="1" applyBorder="1" applyAlignment="1">
      <alignment horizontal="center" vertical="center"/>
    </xf>
    <xf numFmtId="0" fontId="10" fillId="0" borderId="1" xfId="1" applyFont="1" applyBorder="1" applyAlignment="1">
      <alignment horizontal="center" vertical="center"/>
    </xf>
    <xf numFmtId="3" fontId="15" fillId="0" borderId="1" xfId="1" applyNumberFormat="1" applyFont="1" applyBorder="1" applyAlignment="1">
      <alignment horizontal="center" vertical="center"/>
    </xf>
    <xf numFmtId="3" fontId="10" fillId="0" borderId="1" xfId="1" applyNumberFormat="1" applyFont="1" applyBorder="1" applyAlignment="1">
      <alignment horizontal="center" vertical="center"/>
    </xf>
    <xf numFmtId="0" fontId="15" fillId="0" borderId="1" xfId="1" applyFont="1" applyBorder="1" applyAlignment="1">
      <alignment horizontal="left" vertical="top" wrapText="1"/>
    </xf>
    <xf numFmtId="0" fontId="15" fillId="0" borderId="1" xfId="3" applyFont="1" applyBorder="1" applyAlignment="1">
      <alignment horizontal="left" vertical="top" wrapText="1"/>
    </xf>
    <xf numFmtId="3" fontId="16" fillId="0" borderId="1" xfId="1" applyNumberFormat="1" applyFont="1" applyBorder="1" applyAlignment="1">
      <alignment horizontal="center" vertical="center"/>
    </xf>
    <xf numFmtId="0" fontId="15" fillId="0" borderId="1" xfId="1" applyFont="1" applyBorder="1" applyAlignment="1">
      <alignment horizontal="left" vertical="top"/>
    </xf>
    <xf numFmtId="3" fontId="8" fillId="2" borderId="1" xfId="1" applyNumberFormat="1" applyFont="1" applyFill="1" applyBorder="1" applyAlignment="1">
      <alignment horizontal="right" vertical="center"/>
    </xf>
    <xf numFmtId="3" fontId="8" fillId="2" borderId="2" xfId="1" applyNumberFormat="1" applyFont="1" applyFill="1" applyBorder="1" applyAlignment="1">
      <alignment horizontal="right" vertical="center"/>
    </xf>
  </cellXfs>
  <cellStyles count="7">
    <cellStyle name="Normal" xfId="0" builtinId="0"/>
    <cellStyle name="Normal 2 2 2" xfId="2" xr:uid="{00000000-0005-0000-0000-000001000000}"/>
    <cellStyle name="Normal 3 2" xfId="4" xr:uid="{00000000-0005-0000-0000-000002000000}"/>
    <cellStyle name="Normal 3 2 6" xfId="3" xr:uid="{00000000-0005-0000-0000-000003000000}"/>
    <cellStyle name="Normal 3 4" xfId="6" xr:uid="{00000000-0005-0000-0000-000004000000}"/>
    <cellStyle name="Normal 3 4 2" xfId="5" xr:uid="{00000000-0005-0000-0000-000005000000}"/>
    <cellStyle name="Parasts 2" xfId="1"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skudra.sharepoint.com/PROJEKTI%20Visi/PROJEKTI_2023/Planotie_projekti_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jekti 2020"/>
      <sheetName val="Projekti 2022 (2)"/>
      <sheetName val="Projekti 2022_02.09.2022"/>
      <sheetName val="Projekti 2023"/>
      <sheetName val="Projekti 2021 (2)"/>
      <sheetName val="Sheet2"/>
      <sheetName val="Finansejuma avoti"/>
      <sheetName val="Būvprojekti"/>
      <sheetName val="Augstas gatavibas projekti"/>
      <sheetName val="kultura"/>
      <sheetName val="Lat-Lit"/>
    </sheetNames>
    <sheetDataSet>
      <sheetData sheetId="0" refreshError="1"/>
      <sheetData sheetId="1" refreshError="1"/>
      <sheetData sheetId="2" refreshError="1"/>
      <sheetData sheetId="3"/>
      <sheetData sheetId="4" refreshError="1"/>
      <sheetData sheetId="5"/>
      <sheetData sheetId="6" refreshError="1"/>
      <sheetData sheetId="7"/>
      <sheetData sheetId="8" refreshError="1"/>
      <sheetData sheetId="9" refreshError="1"/>
      <sheetData sheetId="10" refreshError="1"/>
    </sheetDataSet>
  </externalBook>
</externalLink>
</file>

<file path=xl/theme/theme1.xml><?xml version="1.0" encoding="utf-8"?>
<a:theme xmlns:a="http://schemas.openxmlformats.org/drawingml/2006/main" name="Office dizains">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pageSetUpPr fitToPage="1"/>
  </sheetPr>
  <dimension ref="A1:Q85"/>
  <sheetViews>
    <sheetView tabSelected="1" zoomScaleNormal="100" workbookViewId="0">
      <pane xSplit="3" ySplit="5" topLeftCell="E39" activePane="bottomRight" state="frozen"/>
      <selection pane="topRight" activeCell="E1" sqref="E1"/>
      <selection pane="bottomLeft" activeCell="A6" sqref="A6"/>
      <selection pane="bottomRight" activeCell="M5" sqref="M5"/>
    </sheetView>
  </sheetViews>
  <sheetFormatPr defaultColWidth="10.625" defaultRowHeight="24.75" customHeight="1" x14ac:dyDescent="0.3"/>
  <cols>
    <col min="1" max="1" width="8.875" style="1" customWidth="1"/>
    <col min="2" max="2" width="15.625" style="1" customWidth="1"/>
    <col min="3" max="3" width="35.5" style="2" customWidth="1"/>
    <col min="4" max="4" width="18.5" style="1" customWidth="1"/>
    <col min="5" max="5" width="73.625" style="2" customWidth="1"/>
    <col min="6" max="6" width="20.875" style="1" customWidth="1"/>
    <col min="7" max="7" width="14.375" style="3" customWidth="1"/>
    <col min="8" max="8" width="19.375" style="3" customWidth="1"/>
    <col min="9" max="11" width="14.375" style="3" customWidth="1"/>
    <col min="12" max="16384" width="10.625" style="1"/>
  </cols>
  <sheetData>
    <row r="1" spans="1:12" ht="13.5" customHeight="1" x14ac:dyDescent="0.2">
      <c r="K1" s="23" t="s">
        <v>194</v>
      </c>
    </row>
    <row r="2" spans="1:12" ht="13.5" customHeight="1" x14ac:dyDescent="0.2">
      <c r="K2" s="24" t="s">
        <v>195</v>
      </c>
    </row>
    <row r="3" spans="1:12" ht="13.5" customHeight="1" x14ac:dyDescent="0.2">
      <c r="K3" s="25" t="s">
        <v>196</v>
      </c>
    </row>
    <row r="4" spans="1:12" ht="24.75" customHeight="1" x14ac:dyDescent="0.3">
      <c r="A4" s="4" t="s">
        <v>193</v>
      </c>
      <c r="B4" s="5"/>
      <c r="C4" s="6"/>
    </row>
    <row r="5" spans="1:12" ht="75.75" customHeight="1" x14ac:dyDescent="0.3">
      <c r="A5" s="27" t="s">
        <v>0</v>
      </c>
      <c r="B5" s="27" t="s">
        <v>1</v>
      </c>
      <c r="C5" s="27" t="s">
        <v>2</v>
      </c>
      <c r="D5" s="27" t="s">
        <v>3</v>
      </c>
      <c r="E5" s="27" t="s">
        <v>4</v>
      </c>
      <c r="F5" s="27" t="s">
        <v>5</v>
      </c>
      <c r="G5" s="28" t="s">
        <v>6</v>
      </c>
      <c r="H5" s="28" t="s">
        <v>7</v>
      </c>
      <c r="I5" s="28" t="s">
        <v>8</v>
      </c>
      <c r="J5" s="28" t="s">
        <v>9</v>
      </c>
      <c r="K5" s="29" t="s">
        <v>10</v>
      </c>
    </row>
    <row r="6" spans="1:12" ht="46.5" customHeight="1" x14ac:dyDescent="0.3">
      <c r="A6" s="13">
        <v>1</v>
      </c>
      <c r="B6" s="13" t="s">
        <v>61</v>
      </c>
      <c r="C6" s="19" t="s">
        <v>174</v>
      </c>
      <c r="D6" s="13" t="s">
        <v>40</v>
      </c>
      <c r="E6" s="13" t="s">
        <v>153</v>
      </c>
      <c r="F6" s="13" t="s">
        <v>134</v>
      </c>
      <c r="G6" s="30" t="s">
        <v>24</v>
      </c>
      <c r="H6" s="31">
        <v>120000</v>
      </c>
      <c r="I6" s="32"/>
      <c r="J6" s="32"/>
      <c r="K6" s="32">
        <f t="shared" ref="K6:K37" si="0">H6+I6+J6</f>
        <v>120000</v>
      </c>
    </row>
    <row r="7" spans="1:12" ht="49.5" customHeight="1" x14ac:dyDescent="0.3">
      <c r="A7" s="13">
        <v>2</v>
      </c>
      <c r="B7" s="13" t="s">
        <v>61</v>
      </c>
      <c r="C7" s="13" t="s">
        <v>125</v>
      </c>
      <c r="D7" s="13" t="s">
        <v>36</v>
      </c>
      <c r="E7" s="13" t="s">
        <v>83</v>
      </c>
      <c r="F7" s="13" t="s">
        <v>132</v>
      </c>
      <c r="G7" s="30" t="s">
        <v>15</v>
      </c>
      <c r="H7" s="32">
        <v>19224</v>
      </c>
      <c r="I7" s="32">
        <v>191755</v>
      </c>
      <c r="J7" s="32">
        <v>437992</v>
      </c>
      <c r="K7" s="32">
        <f t="shared" si="0"/>
        <v>648971</v>
      </c>
    </row>
    <row r="8" spans="1:12" ht="51.75" customHeight="1" x14ac:dyDescent="0.3">
      <c r="A8" s="13">
        <v>3</v>
      </c>
      <c r="B8" s="14" t="s">
        <v>61</v>
      </c>
      <c r="C8" s="13" t="s">
        <v>62</v>
      </c>
      <c r="D8" s="13" t="s">
        <v>63</v>
      </c>
      <c r="E8" s="13" t="s">
        <v>64</v>
      </c>
      <c r="F8" s="13" t="s">
        <v>134</v>
      </c>
      <c r="G8" s="30" t="s">
        <v>65</v>
      </c>
      <c r="H8" s="32">
        <v>19468</v>
      </c>
      <c r="I8" s="32">
        <v>0</v>
      </c>
      <c r="J8" s="32">
        <v>0</v>
      </c>
      <c r="K8" s="32">
        <f t="shared" si="0"/>
        <v>19468</v>
      </c>
    </row>
    <row r="9" spans="1:12" ht="80.25" customHeight="1" x14ac:dyDescent="0.3">
      <c r="A9" s="13">
        <v>4</v>
      </c>
      <c r="B9" s="14" t="s">
        <v>61</v>
      </c>
      <c r="C9" s="20" t="s">
        <v>141</v>
      </c>
      <c r="D9" s="13" t="s">
        <v>27</v>
      </c>
      <c r="E9" s="20" t="s">
        <v>173</v>
      </c>
      <c r="F9" s="15" t="s">
        <v>23</v>
      </c>
      <c r="G9" s="30" t="s">
        <v>24</v>
      </c>
      <c r="H9" s="32">
        <f>400000*0.15</f>
        <v>60000</v>
      </c>
      <c r="I9" s="32">
        <f>400000*0.85</f>
        <v>340000</v>
      </c>
      <c r="J9" s="32">
        <v>0</v>
      </c>
      <c r="K9" s="32">
        <f t="shared" si="0"/>
        <v>400000</v>
      </c>
    </row>
    <row r="10" spans="1:12" ht="54" customHeight="1" x14ac:dyDescent="0.3">
      <c r="A10" s="13">
        <v>5</v>
      </c>
      <c r="B10" s="33" t="s">
        <v>61</v>
      </c>
      <c r="C10" s="33" t="s">
        <v>62</v>
      </c>
      <c r="D10" s="33" t="s">
        <v>27</v>
      </c>
      <c r="E10" s="33" t="s">
        <v>161</v>
      </c>
      <c r="F10" s="34" t="s">
        <v>29</v>
      </c>
      <c r="G10" s="30" t="s">
        <v>24</v>
      </c>
      <c r="H10" s="32"/>
      <c r="I10" s="32"/>
      <c r="J10" s="32"/>
      <c r="K10" s="32">
        <f t="shared" si="0"/>
        <v>0</v>
      </c>
    </row>
    <row r="11" spans="1:12" ht="63.75" customHeight="1" x14ac:dyDescent="0.3">
      <c r="A11" s="13">
        <v>6</v>
      </c>
      <c r="B11" s="13" t="s">
        <v>11</v>
      </c>
      <c r="C11" s="13" t="s">
        <v>12</v>
      </c>
      <c r="D11" s="13" t="s">
        <v>13</v>
      </c>
      <c r="E11" s="13" t="s">
        <v>14</v>
      </c>
      <c r="F11" s="13" t="s">
        <v>136</v>
      </c>
      <c r="G11" s="30" t="s">
        <v>15</v>
      </c>
      <c r="H11" s="32">
        <v>57511</v>
      </c>
      <c r="I11" s="32">
        <v>47100</v>
      </c>
      <c r="J11" s="32">
        <v>103382</v>
      </c>
      <c r="K11" s="32">
        <f t="shared" si="0"/>
        <v>207993</v>
      </c>
      <c r="L11" s="7"/>
    </row>
    <row r="12" spans="1:12" ht="63.75" customHeight="1" x14ac:dyDescent="0.3">
      <c r="A12" s="13">
        <v>7</v>
      </c>
      <c r="B12" s="14" t="s">
        <v>11</v>
      </c>
      <c r="C12" s="19" t="s">
        <v>183</v>
      </c>
      <c r="D12" s="13" t="s">
        <v>40</v>
      </c>
      <c r="E12" s="19" t="s">
        <v>184</v>
      </c>
      <c r="F12" s="13" t="s">
        <v>134</v>
      </c>
      <c r="G12" s="30" t="s">
        <v>15</v>
      </c>
      <c r="H12" s="31">
        <v>33260</v>
      </c>
      <c r="I12" s="32">
        <v>0</v>
      </c>
      <c r="J12" s="32">
        <v>16740</v>
      </c>
      <c r="K12" s="32">
        <f t="shared" si="0"/>
        <v>50000</v>
      </c>
    </row>
    <row r="13" spans="1:12" ht="71.25" customHeight="1" x14ac:dyDescent="0.3">
      <c r="A13" s="13">
        <v>8</v>
      </c>
      <c r="B13" s="13" t="s">
        <v>11</v>
      </c>
      <c r="C13" s="13" t="s">
        <v>109</v>
      </c>
      <c r="D13" s="13" t="s">
        <v>58</v>
      </c>
      <c r="E13" s="18" t="s">
        <v>172</v>
      </c>
      <c r="F13" s="13" t="s">
        <v>110</v>
      </c>
      <c r="G13" s="30" t="s">
        <v>24</v>
      </c>
      <c r="H13" s="32"/>
      <c r="I13" s="32"/>
      <c r="J13" s="32"/>
      <c r="K13" s="32">
        <f t="shared" si="0"/>
        <v>0</v>
      </c>
    </row>
    <row r="14" spans="1:12" ht="64.5" customHeight="1" x14ac:dyDescent="0.3">
      <c r="A14" s="13">
        <v>9</v>
      </c>
      <c r="B14" s="14" t="s">
        <v>11</v>
      </c>
      <c r="C14" s="17" t="s">
        <v>108</v>
      </c>
      <c r="D14" s="13" t="s">
        <v>63</v>
      </c>
      <c r="E14" s="20" t="s">
        <v>171</v>
      </c>
      <c r="F14" s="15" t="s">
        <v>23</v>
      </c>
      <c r="G14" s="30" t="s">
        <v>65</v>
      </c>
      <c r="H14" s="32">
        <v>23677</v>
      </c>
      <c r="I14" s="32">
        <v>0</v>
      </c>
      <c r="J14" s="32">
        <v>0</v>
      </c>
      <c r="K14" s="32">
        <f t="shared" si="0"/>
        <v>23677</v>
      </c>
    </row>
    <row r="15" spans="1:12" ht="51.75" customHeight="1" x14ac:dyDescent="0.3">
      <c r="A15" s="13">
        <v>10</v>
      </c>
      <c r="B15" s="13" t="s">
        <v>11</v>
      </c>
      <c r="C15" s="20" t="s">
        <v>126</v>
      </c>
      <c r="D15" s="13" t="s">
        <v>27</v>
      </c>
      <c r="E15" s="20" t="s">
        <v>127</v>
      </c>
      <c r="F15" s="15" t="s">
        <v>23</v>
      </c>
      <c r="G15" s="30" t="s">
        <v>24</v>
      </c>
      <c r="H15" s="32">
        <v>3424</v>
      </c>
      <c r="I15" s="32">
        <v>0</v>
      </c>
      <c r="J15" s="32">
        <v>0</v>
      </c>
      <c r="K15" s="32">
        <f t="shared" si="0"/>
        <v>3424</v>
      </c>
    </row>
    <row r="16" spans="1:12" ht="165" customHeight="1" x14ac:dyDescent="0.3">
      <c r="A16" s="13">
        <v>11</v>
      </c>
      <c r="B16" s="14" t="s">
        <v>11</v>
      </c>
      <c r="C16" s="13" t="s">
        <v>147</v>
      </c>
      <c r="D16" s="13" t="s">
        <v>49</v>
      </c>
      <c r="E16" s="13" t="s">
        <v>142</v>
      </c>
      <c r="F16" s="13" t="s">
        <v>140</v>
      </c>
      <c r="G16" s="30" t="s">
        <v>50</v>
      </c>
      <c r="H16" s="32">
        <f>19904.5</f>
        <v>19904.5</v>
      </c>
      <c r="I16" s="32">
        <v>612743</v>
      </c>
      <c r="J16" s="32">
        <v>452896</v>
      </c>
      <c r="K16" s="32">
        <f t="shared" si="0"/>
        <v>1085543.5</v>
      </c>
    </row>
    <row r="17" spans="1:13" ht="164.25" customHeight="1" x14ac:dyDescent="0.3">
      <c r="A17" s="13">
        <v>12</v>
      </c>
      <c r="B17" s="14" t="s">
        <v>11</v>
      </c>
      <c r="C17" s="13" t="s">
        <v>145</v>
      </c>
      <c r="D17" s="13" t="s">
        <v>49</v>
      </c>
      <c r="E17" s="13" t="s">
        <v>144</v>
      </c>
      <c r="F17" s="13" t="s">
        <v>140</v>
      </c>
      <c r="G17" s="30" t="s">
        <v>50</v>
      </c>
      <c r="H17" s="32">
        <v>10588</v>
      </c>
      <c r="I17" s="32">
        <v>332831</v>
      </c>
      <c r="J17" s="32">
        <v>246005</v>
      </c>
      <c r="K17" s="32">
        <f t="shared" si="0"/>
        <v>589424</v>
      </c>
    </row>
    <row r="18" spans="1:13" ht="96.75" customHeight="1" x14ac:dyDescent="0.3">
      <c r="A18" s="13">
        <v>13</v>
      </c>
      <c r="B18" s="14" t="s">
        <v>11</v>
      </c>
      <c r="C18" s="15" t="s">
        <v>16</v>
      </c>
      <c r="D18" s="13" t="s">
        <v>17</v>
      </c>
      <c r="E18" s="16" t="s">
        <v>18</v>
      </c>
      <c r="F18" s="13" t="s">
        <v>132</v>
      </c>
      <c r="G18" s="30" t="s">
        <v>15</v>
      </c>
      <c r="H18" s="32">
        <v>0</v>
      </c>
      <c r="I18" s="32">
        <v>121759</v>
      </c>
      <c r="J18" s="32">
        <v>12241</v>
      </c>
      <c r="K18" s="32">
        <f t="shared" si="0"/>
        <v>134000</v>
      </c>
    </row>
    <row r="19" spans="1:13" ht="43.5" customHeight="1" x14ac:dyDescent="0.3">
      <c r="A19" s="13">
        <v>14</v>
      </c>
      <c r="B19" s="14" t="s">
        <v>19</v>
      </c>
      <c r="C19" s="13" t="s">
        <v>60</v>
      </c>
      <c r="D19" s="13" t="s">
        <v>40</v>
      </c>
      <c r="E19" s="13" t="s">
        <v>60</v>
      </c>
      <c r="F19" s="13" t="s">
        <v>134</v>
      </c>
      <c r="G19" s="30" t="s">
        <v>24</v>
      </c>
      <c r="H19" s="32">
        <v>23000</v>
      </c>
      <c r="I19" s="32">
        <v>0</v>
      </c>
      <c r="J19" s="32">
        <v>0</v>
      </c>
      <c r="K19" s="32">
        <f t="shared" si="0"/>
        <v>23000</v>
      </c>
    </row>
    <row r="20" spans="1:13" ht="104.25" customHeight="1" x14ac:dyDescent="0.3">
      <c r="A20" s="13">
        <v>15</v>
      </c>
      <c r="B20" s="13" t="s">
        <v>19</v>
      </c>
      <c r="C20" s="13" t="s">
        <v>20</v>
      </c>
      <c r="D20" s="13" t="s">
        <v>21</v>
      </c>
      <c r="E20" s="13" t="s">
        <v>22</v>
      </c>
      <c r="F20" s="13" t="s">
        <v>134</v>
      </c>
      <c r="G20" s="30" t="s">
        <v>24</v>
      </c>
      <c r="H20" s="35">
        <f>10324+8500</f>
        <v>18824</v>
      </c>
      <c r="I20" s="35">
        <v>92915</v>
      </c>
      <c r="J20" s="32">
        <v>0</v>
      </c>
      <c r="K20" s="32">
        <f t="shared" si="0"/>
        <v>111739</v>
      </c>
    </row>
    <row r="21" spans="1:13" ht="54.75" customHeight="1" x14ac:dyDescent="0.3">
      <c r="A21" s="13">
        <v>16</v>
      </c>
      <c r="B21" s="14" t="s">
        <v>19</v>
      </c>
      <c r="C21" s="13" t="s">
        <v>57</v>
      </c>
      <c r="D21" s="13" t="s">
        <v>58</v>
      </c>
      <c r="E21" s="13" t="s">
        <v>59</v>
      </c>
      <c r="F21" s="13" t="s">
        <v>134</v>
      </c>
      <c r="G21" s="30" t="s">
        <v>24</v>
      </c>
      <c r="H21" s="32">
        <v>8000</v>
      </c>
      <c r="I21" s="32">
        <v>0</v>
      </c>
      <c r="J21" s="32">
        <v>0</v>
      </c>
      <c r="K21" s="32">
        <f t="shared" si="0"/>
        <v>8000</v>
      </c>
    </row>
    <row r="22" spans="1:13" ht="60" customHeight="1" x14ac:dyDescent="0.3">
      <c r="A22" s="13">
        <v>17</v>
      </c>
      <c r="B22" s="36" t="s">
        <v>19</v>
      </c>
      <c r="C22" s="33" t="s">
        <v>66</v>
      </c>
      <c r="D22" s="33" t="s">
        <v>27</v>
      </c>
      <c r="E22" s="33" t="s">
        <v>67</v>
      </c>
      <c r="F22" s="34" t="s">
        <v>29</v>
      </c>
      <c r="G22" s="30" t="s">
        <v>24</v>
      </c>
      <c r="H22" s="32">
        <v>100701</v>
      </c>
      <c r="I22" s="32">
        <v>570638</v>
      </c>
      <c r="J22" s="32">
        <v>0</v>
      </c>
      <c r="K22" s="32">
        <f t="shared" si="0"/>
        <v>671339</v>
      </c>
    </row>
    <row r="23" spans="1:13" ht="42.75" customHeight="1" x14ac:dyDescent="0.3">
      <c r="A23" s="13">
        <v>18</v>
      </c>
      <c r="B23" s="14" t="s">
        <v>25</v>
      </c>
      <c r="C23" s="17" t="s">
        <v>93</v>
      </c>
      <c r="D23" s="13" t="s">
        <v>21</v>
      </c>
      <c r="E23" s="17" t="s">
        <v>94</v>
      </c>
      <c r="F23" s="15" t="s">
        <v>23</v>
      </c>
      <c r="G23" s="30" t="s">
        <v>24</v>
      </c>
      <c r="H23" s="32">
        <v>33000</v>
      </c>
      <c r="I23" s="32">
        <v>0</v>
      </c>
      <c r="J23" s="32">
        <v>0</v>
      </c>
      <c r="K23" s="32">
        <f t="shared" si="0"/>
        <v>33000</v>
      </c>
    </row>
    <row r="24" spans="1:13" ht="59.25" customHeight="1" x14ac:dyDescent="0.3">
      <c r="A24" s="13">
        <v>19</v>
      </c>
      <c r="B24" s="14" t="s">
        <v>25</v>
      </c>
      <c r="C24" s="17" t="s">
        <v>95</v>
      </c>
      <c r="D24" s="13" t="s">
        <v>63</v>
      </c>
      <c r="E24" s="13" t="s">
        <v>96</v>
      </c>
      <c r="F24" s="15" t="s">
        <v>23</v>
      </c>
      <c r="G24" s="30" t="s">
        <v>65</v>
      </c>
      <c r="H24" s="32">
        <v>73974</v>
      </c>
      <c r="I24" s="32">
        <v>0</v>
      </c>
      <c r="J24" s="32">
        <v>0</v>
      </c>
      <c r="K24" s="32">
        <f t="shared" si="0"/>
        <v>73974</v>
      </c>
    </row>
    <row r="25" spans="1:13" ht="57.75" customHeight="1" x14ac:dyDescent="0.3">
      <c r="A25" s="13">
        <v>20</v>
      </c>
      <c r="B25" s="14" t="s">
        <v>25</v>
      </c>
      <c r="C25" s="17" t="s">
        <v>101</v>
      </c>
      <c r="D25" s="13" t="s">
        <v>63</v>
      </c>
      <c r="E25" s="13" t="s">
        <v>102</v>
      </c>
      <c r="F25" s="15" t="s">
        <v>23</v>
      </c>
      <c r="G25" s="30" t="s">
        <v>65</v>
      </c>
      <c r="H25" s="32">
        <f>1513+160140</f>
        <v>161653</v>
      </c>
      <c r="I25" s="32">
        <v>0</v>
      </c>
      <c r="J25" s="32">
        <v>0</v>
      </c>
      <c r="K25" s="32">
        <f t="shared" si="0"/>
        <v>161653</v>
      </c>
    </row>
    <row r="26" spans="1:13" ht="66" customHeight="1" x14ac:dyDescent="0.3">
      <c r="A26" s="13">
        <v>21</v>
      </c>
      <c r="B26" s="33" t="s">
        <v>25</v>
      </c>
      <c r="C26" s="33" t="s">
        <v>26</v>
      </c>
      <c r="D26" s="33" t="s">
        <v>27</v>
      </c>
      <c r="E26" s="33" t="s">
        <v>28</v>
      </c>
      <c r="F26" s="33" t="s">
        <v>29</v>
      </c>
      <c r="G26" s="30" t="s">
        <v>24</v>
      </c>
      <c r="H26" s="32">
        <v>80299</v>
      </c>
      <c r="I26" s="32">
        <v>455030</v>
      </c>
      <c r="J26" s="32">
        <v>0</v>
      </c>
      <c r="K26" s="32">
        <f t="shared" si="0"/>
        <v>535329</v>
      </c>
    </row>
    <row r="27" spans="1:13" ht="102" customHeight="1" x14ac:dyDescent="0.3">
      <c r="A27" s="13">
        <v>22</v>
      </c>
      <c r="B27" s="36" t="s">
        <v>25</v>
      </c>
      <c r="C27" s="33" t="s">
        <v>26</v>
      </c>
      <c r="D27" s="33" t="s">
        <v>27</v>
      </c>
      <c r="E27" s="33" t="s">
        <v>155</v>
      </c>
      <c r="F27" s="34" t="s">
        <v>29</v>
      </c>
      <c r="G27" s="30" t="s">
        <v>24</v>
      </c>
      <c r="H27" s="32"/>
      <c r="I27" s="32">
        <v>0</v>
      </c>
      <c r="J27" s="32">
        <v>0</v>
      </c>
      <c r="K27" s="32">
        <f t="shared" si="0"/>
        <v>0</v>
      </c>
    </row>
    <row r="28" spans="1:13" ht="90.75" customHeight="1" x14ac:dyDescent="0.3">
      <c r="A28" s="13">
        <v>23</v>
      </c>
      <c r="B28" s="13" t="s">
        <v>191</v>
      </c>
      <c r="C28" s="15" t="s">
        <v>44</v>
      </c>
      <c r="D28" s="13" t="s">
        <v>32</v>
      </c>
      <c r="E28" s="15" t="s">
        <v>190</v>
      </c>
      <c r="F28" s="13" t="s">
        <v>136</v>
      </c>
      <c r="G28" s="30" t="s">
        <v>15</v>
      </c>
      <c r="H28" s="31">
        <v>269734</v>
      </c>
      <c r="I28" s="31">
        <v>703020</v>
      </c>
      <c r="J28" s="31">
        <v>2017250</v>
      </c>
      <c r="K28" s="32">
        <f t="shared" si="0"/>
        <v>2990004</v>
      </c>
    </row>
    <row r="29" spans="1:13" ht="57.75" customHeight="1" x14ac:dyDescent="0.3">
      <c r="A29" s="13">
        <v>24</v>
      </c>
      <c r="B29" s="13" t="s">
        <v>68</v>
      </c>
      <c r="C29" s="13" t="s">
        <v>112</v>
      </c>
      <c r="D29" s="13" t="s">
        <v>58</v>
      </c>
      <c r="E29" s="18" t="s">
        <v>112</v>
      </c>
      <c r="F29" s="13" t="s">
        <v>135</v>
      </c>
      <c r="G29" s="30" t="s">
        <v>24</v>
      </c>
      <c r="H29" s="32">
        <f>400000*0.15</f>
        <v>60000</v>
      </c>
      <c r="I29" s="32">
        <f>400000*0.85</f>
        <v>340000</v>
      </c>
      <c r="J29" s="32"/>
      <c r="K29" s="32">
        <f t="shared" si="0"/>
        <v>400000</v>
      </c>
    </row>
    <row r="30" spans="1:13" ht="57" customHeight="1" x14ac:dyDescent="0.3">
      <c r="A30" s="13">
        <v>25</v>
      </c>
      <c r="B30" s="36" t="s">
        <v>68</v>
      </c>
      <c r="C30" s="33" t="s">
        <v>69</v>
      </c>
      <c r="D30" s="33" t="s">
        <v>27</v>
      </c>
      <c r="E30" s="33" t="s">
        <v>156</v>
      </c>
      <c r="F30" s="34" t="s">
        <v>29</v>
      </c>
      <c r="G30" s="30" t="s">
        <v>24</v>
      </c>
      <c r="H30" s="32"/>
      <c r="I30" s="32">
        <v>0</v>
      </c>
      <c r="J30" s="32">
        <v>0</v>
      </c>
      <c r="K30" s="32">
        <f t="shared" si="0"/>
        <v>0</v>
      </c>
    </row>
    <row r="31" spans="1:13" ht="77.25" customHeight="1" x14ac:dyDescent="0.3">
      <c r="A31" s="13">
        <v>26</v>
      </c>
      <c r="B31" s="14" t="s">
        <v>30</v>
      </c>
      <c r="C31" s="15" t="s">
        <v>31</v>
      </c>
      <c r="D31" s="13" t="s">
        <v>32</v>
      </c>
      <c r="E31" s="15" t="s">
        <v>33</v>
      </c>
      <c r="F31" s="13" t="s">
        <v>136</v>
      </c>
      <c r="G31" s="30" t="s">
        <v>15</v>
      </c>
      <c r="H31" s="32">
        <v>159953</v>
      </c>
      <c r="I31" s="32">
        <v>245663</v>
      </c>
      <c r="J31" s="32">
        <v>71398</v>
      </c>
      <c r="K31" s="32">
        <f t="shared" si="0"/>
        <v>477014</v>
      </c>
    </row>
    <row r="32" spans="1:13" ht="59.25" customHeight="1" x14ac:dyDescent="0.3">
      <c r="A32" s="13">
        <v>27</v>
      </c>
      <c r="B32" s="14" t="s">
        <v>30</v>
      </c>
      <c r="C32" s="17" t="s">
        <v>99</v>
      </c>
      <c r="D32" s="13" t="s">
        <v>63</v>
      </c>
      <c r="E32" s="13" t="s">
        <v>100</v>
      </c>
      <c r="F32" s="15" t="s">
        <v>23</v>
      </c>
      <c r="G32" s="30" t="s">
        <v>24</v>
      </c>
      <c r="H32" s="32">
        <v>16771</v>
      </c>
      <c r="I32" s="32">
        <v>0</v>
      </c>
      <c r="J32" s="32">
        <v>0</v>
      </c>
      <c r="K32" s="32">
        <f t="shared" si="0"/>
        <v>16771</v>
      </c>
      <c r="M32" s="7"/>
    </row>
    <row r="33" spans="1:13" ht="78.75" customHeight="1" x14ac:dyDescent="0.3">
      <c r="A33" s="13">
        <v>28</v>
      </c>
      <c r="B33" s="13" t="s">
        <v>30</v>
      </c>
      <c r="C33" s="19" t="s">
        <v>120</v>
      </c>
      <c r="D33" s="13" t="s">
        <v>63</v>
      </c>
      <c r="E33" s="19" t="s">
        <v>121</v>
      </c>
      <c r="F33" s="15" t="s">
        <v>23</v>
      </c>
      <c r="G33" s="30" t="s">
        <v>24</v>
      </c>
      <c r="H33" s="31">
        <v>25000</v>
      </c>
      <c r="I33" s="32">
        <v>0</v>
      </c>
      <c r="J33" s="32">
        <v>0</v>
      </c>
      <c r="K33" s="32">
        <f t="shared" si="0"/>
        <v>25000</v>
      </c>
      <c r="M33" s="7"/>
    </row>
    <row r="34" spans="1:13" ht="174" customHeight="1" x14ac:dyDescent="0.3">
      <c r="A34" s="13">
        <v>29</v>
      </c>
      <c r="B34" s="14" t="s">
        <v>30</v>
      </c>
      <c r="C34" s="13" t="s">
        <v>149</v>
      </c>
      <c r="D34" s="13" t="s">
        <v>49</v>
      </c>
      <c r="E34" s="13" t="s">
        <v>150</v>
      </c>
      <c r="F34" s="13" t="s">
        <v>140</v>
      </c>
      <c r="G34" s="30" t="s">
        <v>50</v>
      </c>
      <c r="H34" s="32">
        <v>41715</v>
      </c>
      <c r="I34" s="32">
        <v>635921</v>
      </c>
      <c r="J34" s="32">
        <v>470029</v>
      </c>
      <c r="K34" s="32">
        <f t="shared" si="0"/>
        <v>1147665</v>
      </c>
      <c r="M34" s="7"/>
    </row>
    <row r="35" spans="1:13" ht="42" customHeight="1" x14ac:dyDescent="0.3">
      <c r="A35" s="13">
        <v>30</v>
      </c>
      <c r="B35" s="14" t="s">
        <v>55</v>
      </c>
      <c r="C35" s="19" t="s">
        <v>133</v>
      </c>
      <c r="D35" s="13" t="s">
        <v>40</v>
      </c>
      <c r="E35" s="19" t="s">
        <v>164</v>
      </c>
      <c r="F35" s="13" t="s">
        <v>134</v>
      </c>
      <c r="G35" s="30" t="s">
        <v>24</v>
      </c>
      <c r="H35" s="31">
        <v>42350</v>
      </c>
      <c r="I35" s="32">
        <v>0</v>
      </c>
      <c r="J35" s="32">
        <v>0</v>
      </c>
      <c r="K35" s="32">
        <f t="shared" si="0"/>
        <v>42350</v>
      </c>
      <c r="M35" s="7"/>
    </row>
    <row r="36" spans="1:13" ht="48.75" customHeight="1" x14ac:dyDescent="0.3">
      <c r="A36" s="13">
        <v>31</v>
      </c>
      <c r="B36" s="14" t="s">
        <v>55</v>
      </c>
      <c r="C36" s="13" t="s">
        <v>56</v>
      </c>
      <c r="D36" s="13" t="s">
        <v>32</v>
      </c>
      <c r="E36" s="13" t="s">
        <v>175</v>
      </c>
      <c r="F36" s="13" t="s">
        <v>135</v>
      </c>
      <c r="G36" s="30" t="s">
        <v>24</v>
      </c>
      <c r="H36" s="32">
        <v>10000</v>
      </c>
      <c r="I36" s="32">
        <v>0</v>
      </c>
      <c r="J36" s="32">
        <v>0</v>
      </c>
      <c r="K36" s="32">
        <f t="shared" si="0"/>
        <v>10000</v>
      </c>
      <c r="M36" s="7"/>
    </row>
    <row r="37" spans="1:13" ht="47.25" customHeight="1" x14ac:dyDescent="0.3">
      <c r="A37" s="13">
        <v>32</v>
      </c>
      <c r="B37" s="14" t="s">
        <v>55</v>
      </c>
      <c r="C37" s="17" t="s">
        <v>103</v>
      </c>
      <c r="D37" s="13" t="s">
        <v>63</v>
      </c>
      <c r="E37" s="13" t="s">
        <v>104</v>
      </c>
      <c r="F37" s="15" t="s">
        <v>23</v>
      </c>
      <c r="G37" s="30" t="s">
        <v>65</v>
      </c>
      <c r="H37" s="32">
        <v>36000</v>
      </c>
      <c r="I37" s="32">
        <v>0</v>
      </c>
      <c r="J37" s="32">
        <v>0</v>
      </c>
      <c r="K37" s="32">
        <f t="shared" si="0"/>
        <v>36000</v>
      </c>
      <c r="M37" s="7"/>
    </row>
    <row r="38" spans="1:13" ht="172.5" customHeight="1" x14ac:dyDescent="0.3">
      <c r="A38" s="13">
        <v>33</v>
      </c>
      <c r="B38" s="14" t="s">
        <v>55</v>
      </c>
      <c r="C38" s="13" t="s">
        <v>148</v>
      </c>
      <c r="D38" s="13" t="s">
        <v>49</v>
      </c>
      <c r="E38" s="13" t="s">
        <v>186</v>
      </c>
      <c r="F38" s="13" t="s">
        <v>140</v>
      </c>
      <c r="G38" s="30" t="s">
        <v>50</v>
      </c>
      <c r="H38" s="32">
        <v>17048.419999999998</v>
      </c>
      <c r="I38" s="32">
        <v>292417</v>
      </c>
      <c r="J38" s="32">
        <v>216134</v>
      </c>
      <c r="K38" s="32">
        <f t="shared" ref="K38:K69" si="1">H38+I38+J38</f>
        <v>525599.41999999993</v>
      </c>
      <c r="M38" s="7"/>
    </row>
    <row r="39" spans="1:13" ht="81.75" customHeight="1" x14ac:dyDescent="0.3">
      <c r="A39" s="13">
        <v>34</v>
      </c>
      <c r="B39" s="14" t="s">
        <v>45</v>
      </c>
      <c r="C39" s="17" t="s">
        <v>84</v>
      </c>
      <c r="D39" s="13" t="s">
        <v>40</v>
      </c>
      <c r="E39" s="13" t="s">
        <v>85</v>
      </c>
      <c r="F39" s="13" t="s">
        <v>132</v>
      </c>
      <c r="G39" s="30" t="s">
        <v>15</v>
      </c>
      <c r="H39" s="32">
        <v>0</v>
      </c>
      <c r="I39" s="32">
        <v>157263</v>
      </c>
      <c r="J39" s="32">
        <v>108293</v>
      </c>
      <c r="K39" s="32">
        <f t="shared" si="1"/>
        <v>265556</v>
      </c>
    </row>
    <row r="40" spans="1:13" ht="111.75" customHeight="1" x14ac:dyDescent="0.3">
      <c r="A40" s="13">
        <v>35</v>
      </c>
      <c r="B40" s="14" t="s">
        <v>45</v>
      </c>
      <c r="C40" s="15" t="s">
        <v>46</v>
      </c>
      <c r="D40" s="13" t="s">
        <v>47</v>
      </c>
      <c r="E40" s="16" t="s">
        <v>48</v>
      </c>
      <c r="F40" s="13" t="s">
        <v>132</v>
      </c>
      <c r="G40" s="30" t="s">
        <v>15</v>
      </c>
      <c r="H40" s="32">
        <v>46000</v>
      </c>
      <c r="I40" s="32">
        <v>0</v>
      </c>
      <c r="J40" s="32">
        <v>258117</v>
      </c>
      <c r="K40" s="32">
        <f t="shared" si="1"/>
        <v>304117</v>
      </c>
    </row>
    <row r="41" spans="1:13" ht="63" customHeight="1" x14ac:dyDescent="0.3">
      <c r="A41" s="13">
        <v>36</v>
      </c>
      <c r="B41" s="13" t="s">
        <v>188</v>
      </c>
      <c r="C41" s="13" t="s">
        <v>114</v>
      </c>
      <c r="D41" s="13" t="s">
        <v>163</v>
      </c>
      <c r="E41" s="18" t="s">
        <v>187</v>
      </c>
      <c r="F41" s="13" t="s">
        <v>176</v>
      </c>
      <c r="G41" s="30" t="s">
        <v>24</v>
      </c>
      <c r="H41" s="31">
        <v>195000</v>
      </c>
      <c r="I41" s="32">
        <v>1105000</v>
      </c>
      <c r="J41" s="32"/>
      <c r="K41" s="32">
        <f t="shared" si="1"/>
        <v>1300000</v>
      </c>
    </row>
    <row r="42" spans="1:13" ht="42.75" customHeight="1" x14ac:dyDescent="0.3">
      <c r="A42" s="13">
        <v>37</v>
      </c>
      <c r="B42" s="14" t="s">
        <v>34</v>
      </c>
      <c r="C42" s="13" t="s">
        <v>51</v>
      </c>
      <c r="D42" s="13" t="s">
        <v>32</v>
      </c>
      <c r="E42" s="13" t="s">
        <v>52</v>
      </c>
      <c r="F42" s="13" t="s">
        <v>135</v>
      </c>
      <c r="G42" s="30" t="s">
        <v>24</v>
      </c>
      <c r="H42" s="32">
        <v>10000</v>
      </c>
      <c r="I42" s="32">
        <v>0</v>
      </c>
      <c r="J42" s="32">
        <v>0</v>
      </c>
      <c r="K42" s="32">
        <f t="shared" si="1"/>
        <v>10000</v>
      </c>
    </row>
    <row r="43" spans="1:13" ht="39" customHeight="1" x14ac:dyDescent="0.3">
      <c r="A43" s="13">
        <v>38</v>
      </c>
      <c r="B43" s="14" t="s">
        <v>34</v>
      </c>
      <c r="C43" s="13" t="s">
        <v>129</v>
      </c>
      <c r="D43" s="13" t="s">
        <v>32</v>
      </c>
      <c r="E43" s="13" t="s">
        <v>129</v>
      </c>
      <c r="F43" s="13" t="s">
        <v>130</v>
      </c>
      <c r="G43" s="30" t="s">
        <v>24</v>
      </c>
      <c r="H43" s="32">
        <v>25786</v>
      </c>
      <c r="I43" s="32"/>
      <c r="J43" s="32"/>
      <c r="K43" s="32">
        <f t="shared" si="1"/>
        <v>25786</v>
      </c>
    </row>
    <row r="44" spans="1:13" ht="57.75" customHeight="1" x14ac:dyDescent="0.3">
      <c r="A44" s="13">
        <v>39</v>
      </c>
      <c r="B44" s="14" t="s">
        <v>34</v>
      </c>
      <c r="C44" s="13" t="s">
        <v>53</v>
      </c>
      <c r="D44" s="13" t="s">
        <v>32</v>
      </c>
      <c r="E44" s="13" t="s">
        <v>54</v>
      </c>
      <c r="F44" s="13" t="s">
        <v>136</v>
      </c>
      <c r="G44" s="30" t="s">
        <v>24</v>
      </c>
      <c r="H44" s="32">
        <v>50000</v>
      </c>
      <c r="I44" s="32">
        <v>0</v>
      </c>
      <c r="J44" s="32">
        <v>0</v>
      </c>
      <c r="K44" s="32">
        <f t="shared" si="1"/>
        <v>50000</v>
      </c>
    </row>
    <row r="45" spans="1:13" ht="227.25" customHeight="1" x14ac:dyDescent="0.3">
      <c r="A45" s="13">
        <v>40</v>
      </c>
      <c r="B45" s="14" t="s">
        <v>34</v>
      </c>
      <c r="C45" s="13" t="s">
        <v>35</v>
      </c>
      <c r="D45" s="13" t="s">
        <v>36</v>
      </c>
      <c r="E45" s="13" t="s">
        <v>131</v>
      </c>
      <c r="F45" s="15" t="s">
        <v>23</v>
      </c>
      <c r="G45" s="30" t="s">
        <v>24</v>
      </c>
      <c r="H45" s="32">
        <f>23636+22763+10000</f>
        <v>56399</v>
      </c>
      <c r="I45" s="32">
        <f>144403+68320</f>
        <v>212723</v>
      </c>
      <c r="J45" s="32">
        <v>0</v>
      </c>
      <c r="K45" s="32">
        <f t="shared" si="1"/>
        <v>269122</v>
      </c>
    </row>
    <row r="46" spans="1:13" ht="63" customHeight="1" x14ac:dyDescent="0.3">
      <c r="A46" s="13">
        <v>41</v>
      </c>
      <c r="B46" s="13" t="s">
        <v>34</v>
      </c>
      <c r="C46" s="13" t="s">
        <v>111</v>
      </c>
      <c r="D46" s="13" t="s">
        <v>58</v>
      </c>
      <c r="E46" s="18" t="s">
        <v>178</v>
      </c>
      <c r="F46" s="13" t="s">
        <v>137</v>
      </c>
      <c r="G46" s="30" t="s">
        <v>24</v>
      </c>
      <c r="H46" s="32">
        <f>400000*0.15</f>
        <v>60000</v>
      </c>
      <c r="I46" s="32">
        <f>400000*0.85</f>
        <v>340000</v>
      </c>
      <c r="J46" s="32"/>
      <c r="K46" s="32">
        <f t="shared" si="1"/>
        <v>400000</v>
      </c>
    </row>
    <row r="47" spans="1:13" ht="63.75" customHeight="1" x14ac:dyDescent="0.3">
      <c r="A47" s="13">
        <v>42</v>
      </c>
      <c r="B47" s="13" t="s">
        <v>113</v>
      </c>
      <c r="C47" s="13" t="s">
        <v>177</v>
      </c>
      <c r="D47" s="13" t="s">
        <v>40</v>
      </c>
      <c r="E47" s="18" t="s">
        <v>179</v>
      </c>
      <c r="F47" s="13" t="s">
        <v>134</v>
      </c>
      <c r="G47" s="30" t="s">
        <v>24</v>
      </c>
      <c r="H47" s="31">
        <f>410000+18000+6000+15000+2000</f>
        <v>451000</v>
      </c>
      <c r="I47" s="32"/>
      <c r="J47" s="32"/>
      <c r="K47" s="32">
        <f t="shared" si="1"/>
        <v>451000</v>
      </c>
    </row>
    <row r="48" spans="1:13" ht="107.25" customHeight="1" x14ac:dyDescent="0.3">
      <c r="A48" s="13">
        <v>43</v>
      </c>
      <c r="B48" s="13" t="s">
        <v>37</v>
      </c>
      <c r="C48" s="15" t="s">
        <v>39</v>
      </c>
      <c r="D48" s="13" t="s">
        <v>40</v>
      </c>
      <c r="E48" s="16" t="s">
        <v>154</v>
      </c>
      <c r="F48" s="13" t="s">
        <v>134</v>
      </c>
      <c r="G48" s="30" t="s">
        <v>41</v>
      </c>
      <c r="H48" s="32">
        <v>125420</v>
      </c>
      <c r="I48" s="32">
        <v>0</v>
      </c>
      <c r="J48" s="32">
        <v>0</v>
      </c>
      <c r="K48" s="32">
        <f t="shared" si="1"/>
        <v>125420</v>
      </c>
    </row>
    <row r="49" spans="1:17" ht="39.75" customHeight="1" x14ac:dyDescent="0.3">
      <c r="A49" s="13">
        <v>44</v>
      </c>
      <c r="B49" s="13" t="s">
        <v>37</v>
      </c>
      <c r="C49" s="19" t="s">
        <v>123</v>
      </c>
      <c r="D49" s="13" t="s">
        <v>32</v>
      </c>
      <c r="E49" s="13" t="s">
        <v>123</v>
      </c>
      <c r="F49" s="13" t="s">
        <v>134</v>
      </c>
      <c r="G49" s="30" t="s">
        <v>24</v>
      </c>
      <c r="H49" s="31">
        <v>50000</v>
      </c>
      <c r="I49" s="32"/>
      <c r="J49" s="32"/>
      <c r="K49" s="32">
        <f t="shared" si="1"/>
        <v>50000</v>
      </c>
    </row>
    <row r="50" spans="1:17" ht="45" customHeight="1" x14ac:dyDescent="0.3">
      <c r="A50" s="13">
        <v>45</v>
      </c>
      <c r="B50" s="14" t="s">
        <v>37</v>
      </c>
      <c r="C50" s="17" t="s">
        <v>167</v>
      </c>
      <c r="D50" s="13" t="s">
        <v>58</v>
      </c>
      <c r="E50" s="13" t="s">
        <v>168</v>
      </c>
      <c r="F50" s="15" t="s">
        <v>23</v>
      </c>
      <c r="G50" s="30" t="s">
        <v>15</v>
      </c>
      <c r="H50" s="32">
        <v>10000</v>
      </c>
      <c r="I50" s="32"/>
      <c r="J50" s="32">
        <v>40000</v>
      </c>
      <c r="K50" s="32">
        <f t="shared" si="1"/>
        <v>50000</v>
      </c>
    </row>
    <row r="51" spans="1:17" ht="47.25" customHeight="1" x14ac:dyDescent="0.3">
      <c r="A51" s="13">
        <v>46</v>
      </c>
      <c r="B51" s="33" t="s">
        <v>37</v>
      </c>
      <c r="C51" s="33" t="s">
        <v>38</v>
      </c>
      <c r="D51" s="33" t="s">
        <v>27</v>
      </c>
      <c r="E51" s="33" t="s">
        <v>180</v>
      </c>
      <c r="F51" s="33" t="s">
        <v>29</v>
      </c>
      <c r="G51" s="30" t="s">
        <v>24</v>
      </c>
      <c r="H51" s="32">
        <v>88043</v>
      </c>
      <c r="I51" s="32">
        <v>498914</v>
      </c>
      <c r="J51" s="32">
        <v>0</v>
      </c>
      <c r="K51" s="32">
        <f t="shared" si="1"/>
        <v>586957</v>
      </c>
    </row>
    <row r="52" spans="1:17" ht="56.25" customHeight="1" x14ac:dyDescent="0.3">
      <c r="A52" s="13">
        <v>47</v>
      </c>
      <c r="B52" s="33" t="s">
        <v>37</v>
      </c>
      <c r="C52" s="33" t="s">
        <v>38</v>
      </c>
      <c r="D52" s="33" t="s">
        <v>27</v>
      </c>
      <c r="E52" s="33" t="s">
        <v>157</v>
      </c>
      <c r="F52" s="34" t="s">
        <v>29</v>
      </c>
      <c r="G52" s="30" t="s">
        <v>24</v>
      </c>
      <c r="H52" s="32"/>
      <c r="I52" s="32">
        <v>0</v>
      </c>
      <c r="J52" s="32">
        <v>0</v>
      </c>
      <c r="K52" s="32">
        <f t="shared" si="1"/>
        <v>0</v>
      </c>
    </row>
    <row r="53" spans="1:17" ht="174" customHeight="1" x14ac:dyDescent="0.3">
      <c r="A53" s="13">
        <v>48</v>
      </c>
      <c r="B53" s="14" t="s">
        <v>37</v>
      </c>
      <c r="C53" s="13" t="s">
        <v>146</v>
      </c>
      <c r="D53" s="13" t="s">
        <v>49</v>
      </c>
      <c r="E53" s="13" t="s">
        <v>143</v>
      </c>
      <c r="F53" s="13" t="s">
        <v>140</v>
      </c>
      <c r="G53" s="30" t="s">
        <v>50</v>
      </c>
      <c r="H53" s="32">
        <v>16940</v>
      </c>
      <c r="I53" s="32">
        <v>311946</v>
      </c>
      <c r="J53" s="32">
        <v>230569</v>
      </c>
      <c r="K53" s="32">
        <f t="shared" si="1"/>
        <v>559455</v>
      </c>
    </row>
    <row r="54" spans="1:17" ht="60.75" customHeight="1" x14ac:dyDescent="0.3">
      <c r="A54" s="13">
        <v>49</v>
      </c>
      <c r="B54" s="14" t="s">
        <v>70</v>
      </c>
      <c r="C54" s="17" t="s">
        <v>86</v>
      </c>
      <c r="D54" s="13" t="s">
        <v>87</v>
      </c>
      <c r="E54" s="13" t="s">
        <v>90</v>
      </c>
      <c r="F54" s="15" t="s">
        <v>23</v>
      </c>
      <c r="G54" s="30" t="s">
        <v>24</v>
      </c>
      <c r="H54" s="32">
        <v>56000</v>
      </c>
      <c r="I54" s="32">
        <v>0</v>
      </c>
      <c r="J54" s="32">
        <v>0</v>
      </c>
      <c r="K54" s="32">
        <f t="shared" si="1"/>
        <v>56000</v>
      </c>
    </row>
    <row r="55" spans="1:17" ht="30.75" customHeight="1" x14ac:dyDescent="0.3">
      <c r="A55" s="13">
        <v>50</v>
      </c>
      <c r="B55" s="14" t="s">
        <v>70</v>
      </c>
      <c r="C55" s="17" t="s">
        <v>181</v>
      </c>
      <c r="D55" s="13" t="s">
        <v>87</v>
      </c>
      <c r="E55" s="13" t="s">
        <v>181</v>
      </c>
      <c r="F55" s="15" t="s">
        <v>128</v>
      </c>
      <c r="G55" s="30" t="s">
        <v>24</v>
      </c>
      <c r="H55" s="32">
        <v>15000</v>
      </c>
      <c r="I55" s="32"/>
      <c r="J55" s="32"/>
      <c r="K55" s="32">
        <f t="shared" si="1"/>
        <v>15000</v>
      </c>
    </row>
    <row r="56" spans="1:17" ht="81.75" customHeight="1" x14ac:dyDescent="0.3">
      <c r="A56" s="13">
        <v>51</v>
      </c>
      <c r="B56" s="36" t="s">
        <v>70</v>
      </c>
      <c r="C56" s="33" t="s">
        <v>71</v>
      </c>
      <c r="D56" s="33" t="s">
        <v>27</v>
      </c>
      <c r="E56" s="33" t="s">
        <v>160</v>
      </c>
      <c r="F56" s="34" t="s">
        <v>29</v>
      </c>
      <c r="G56" s="30" t="s">
        <v>24</v>
      </c>
      <c r="H56" s="32"/>
      <c r="I56" s="32">
        <v>0</v>
      </c>
      <c r="J56" s="32">
        <v>0</v>
      </c>
      <c r="K56" s="32">
        <f t="shared" si="1"/>
        <v>0</v>
      </c>
    </row>
    <row r="57" spans="1:17" ht="49.5" customHeight="1" x14ac:dyDescent="0.3">
      <c r="A57" s="13">
        <v>52</v>
      </c>
      <c r="B57" s="13" t="s">
        <v>72</v>
      </c>
      <c r="C57" s="19" t="s">
        <v>122</v>
      </c>
      <c r="D57" s="13" t="s">
        <v>40</v>
      </c>
      <c r="E57" s="13" t="s">
        <v>122</v>
      </c>
      <c r="F57" s="13" t="s">
        <v>134</v>
      </c>
      <c r="G57" s="30" t="s">
        <v>24</v>
      </c>
      <c r="H57" s="31">
        <v>157000</v>
      </c>
      <c r="I57" s="32"/>
      <c r="J57" s="32"/>
      <c r="K57" s="32">
        <f t="shared" si="1"/>
        <v>157000</v>
      </c>
    </row>
    <row r="58" spans="1:17" ht="66.75" customHeight="1" x14ac:dyDescent="0.3">
      <c r="A58" s="13">
        <v>53</v>
      </c>
      <c r="B58" s="14" t="s">
        <v>72</v>
      </c>
      <c r="C58" s="17" t="s">
        <v>86</v>
      </c>
      <c r="D58" s="13" t="s">
        <v>87</v>
      </c>
      <c r="E58" s="13" t="s">
        <v>92</v>
      </c>
      <c r="F58" s="15" t="s">
        <v>23</v>
      </c>
      <c r="G58" s="30" t="s">
        <v>24</v>
      </c>
      <c r="H58" s="32">
        <v>6000</v>
      </c>
      <c r="I58" s="32">
        <v>0</v>
      </c>
      <c r="J58" s="32">
        <v>0</v>
      </c>
      <c r="K58" s="32">
        <f t="shared" si="1"/>
        <v>6000</v>
      </c>
    </row>
    <row r="59" spans="1:17" ht="48.75" customHeight="1" x14ac:dyDescent="0.3">
      <c r="A59" s="13">
        <v>54</v>
      </c>
      <c r="B59" s="13" t="s">
        <v>72</v>
      </c>
      <c r="C59" s="13" t="s">
        <v>115</v>
      </c>
      <c r="D59" s="13" t="s">
        <v>27</v>
      </c>
      <c r="E59" s="18" t="s">
        <v>185</v>
      </c>
      <c r="F59" s="13" t="s">
        <v>134</v>
      </c>
      <c r="G59" s="30" t="s">
        <v>24</v>
      </c>
      <c r="H59" s="31">
        <v>24298</v>
      </c>
      <c r="I59" s="32"/>
      <c r="J59" s="32"/>
      <c r="K59" s="32">
        <f t="shared" si="1"/>
        <v>24298</v>
      </c>
    </row>
    <row r="60" spans="1:17" ht="64.5" customHeight="1" x14ac:dyDescent="0.3">
      <c r="A60" s="13">
        <v>55</v>
      </c>
      <c r="B60" s="13" t="s">
        <v>72</v>
      </c>
      <c r="C60" s="13" t="s">
        <v>116</v>
      </c>
      <c r="D60" s="13" t="s">
        <v>27</v>
      </c>
      <c r="E60" s="18" t="s">
        <v>117</v>
      </c>
      <c r="F60" s="13" t="s">
        <v>134</v>
      </c>
      <c r="G60" s="30" t="s">
        <v>24</v>
      </c>
      <c r="H60" s="31">
        <v>17000</v>
      </c>
      <c r="I60" s="32"/>
      <c r="J60" s="32"/>
      <c r="K60" s="32">
        <f t="shared" si="1"/>
        <v>17000</v>
      </c>
    </row>
    <row r="61" spans="1:17" ht="61.5" customHeight="1" x14ac:dyDescent="0.3">
      <c r="A61" s="13">
        <v>56</v>
      </c>
      <c r="B61" s="36" t="s">
        <v>72</v>
      </c>
      <c r="C61" s="33" t="s">
        <v>73</v>
      </c>
      <c r="D61" s="33" t="s">
        <v>27</v>
      </c>
      <c r="E61" s="33" t="s">
        <v>74</v>
      </c>
      <c r="F61" s="34" t="s">
        <v>29</v>
      </c>
      <c r="G61" s="30" t="s">
        <v>24</v>
      </c>
      <c r="H61" s="32"/>
      <c r="I61" s="32">
        <v>0</v>
      </c>
      <c r="J61" s="32">
        <v>0</v>
      </c>
      <c r="K61" s="32">
        <f t="shared" si="1"/>
        <v>0</v>
      </c>
    </row>
    <row r="62" spans="1:17" ht="39.75" customHeight="1" x14ac:dyDescent="0.3">
      <c r="A62" s="13">
        <v>57</v>
      </c>
      <c r="B62" s="14" t="s">
        <v>75</v>
      </c>
      <c r="C62" s="17" t="s">
        <v>182</v>
      </c>
      <c r="D62" s="13" t="s">
        <v>21</v>
      </c>
      <c r="E62" s="13" t="s">
        <v>138</v>
      </c>
      <c r="F62" s="13" t="s">
        <v>134</v>
      </c>
      <c r="G62" s="30" t="s">
        <v>24</v>
      </c>
      <c r="H62" s="32">
        <f>80000+5954</f>
        <v>85954</v>
      </c>
      <c r="I62" s="32">
        <v>0</v>
      </c>
      <c r="J62" s="32">
        <v>0</v>
      </c>
      <c r="K62" s="32">
        <f t="shared" si="1"/>
        <v>85954</v>
      </c>
    </row>
    <row r="63" spans="1:17" ht="51.75" customHeight="1" x14ac:dyDescent="0.3">
      <c r="A63" s="13">
        <v>58</v>
      </c>
      <c r="B63" s="14" t="s">
        <v>75</v>
      </c>
      <c r="C63" s="17" t="s">
        <v>107</v>
      </c>
      <c r="D63" s="13" t="s">
        <v>63</v>
      </c>
      <c r="E63" s="13" t="s">
        <v>139</v>
      </c>
      <c r="F63" s="13" t="s">
        <v>134</v>
      </c>
      <c r="G63" s="30" t="s">
        <v>24</v>
      </c>
      <c r="H63" s="32">
        <v>11000</v>
      </c>
      <c r="I63" s="32">
        <v>0</v>
      </c>
      <c r="J63" s="32">
        <v>0</v>
      </c>
      <c r="K63" s="32">
        <f t="shared" si="1"/>
        <v>11000</v>
      </c>
    </row>
    <row r="64" spans="1:17" ht="61.5" customHeight="1" x14ac:dyDescent="0.3">
      <c r="A64" s="13">
        <v>59</v>
      </c>
      <c r="B64" s="36" t="s">
        <v>75</v>
      </c>
      <c r="C64" s="33" t="s">
        <v>76</v>
      </c>
      <c r="D64" s="33" t="s">
        <v>27</v>
      </c>
      <c r="E64" s="33" t="s">
        <v>170</v>
      </c>
      <c r="F64" s="34" t="s">
        <v>29</v>
      </c>
      <c r="G64" s="30" t="s">
        <v>24</v>
      </c>
      <c r="H64" s="32">
        <v>28661</v>
      </c>
      <c r="I64" s="32">
        <v>162413</v>
      </c>
      <c r="J64" s="32"/>
      <c r="K64" s="32">
        <f t="shared" si="1"/>
        <v>191074</v>
      </c>
      <c r="M64" s="7"/>
      <c r="O64" s="22"/>
      <c r="Q64" s="7"/>
    </row>
    <row r="65" spans="1:17" ht="117.75" customHeight="1" x14ac:dyDescent="0.3">
      <c r="A65" s="13">
        <v>60</v>
      </c>
      <c r="B65" s="13" t="s">
        <v>192</v>
      </c>
      <c r="C65" s="17" t="s">
        <v>124</v>
      </c>
      <c r="D65" s="13" t="s">
        <v>32</v>
      </c>
      <c r="E65" s="13" t="s">
        <v>189</v>
      </c>
      <c r="F65" s="13" t="s">
        <v>132</v>
      </c>
      <c r="G65" s="30" t="s">
        <v>15</v>
      </c>
      <c r="H65" s="32">
        <v>370000</v>
      </c>
      <c r="I65" s="32">
        <v>861714</v>
      </c>
      <c r="J65" s="32">
        <v>485266</v>
      </c>
      <c r="K65" s="32">
        <f t="shared" si="1"/>
        <v>1716980</v>
      </c>
      <c r="M65" s="7"/>
      <c r="O65" s="22"/>
      <c r="Q65" s="7"/>
    </row>
    <row r="66" spans="1:17" ht="69.75" customHeight="1" x14ac:dyDescent="0.3">
      <c r="A66" s="13">
        <v>61</v>
      </c>
      <c r="B66" s="14" t="s">
        <v>77</v>
      </c>
      <c r="C66" s="17" t="s">
        <v>86</v>
      </c>
      <c r="D66" s="13" t="s">
        <v>87</v>
      </c>
      <c r="E66" s="13" t="s">
        <v>91</v>
      </c>
      <c r="F66" s="15" t="s">
        <v>23</v>
      </c>
      <c r="G66" s="30" t="s">
        <v>24</v>
      </c>
      <c r="H66" s="32">
        <v>40000</v>
      </c>
      <c r="I66" s="32">
        <v>0</v>
      </c>
      <c r="J66" s="32">
        <v>0</v>
      </c>
      <c r="K66" s="32">
        <f t="shared" si="1"/>
        <v>40000</v>
      </c>
      <c r="O66" s="22"/>
      <c r="Q66" s="7"/>
    </row>
    <row r="67" spans="1:17" ht="60.75" customHeight="1" x14ac:dyDescent="0.3">
      <c r="A67" s="13">
        <v>62</v>
      </c>
      <c r="B67" s="36" t="s">
        <v>77</v>
      </c>
      <c r="C67" s="33" t="s">
        <v>78</v>
      </c>
      <c r="D67" s="33" t="s">
        <v>27</v>
      </c>
      <c r="E67" s="33" t="s">
        <v>162</v>
      </c>
      <c r="F67" s="34" t="s">
        <v>29</v>
      </c>
      <c r="G67" s="30" t="s">
        <v>24</v>
      </c>
      <c r="H67" s="32"/>
      <c r="I67" s="32"/>
      <c r="J67" s="32">
        <v>0</v>
      </c>
      <c r="K67" s="32">
        <f t="shared" si="1"/>
        <v>0</v>
      </c>
      <c r="O67" s="22"/>
      <c r="Q67" s="7"/>
    </row>
    <row r="68" spans="1:17" ht="54" customHeight="1" x14ac:dyDescent="0.3">
      <c r="A68" s="13">
        <v>63</v>
      </c>
      <c r="B68" s="14" t="s">
        <v>79</v>
      </c>
      <c r="C68" s="17" t="s">
        <v>86</v>
      </c>
      <c r="D68" s="13" t="s">
        <v>87</v>
      </c>
      <c r="E68" s="13" t="s">
        <v>88</v>
      </c>
      <c r="F68" s="15" t="s">
        <v>23</v>
      </c>
      <c r="G68" s="30" t="s">
        <v>24</v>
      </c>
      <c r="H68" s="32">
        <v>32000</v>
      </c>
      <c r="I68" s="32">
        <v>0</v>
      </c>
      <c r="J68" s="32">
        <v>0</v>
      </c>
      <c r="K68" s="32">
        <f t="shared" si="1"/>
        <v>32000</v>
      </c>
    </row>
    <row r="69" spans="1:17" ht="33" customHeight="1" x14ac:dyDescent="0.3">
      <c r="A69" s="13">
        <v>64</v>
      </c>
      <c r="B69" s="14" t="s">
        <v>79</v>
      </c>
      <c r="C69" s="17" t="s">
        <v>105</v>
      </c>
      <c r="D69" s="13" t="s">
        <v>63</v>
      </c>
      <c r="E69" s="13" t="s">
        <v>106</v>
      </c>
      <c r="F69" s="15" t="s">
        <v>23</v>
      </c>
      <c r="G69" s="30" t="s">
        <v>24</v>
      </c>
      <c r="H69" s="32">
        <v>30492</v>
      </c>
      <c r="I69" s="32">
        <v>0</v>
      </c>
      <c r="J69" s="32">
        <v>0</v>
      </c>
      <c r="K69" s="32">
        <f t="shared" si="1"/>
        <v>30492</v>
      </c>
    </row>
    <row r="70" spans="1:17" ht="46.5" customHeight="1" x14ac:dyDescent="0.3">
      <c r="A70" s="13">
        <v>65</v>
      </c>
      <c r="B70" s="13" t="s">
        <v>79</v>
      </c>
      <c r="C70" s="13" t="s">
        <v>118</v>
      </c>
      <c r="D70" s="13" t="s">
        <v>27</v>
      </c>
      <c r="E70" s="18" t="s">
        <v>119</v>
      </c>
      <c r="F70" s="13" t="s">
        <v>134</v>
      </c>
      <c r="G70" s="30" t="s">
        <v>24</v>
      </c>
      <c r="H70" s="31">
        <v>20000</v>
      </c>
      <c r="I70" s="32"/>
      <c r="J70" s="32"/>
      <c r="K70" s="32">
        <f t="shared" ref="K70:K77" si="2">H70+I70+J70</f>
        <v>20000</v>
      </c>
    </row>
    <row r="71" spans="1:17" ht="55.5" customHeight="1" x14ac:dyDescent="0.3">
      <c r="A71" s="13">
        <v>66</v>
      </c>
      <c r="B71" s="36" t="s">
        <v>79</v>
      </c>
      <c r="C71" s="33" t="s">
        <v>80</v>
      </c>
      <c r="D71" s="33" t="s">
        <v>27</v>
      </c>
      <c r="E71" s="33" t="s">
        <v>158</v>
      </c>
      <c r="F71" s="34" t="s">
        <v>29</v>
      </c>
      <c r="G71" s="30" t="s">
        <v>24</v>
      </c>
      <c r="H71" s="32"/>
      <c r="I71" s="32"/>
      <c r="J71" s="32"/>
      <c r="K71" s="32">
        <f t="shared" si="2"/>
        <v>0</v>
      </c>
    </row>
    <row r="72" spans="1:17" ht="163.5" customHeight="1" x14ac:dyDescent="0.3">
      <c r="A72" s="13">
        <v>67</v>
      </c>
      <c r="B72" s="14" t="s">
        <v>79</v>
      </c>
      <c r="C72" s="13" t="s">
        <v>152</v>
      </c>
      <c r="D72" s="13" t="s">
        <v>49</v>
      </c>
      <c r="E72" s="13" t="s">
        <v>151</v>
      </c>
      <c r="F72" s="13" t="s">
        <v>140</v>
      </c>
      <c r="G72" s="30" t="s">
        <v>50</v>
      </c>
      <c r="H72" s="32">
        <v>31763</v>
      </c>
      <c r="I72" s="32">
        <v>457497</v>
      </c>
      <c r="J72" s="32">
        <v>338150</v>
      </c>
      <c r="K72" s="32">
        <f t="shared" si="2"/>
        <v>827410</v>
      </c>
    </row>
    <row r="73" spans="1:17" ht="37.5" customHeight="1" x14ac:dyDescent="0.3">
      <c r="A73" s="13">
        <v>68</v>
      </c>
      <c r="B73" s="14" t="s">
        <v>79</v>
      </c>
      <c r="C73" s="17" t="s">
        <v>165</v>
      </c>
      <c r="D73" s="13" t="s">
        <v>17</v>
      </c>
      <c r="E73" s="13" t="s">
        <v>166</v>
      </c>
      <c r="F73" s="15" t="s">
        <v>23</v>
      </c>
      <c r="G73" s="30" t="s">
        <v>15</v>
      </c>
      <c r="H73" s="32">
        <v>10000</v>
      </c>
      <c r="I73" s="32"/>
      <c r="J73" s="32">
        <v>40000</v>
      </c>
      <c r="K73" s="32">
        <f t="shared" si="2"/>
        <v>50000</v>
      </c>
    </row>
    <row r="74" spans="1:17" ht="48.75" customHeight="1" x14ac:dyDescent="0.3">
      <c r="A74" s="13">
        <v>69</v>
      </c>
      <c r="B74" s="14" t="s">
        <v>81</v>
      </c>
      <c r="C74" s="17" t="s">
        <v>86</v>
      </c>
      <c r="D74" s="13" t="s">
        <v>87</v>
      </c>
      <c r="E74" s="13" t="s">
        <v>89</v>
      </c>
      <c r="F74" s="15" t="s">
        <v>23</v>
      </c>
      <c r="G74" s="30" t="s">
        <v>24</v>
      </c>
      <c r="H74" s="32">
        <v>50000</v>
      </c>
      <c r="I74" s="32">
        <v>0</v>
      </c>
      <c r="J74" s="32">
        <v>0</v>
      </c>
      <c r="K74" s="32">
        <f t="shared" si="2"/>
        <v>50000</v>
      </c>
    </row>
    <row r="75" spans="1:17" ht="41.25" customHeight="1" x14ac:dyDescent="0.3">
      <c r="A75" s="13">
        <v>70</v>
      </c>
      <c r="B75" s="14" t="s">
        <v>81</v>
      </c>
      <c r="C75" s="17" t="s">
        <v>97</v>
      </c>
      <c r="D75" s="13" t="s">
        <v>63</v>
      </c>
      <c r="E75" s="13" t="s">
        <v>98</v>
      </c>
      <c r="F75" s="15" t="s">
        <v>23</v>
      </c>
      <c r="G75" s="30" t="s">
        <v>24</v>
      </c>
      <c r="H75" s="32">
        <v>20000</v>
      </c>
      <c r="I75" s="32">
        <v>0</v>
      </c>
      <c r="J75" s="32">
        <v>0</v>
      </c>
      <c r="K75" s="32">
        <f t="shared" si="2"/>
        <v>20000</v>
      </c>
    </row>
    <row r="76" spans="1:17" ht="42" customHeight="1" x14ac:dyDescent="0.3">
      <c r="A76" s="13">
        <v>71</v>
      </c>
      <c r="B76" s="36" t="s">
        <v>81</v>
      </c>
      <c r="C76" s="33" t="s">
        <v>82</v>
      </c>
      <c r="D76" s="33" t="s">
        <v>27</v>
      </c>
      <c r="E76" s="33" t="s">
        <v>159</v>
      </c>
      <c r="F76" s="34" t="s">
        <v>29</v>
      </c>
      <c r="G76" s="30" t="s">
        <v>24</v>
      </c>
      <c r="H76" s="32"/>
      <c r="I76" s="32"/>
      <c r="J76" s="32"/>
      <c r="K76" s="32">
        <f t="shared" si="2"/>
        <v>0</v>
      </c>
      <c r="O76" s="22"/>
      <c r="Q76" s="7"/>
    </row>
    <row r="77" spans="1:17" ht="48" customHeight="1" x14ac:dyDescent="0.3">
      <c r="A77" s="13">
        <v>72</v>
      </c>
      <c r="B77" s="33" t="s">
        <v>42</v>
      </c>
      <c r="C77" s="33" t="s">
        <v>43</v>
      </c>
      <c r="D77" s="33" t="s">
        <v>27</v>
      </c>
      <c r="E77" s="33" t="s">
        <v>169</v>
      </c>
      <c r="F77" s="34" t="s">
        <v>29</v>
      </c>
      <c r="G77" s="30" t="s">
        <v>24</v>
      </c>
      <c r="H77" s="32">
        <v>51707</v>
      </c>
      <c r="I77" s="32">
        <v>293006</v>
      </c>
      <c r="J77" s="32">
        <v>0</v>
      </c>
      <c r="K77" s="32">
        <f t="shared" si="2"/>
        <v>344713</v>
      </c>
    </row>
    <row r="78" spans="1:17" s="10" customFormat="1" ht="24.75" customHeight="1" x14ac:dyDescent="0.3">
      <c r="A78" s="37"/>
      <c r="B78" s="37"/>
      <c r="C78" s="38"/>
      <c r="D78" s="37"/>
      <c r="E78" s="38"/>
      <c r="F78" s="38"/>
      <c r="G78" s="8"/>
      <c r="H78" s="9">
        <f>SUBTOTAL(9,H6:H77)</f>
        <v>3786541.92</v>
      </c>
      <c r="I78" s="9">
        <f t="shared" ref="I78:K78" si="3">SUBTOTAL(9,I6:I77)</f>
        <v>9382268</v>
      </c>
      <c r="J78" s="9">
        <f t="shared" si="3"/>
        <v>5544462</v>
      </c>
      <c r="K78" s="9">
        <f t="shared" si="3"/>
        <v>18713271.920000002</v>
      </c>
    </row>
    <row r="79" spans="1:17" s="10" customFormat="1" ht="24.75" customHeight="1" x14ac:dyDescent="0.3">
      <c r="A79" s="12"/>
      <c r="B79" s="12"/>
      <c r="C79" s="12"/>
      <c r="D79" s="12"/>
      <c r="E79" s="12"/>
      <c r="F79" s="12"/>
      <c r="G79" s="21"/>
      <c r="H79" s="22"/>
      <c r="I79" s="22"/>
      <c r="J79" s="22"/>
      <c r="K79" s="22"/>
      <c r="M79" s="26"/>
      <c r="N79" s="26"/>
    </row>
    <row r="80" spans="1:17" ht="24.75" customHeight="1" x14ac:dyDescent="0.3">
      <c r="H80" s="11"/>
      <c r="I80" s="11"/>
      <c r="J80" s="11"/>
      <c r="K80" s="22"/>
    </row>
    <row r="84" spans="11:11" ht="24.75" customHeight="1" x14ac:dyDescent="0.3">
      <c r="K84" s="11"/>
    </row>
    <row r="85" spans="11:11" ht="24.75" customHeight="1" x14ac:dyDescent="0.3">
      <c r="K85" s="11"/>
    </row>
  </sheetData>
  <sortState xmlns:xlrd2="http://schemas.microsoft.com/office/spreadsheetml/2017/richdata2" ref="A6:K77">
    <sortCondition ref="B6:B77"/>
    <sortCondition ref="D6:D77"/>
  </sortState>
  <mergeCells count="1">
    <mergeCell ref="A78:F78"/>
  </mergeCells>
  <pageMargins left="0.59055118110236227" right="0.39370078740157483" top="0.39370078740157483" bottom="0.39370078740157483" header="0.19685039370078741" footer="0.19685039370078741"/>
  <pageSetup paperSize="8" scale="9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Investīciju_programma_2025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Dagnija Spele</dc:creator>
  <cp:lastModifiedBy>Sanita Djadela</cp:lastModifiedBy>
  <cp:lastPrinted>2026-01-16T06:26:28Z</cp:lastPrinted>
  <dcterms:created xsi:type="dcterms:W3CDTF">2026-01-14T08:42:39Z</dcterms:created>
  <dcterms:modified xsi:type="dcterms:W3CDTF">2026-02-03T09:14:37Z</dcterms:modified>
</cp:coreProperties>
</file>