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9FCB9788-8528-4D9E-ABCD-96B772A6AC66}" xr6:coauthVersionLast="47" xr6:coauthVersionMax="47" xr10:uidLastSave="{00000000-0000-0000-0000-000000000000}"/>
  <bookViews>
    <workbookView xWindow="-108" yWindow="-108" windowWidth="23256" windowHeight="12456" tabRatio="839" activeTab="2" xr2:uid="{00000000-000D-0000-FFFF-FFFF00000000}"/>
  </bookViews>
  <sheets>
    <sheet name="1.pielikums_kopsavilkums " sheetId="11" r:id="rId1"/>
    <sheet name="2.pielikums_izdevumi _ pa _EKK" sheetId="12" r:id="rId2"/>
    <sheet name="3.pielikums _saistibu apmers" sheetId="13" r:id="rId3"/>
    <sheet name="4.pielikums _Ziedojuma_tame " sheetId="14" r:id="rId4"/>
    <sheet name="5.pielikums_Ziedojumi_pa _EKK" sheetId="15" r:id="rId5"/>
  </sheets>
  <definedNames>
    <definedName name="_xlnm._FilterDatabase" localSheetId="0" hidden="1">'1.pielikums_kopsavilkums '!$A$141:$G$314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5" l="1"/>
  <c r="G13" i="15"/>
  <c r="G12" i="15"/>
  <c r="G11" i="15"/>
  <c r="J10" i="15"/>
  <c r="I10" i="15"/>
  <c r="H10" i="15"/>
  <c r="G10" i="15" s="1"/>
  <c r="C19" i="14"/>
  <c r="C18" i="14" s="1"/>
  <c r="C16" i="14" s="1"/>
  <c r="C11" i="14"/>
  <c r="C9" i="14" s="1"/>
  <c r="P136" i="13"/>
  <c r="P128" i="13"/>
  <c r="O128" i="13"/>
  <c r="O131" i="13" s="1"/>
  <c r="O134" i="13" s="1"/>
  <c r="N128" i="13"/>
  <c r="M128" i="13"/>
  <c r="L128" i="13"/>
  <c r="K128" i="13"/>
  <c r="J128" i="13"/>
  <c r="I128" i="13"/>
  <c r="H128" i="13"/>
  <c r="G128" i="13"/>
  <c r="Q127" i="13"/>
  <c r="Q126" i="13"/>
  <c r="Q125" i="13"/>
  <c r="Q124" i="13"/>
  <c r="Q123" i="13"/>
  <c r="Q122" i="13"/>
  <c r="Q121" i="13"/>
  <c r="Q120" i="13"/>
  <c r="Q119" i="13"/>
  <c r="Q118" i="13"/>
  <c r="Q117" i="13"/>
  <c r="P115" i="13"/>
  <c r="O115" i="13"/>
  <c r="N115" i="13"/>
  <c r="N131" i="13" s="1"/>
  <c r="N134" i="13" s="1"/>
  <c r="M115" i="13"/>
  <c r="L115" i="13"/>
  <c r="K115" i="13"/>
  <c r="J115" i="13"/>
  <c r="I115" i="13"/>
  <c r="H115" i="13"/>
  <c r="G115" i="13"/>
  <c r="Q114" i="13"/>
  <c r="Q113" i="13"/>
  <c r="Q112" i="13"/>
  <c r="Q111" i="13"/>
  <c r="Q110" i="13"/>
  <c r="Q109" i="13"/>
  <c r="Q108" i="13"/>
  <c r="Q107" i="13"/>
  <c r="Q106" i="13"/>
  <c r="Q105" i="13"/>
  <c r="Q104" i="13"/>
  <c r="Q103" i="13"/>
  <c r="Q102" i="13"/>
  <c r="Q101" i="13"/>
  <c r="Q100" i="13"/>
  <c r="Q99" i="13"/>
  <c r="Q98" i="13"/>
  <c r="Q97" i="13"/>
  <c r="Q96" i="13"/>
  <c r="Q95" i="13"/>
  <c r="Q94" i="13"/>
  <c r="Q93" i="13"/>
  <c r="Q92" i="13"/>
  <c r="Q91" i="13"/>
  <c r="Q90" i="13"/>
  <c r="Q89" i="13"/>
  <c r="Q88" i="13"/>
  <c r="Q87" i="13"/>
  <c r="Q86" i="13"/>
  <c r="Q85" i="13"/>
  <c r="Q84" i="13"/>
  <c r="Q83" i="13"/>
  <c r="Q82" i="13"/>
  <c r="Q81" i="13"/>
  <c r="Q80" i="13"/>
  <c r="Q79" i="13"/>
  <c r="Q78" i="13"/>
  <c r="Q77" i="13"/>
  <c r="Q76" i="13"/>
  <c r="Q75" i="13"/>
  <c r="Q74" i="13"/>
  <c r="Q73" i="13"/>
  <c r="Q72" i="13"/>
  <c r="Q71" i="13"/>
  <c r="Q70" i="13"/>
  <c r="Q69" i="13"/>
  <c r="Q68" i="13"/>
  <c r="Q67" i="13"/>
  <c r="Q66" i="13"/>
  <c r="Q65" i="13"/>
  <c r="Q64" i="13"/>
  <c r="Q63" i="13"/>
  <c r="Q62" i="13"/>
  <c r="Q61" i="13"/>
  <c r="Q60" i="13"/>
  <c r="Q59" i="13"/>
  <c r="Q58" i="13"/>
  <c r="Q57" i="13"/>
  <c r="Q56" i="13"/>
  <c r="Q55" i="13"/>
  <c r="Q54" i="13"/>
  <c r="Q53" i="13"/>
  <c r="Q52" i="13"/>
  <c r="Q51" i="13"/>
  <c r="Q50" i="13"/>
  <c r="Q49" i="13"/>
  <c r="Q48" i="13"/>
  <c r="Q47" i="13"/>
  <c r="Q46" i="13"/>
  <c r="Q45" i="13"/>
  <c r="Q44" i="13"/>
  <c r="Q43" i="13"/>
  <c r="Q42" i="13"/>
  <c r="Q41" i="13"/>
  <c r="Q40" i="13"/>
  <c r="Q39" i="13"/>
  <c r="Q38" i="13"/>
  <c r="Q37" i="13"/>
  <c r="Q36" i="13"/>
  <c r="Q35" i="13"/>
  <c r="Q34" i="13"/>
  <c r="Q33" i="13"/>
  <c r="Q32" i="13"/>
  <c r="Q31" i="13"/>
  <c r="Q30" i="13"/>
  <c r="Q29" i="13"/>
  <c r="Q28" i="13"/>
  <c r="Q27" i="13"/>
  <c r="Q26" i="13"/>
  <c r="Q25" i="13"/>
  <c r="Q24" i="13"/>
  <c r="Q23" i="13"/>
  <c r="Q22" i="13"/>
  <c r="Q21" i="13"/>
  <c r="Q20" i="13"/>
  <c r="Q19" i="13"/>
  <c r="Q18" i="13"/>
  <c r="Q17" i="13"/>
  <c r="Q16" i="13"/>
  <c r="Q15" i="13"/>
  <c r="Q14" i="13"/>
  <c r="Q13" i="13"/>
  <c r="Q12" i="13"/>
  <c r="Q10" i="13"/>
  <c r="Q9" i="13"/>
  <c r="Q8" i="13"/>
  <c r="I78" i="11"/>
  <c r="I77" i="11"/>
  <c r="G180" i="11"/>
  <c r="H180" i="11"/>
  <c r="I36" i="11"/>
  <c r="Q128" i="13" l="1"/>
  <c r="P131" i="13"/>
  <c r="Q115" i="13"/>
  <c r="Q131" i="13" s="1"/>
  <c r="M131" i="13"/>
  <c r="M134" i="13" s="1"/>
  <c r="L131" i="13"/>
  <c r="L134" i="13" s="1"/>
  <c r="K131" i="13"/>
  <c r="K134" i="13" s="1"/>
  <c r="J131" i="13"/>
  <c r="J134" i="13" s="1"/>
  <c r="I131" i="13"/>
  <c r="I134" i="13" s="1"/>
  <c r="H300" i="11"/>
  <c r="I214" i="11" l="1"/>
  <c r="I216" i="11" l="1"/>
  <c r="I321" i="11"/>
  <c r="I320" i="11"/>
  <c r="I319" i="11"/>
  <c r="I318" i="11"/>
  <c r="I317" i="11"/>
  <c r="I314" i="11"/>
  <c r="I313" i="11" s="1"/>
  <c r="I312" i="11"/>
  <c r="I311" i="11"/>
  <c r="I310" i="11"/>
  <c r="I309" i="11"/>
  <c r="I308" i="11"/>
  <c r="I307" i="11"/>
  <c r="I306" i="11"/>
  <c r="I305" i="11"/>
  <c r="I304" i="11"/>
  <c r="I303" i="11"/>
  <c r="I302" i="11"/>
  <c r="I301" i="11"/>
  <c r="I298" i="11"/>
  <c r="I297" i="11"/>
  <c r="I296" i="11"/>
  <c r="I295" i="11"/>
  <c r="I294" i="11"/>
  <c r="I293" i="11"/>
  <c r="I292" i="11"/>
  <c r="I291" i="11"/>
  <c r="I290" i="11"/>
  <c r="I289" i="11"/>
  <c r="I288" i="11"/>
  <c r="I287" i="11"/>
  <c r="I286" i="11"/>
  <c r="I285" i="11"/>
  <c r="I284" i="11"/>
  <c r="I283" i="11"/>
  <c r="I282" i="11"/>
  <c r="I281" i="11"/>
  <c r="I280" i="11"/>
  <c r="I279" i="11"/>
  <c r="I278" i="11"/>
  <c r="I277" i="11"/>
  <c r="I276" i="11"/>
  <c r="I275" i="11"/>
  <c r="I274" i="11"/>
  <c r="I273" i="11"/>
  <c r="I272" i="11"/>
  <c r="I271" i="11"/>
  <c r="I270" i="11"/>
  <c r="I269" i="11"/>
  <c r="I268" i="11"/>
  <c r="I267" i="11"/>
  <c r="I266" i="11"/>
  <c r="I265" i="11"/>
  <c r="I264" i="11"/>
  <c r="I263" i="11"/>
  <c r="I262" i="11"/>
  <c r="I261" i="11"/>
  <c r="I260" i="11"/>
  <c r="I259" i="11"/>
  <c r="I258" i="11"/>
  <c r="I257" i="11"/>
  <c r="I256" i="11"/>
  <c r="I255" i="11"/>
  <c r="I254" i="11"/>
  <c r="I253" i="11"/>
  <c r="I252" i="11"/>
  <c r="I251" i="11"/>
  <c r="I250" i="11"/>
  <c r="I249" i="11"/>
  <c r="I248" i="11"/>
  <c r="I247" i="11"/>
  <c r="I246" i="11"/>
  <c r="I245" i="11"/>
  <c r="I244" i="11"/>
  <c r="I243" i="11"/>
  <c r="I242" i="11"/>
  <c r="I241" i="11"/>
  <c r="I240" i="11"/>
  <c r="I239" i="11"/>
  <c r="I238" i="11"/>
  <c r="I237" i="11"/>
  <c r="I236" i="11"/>
  <c r="I235" i="11"/>
  <c r="I234" i="11"/>
  <c r="I233" i="11"/>
  <c r="I231" i="11"/>
  <c r="I230" i="11"/>
  <c r="I229" i="11"/>
  <c r="I228" i="11"/>
  <c r="I227" i="11"/>
  <c r="I226" i="11"/>
  <c r="I225" i="11"/>
  <c r="I224" i="11"/>
  <c r="I223" i="11"/>
  <c r="I222" i="11"/>
  <c r="I221" i="11"/>
  <c r="I220" i="11"/>
  <c r="I219" i="11"/>
  <c r="I218" i="11"/>
  <c r="I217" i="11"/>
  <c r="I215" i="11"/>
  <c r="I213" i="11"/>
  <c r="I212" i="11"/>
  <c r="I211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7" i="11"/>
  <c r="I196" i="11"/>
  <c r="I195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79" i="11"/>
  <c r="I178" i="11"/>
  <c r="I177" i="11"/>
  <c r="I176" i="11"/>
  <c r="I174" i="11"/>
  <c r="I173" i="11"/>
  <c r="I172" i="11"/>
  <c r="I171" i="11"/>
  <c r="I170" i="11"/>
  <c r="I168" i="11"/>
  <c r="I167" i="11"/>
  <c r="I166" i="11"/>
  <c r="I165" i="11"/>
  <c r="I163" i="11"/>
  <c r="I162" i="11"/>
  <c r="I161" i="11"/>
  <c r="I160" i="11"/>
  <c r="I159" i="11"/>
  <c r="I157" i="11"/>
  <c r="I156" i="11"/>
  <c r="I155" i="11"/>
  <c r="I152" i="11"/>
  <c r="I151" i="11"/>
  <c r="I150" i="11"/>
  <c r="I149" i="11"/>
  <c r="I148" i="11"/>
  <c r="I147" i="11"/>
  <c r="I146" i="11"/>
  <c r="I145" i="11"/>
  <c r="I144" i="11"/>
  <c r="H313" i="11"/>
  <c r="H232" i="11"/>
  <c r="H175" i="11"/>
  <c r="H158" i="11"/>
  <c r="H154" i="11"/>
  <c r="H143" i="11"/>
  <c r="I135" i="11"/>
  <c r="I134" i="11" s="1"/>
  <c r="I133" i="11"/>
  <c r="I132" i="11"/>
  <c r="I131" i="11"/>
  <c r="I130" i="11"/>
  <c r="I128" i="11"/>
  <c r="I127" i="11"/>
  <c r="I125" i="11"/>
  <c r="I124" i="11" s="1"/>
  <c r="I122" i="11"/>
  <c r="I121" i="11" s="1"/>
  <c r="I120" i="11"/>
  <c r="I119" i="11"/>
  <c r="I118" i="11"/>
  <c r="I117" i="11"/>
  <c r="I116" i="11"/>
  <c r="I114" i="11"/>
  <c r="I113" i="11"/>
  <c r="H134" i="11"/>
  <c r="H129" i="11"/>
  <c r="H126" i="11"/>
  <c r="H124" i="11"/>
  <c r="H121" i="11"/>
  <c r="H115" i="11"/>
  <c r="H112" i="11"/>
  <c r="I180" i="11" l="1"/>
  <c r="I300" i="11"/>
  <c r="I143" i="11"/>
  <c r="I198" i="11"/>
  <c r="I126" i="11"/>
  <c r="I112" i="11"/>
  <c r="I154" i="11"/>
  <c r="I175" i="11"/>
  <c r="I129" i="11"/>
  <c r="I115" i="11"/>
  <c r="H198" i="11"/>
  <c r="I232" i="11"/>
  <c r="H111" i="11"/>
  <c r="I111" i="11" l="1"/>
  <c r="H142" i="11"/>
  <c r="I17" i="11"/>
  <c r="I18" i="11"/>
  <c r="I107" i="11"/>
  <c r="I106" i="11"/>
  <c r="I105" i="11"/>
  <c r="I104" i="11"/>
  <c r="I103" i="11"/>
  <c r="I102" i="11"/>
  <c r="I101" i="11"/>
  <c r="I100" i="11"/>
  <c r="I99" i="11"/>
  <c r="I98" i="11"/>
  <c r="I97" i="11"/>
  <c r="I95" i="11"/>
  <c r="I94" i="11"/>
  <c r="I93" i="11" s="1"/>
  <c r="I92" i="11"/>
  <c r="I91" i="11"/>
  <c r="I89" i="11"/>
  <c r="I88" i="11"/>
  <c r="I87" i="11"/>
  <c r="I86" i="11"/>
  <c r="I85" i="11"/>
  <c r="I84" i="11"/>
  <c r="I83" i="11"/>
  <c r="I82" i="11"/>
  <c r="I81" i="11"/>
  <c r="I79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2" i="11"/>
  <c r="I41" i="11" s="1"/>
  <c r="I40" i="11"/>
  <c r="I39" i="11"/>
  <c r="I38" i="11"/>
  <c r="I37" i="11"/>
  <c r="I35" i="11"/>
  <c r="I34" i="11"/>
  <c r="I33" i="11"/>
  <c r="I32" i="11"/>
  <c r="I31" i="11"/>
  <c r="I30" i="11"/>
  <c r="I29" i="11"/>
  <c r="I26" i="11"/>
  <c r="I25" i="11" s="1"/>
  <c r="I24" i="11"/>
  <c r="I23" i="11"/>
  <c r="I22" i="11"/>
  <c r="I21" i="11"/>
  <c r="I20" i="11"/>
  <c r="I16" i="11"/>
  <c r="I15" i="11"/>
  <c r="I13" i="11"/>
  <c r="I12" i="11" s="1"/>
  <c r="I11" i="11"/>
  <c r="I10" i="11"/>
  <c r="I9" i="11" s="1"/>
  <c r="H96" i="11"/>
  <c r="H93" i="11"/>
  <c r="H90" i="11"/>
  <c r="H80" i="11"/>
  <c r="H44" i="11"/>
  <c r="H41" i="11"/>
  <c r="H27" i="11"/>
  <c r="H25" i="11"/>
  <c r="H19" i="11"/>
  <c r="H14" i="11"/>
  <c r="H12" i="11"/>
  <c r="H9" i="11"/>
  <c r="I80" i="11" l="1"/>
  <c r="I19" i="11"/>
  <c r="I90" i="11"/>
  <c r="I96" i="11"/>
  <c r="I14" i="11"/>
  <c r="I44" i="11"/>
  <c r="I27" i="11"/>
  <c r="H8" i="11"/>
  <c r="H322" i="11" s="1"/>
  <c r="I8" i="11" l="1"/>
  <c r="G198" i="11" l="1"/>
  <c r="G169" i="11"/>
  <c r="I169" i="11" s="1"/>
  <c r="I164" i="11"/>
  <c r="I158" i="11" l="1"/>
  <c r="I142" i="11" s="1"/>
  <c r="G93" i="11"/>
  <c r="G90" i="11"/>
  <c r="G44" i="11"/>
  <c r="G27" i="11"/>
  <c r="G19" i="11"/>
  <c r="G154" i="11"/>
  <c r="G115" i="11"/>
  <c r="G129" i="11"/>
  <c r="G137" i="11" l="1"/>
  <c r="G134" i="11"/>
  <c r="G126" i="11"/>
  <c r="G124" i="11"/>
  <c r="G121" i="11"/>
  <c r="G112" i="11"/>
  <c r="G313" i="11"/>
  <c r="G300" i="11"/>
  <c r="G232" i="11"/>
  <c r="G175" i="11"/>
  <c r="G158" i="11"/>
  <c r="G143" i="11"/>
  <c r="G96" i="11"/>
  <c r="G80" i="11"/>
  <c r="G41" i="11"/>
  <c r="G25" i="11"/>
  <c r="G14" i="11"/>
  <c r="G12" i="11"/>
  <c r="G9" i="11"/>
  <c r="G8" i="11" l="1"/>
  <c r="G111" i="11"/>
  <c r="G142" i="11"/>
  <c r="G322" i="11" l="1"/>
  <c r="I322" i="11" s="1"/>
</calcChain>
</file>

<file path=xl/sharedStrings.xml><?xml version="1.0" encoding="utf-8"?>
<sst xmlns="http://schemas.openxmlformats.org/spreadsheetml/2006/main" count="1818" uniqueCount="1146">
  <si>
    <t>NODOKĻI ATSEVIŠĶĀM PRECĒM UN PAKALPOJUMU VEIDIEM</t>
  </si>
  <si>
    <t>NAUDAS SODI UN SANKCIJAS</t>
  </si>
  <si>
    <t>PĀRĒJIE NENODOKĻU IEŅĒMUMI</t>
  </si>
  <si>
    <t>Dažādi nenodokļu ieņēmumi</t>
  </si>
  <si>
    <t>VALSTS BUDŽETA TRANSFERTI</t>
  </si>
  <si>
    <t>PAŠVALDĪBU BUDŽETU TRANSFERTI</t>
  </si>
  <si>
    <t>01.000</t>
  </si>
  <si>
    <t>VISPĀRĒJIE VALDĪBAS DIENESTI</t>
  </si>
  <si>
    <t>1117</t>
  </si>
  <si>
    <t>1120</t>
  </si>
  <si>
    <t>01.720</t>
  </si>
  <si>
    <t>1721</t>
  </si>
  <si>
    <t>01.830</t>
  </si>
  <si>
    <t>1831</t>
  </si>
  <si>
    <t>03.000</t>
  </si>
  <si>
    <t>SABIEDRISKĀ KĀRTĪBA UN DROŠĪBA</t>
  </si>
  <si>
    <t>3610</t>
  </si>
  <si>
    <t>04.000</t>
  </si>
  <si>
    <t>EKONOMISKĀ DARBĪBA</t>
  </si>
  <si>
    <t>04.430</t>
  </si>
  <si>
    <t>Būvniecība</t>
  </si>
  <si>
    <t>4431</t>
  </si>
  <si>
    <t>4507</t>
  </si>
  <si>
    <t>Tūrisms</t>
  </si>
  <si>
    <t>04.740</t>
  </si>
  <si>
    <t>4746</t>
  </si>
  <si>
    <t>04.920</t>
  </si>
  <si>
    <t>4921</t>
  </si>
  <si>
    <t>05.000</t>
  </si>
  <si>
    <t>VIDES AIZSARDZĪBA</t>
  </si>
  <si>
    <t>05.100</t>
  </si>
  <si>
    <t>Atkritumu apsaimniekošana</t>
  </si>
  <si>
    <t>5101</t>
  </si>
  <si>
    <t>05.200</t>
  </si>
  <si>
    <t>Notekūdeņu apsaimniekošana</t>
  </si>
  <si>
    <t>5201</t>
  </si>
  <si>
    <t>06.000</t>
  </si>
  <si>
    <t>06.200</t>
  </si>
  <si>
    <t>Teritoriju attīstība</t>
  </si>
  <si>
    <t>6210</t>
  </si>
  <si>
    <t>6213</t>
  </si>
  <si>
    <t>6214</t>
  </si>
  <si>
    <t>6218</t>
  </si>
  <si>
    <t>6226</t>
  </si>
  <si>
    <t>6227</t>
  </si>
  <si>
    <t>06.400</t>
  </si>
  <si>
    <t>Ielu apgaismošana</t>
  </si>
  <si>
    <t>6410</t>
  </si>
  <si>
    <t>06.600</t>
  </si>
  <si>
    <t>6610</t>
  </si>
  <si>
    <t>6615</t>
  </si>
  <si>
    <t>08.000</t>
  </si>
  <si>
    <t>08.100</t>
  </si>
  <si>
    <t>8110</t>
  </si>
  <si>
    <t>8111</t>
  </si>
  <si>
    <t>Bibliotēkas</t>
  </si>
  <si>
    <t>8211</t>
  </si>
  <si>
    <t>Siguldas novada bibliotēka</t>
  </si>
  <si>
    <t>8213</t>
  </si>
  <si>
    <t>8214</t>
  </si>
  <si>
    <t>8215</t>
  </si>
  <si>
    <t>8216</t>
  </si>
  <si>
    <t>08.230</t>
  </si>
  <si>
    <t>Kultūras centri, nami, klubi</t>
  </si>
  <si>
    <t>8231</t>
  </si>
  <si>
    <t>8232</t>
  </si>
  <si>
    <t>8233</t>
  </si>
  <si>
    <t>8235</t>
  </si>
  <si>
    <t>8237</t>
  </si>
  <si>
    <t>8610</t>
  </si>
  <si>
    <t>09.000</t>
  </si>
  <si>
    <t>IZGLĪTĪBA</t>
  </si>
  <si>
    <t>09.100</t>
  </si>
  <si>
    <t>9101</t>
  </si>
  <si>
    <t>9102</t>
  </si>
  <si>
    <t>9103</t>
  </si>
  <si>
    <t>9104</t>
  </si>
  <si>
    <t>9106</t>
  </si>
  <si>
    <t>9107</t>
  </si>
  <si>
    <t>9108</t>
  </si>
  <si>
    <t>9109</t>
  </si>
  <si>
    <t>09.210</t>
  </si>
  <si>
    <t>9211</t>
  </si>
  <si>
    <t>9213</t>
  </si>
  <si>
    <t>9214</t>
  </si>
  <si>
    <t>9216</t>
  </si>
  <si>
    <t>9217</t>
  </si>
  <si>
    <t>9218</t>
  </si>
  <si>
    <t>9220</t>
  </si>
  <si>
    <t>9231</t>
  </si>
  <si>
    <t>09.510</t>
  </si>
  <si>
    <t>9512</t>
  </si>
  <si>
    <t>Siguldas novada Jaunrades centrs</t>
  </si>
  <si>
    <t>9514</t>
  </si>
  <si>
    <t>9515</t>
  </si>
  <si>
    <t>09.810</t>
  </si>
  <si>
    <t>Pārējā izglītības vadība</t>
  </si>
  <si>
    <t>9811</t>
  </si>
  <si>
    <t>10.900</t>
  </si>
  <si>
    <t>SOCIĀLĀ AIZSARDZĪBA</t>
  </si>
  <si>
    <t>1091</t>
  </si>
  <si>
    <t>1094</t>
  </si>
  <si>
    <t>1098</t>
  </si>
  <si>
    <t>FINANSĒŠANA</t>
  </si>
  <si>
    <t>Akcijas un cita līdzdalība komersantu pamatkapitālā</t>
  </si>
  <si>
    <t>Pakalpojumi</t>
  </si>
  <si>
    <t>Nemateriālie ieguldījumi</t>
  </si>
  <si>
    <t>1121</t>
  </si>
  <si>
    <t>82311</t>
  </si>
  <si>
    <t>Siguldas Valsts ģimnāzija</t>
  </si>
  <si>
    <t>1093</t>
  </si>
  <si>
    <t>04.120</t>
  </si>
  <si>
    <t>4121</t>
  </si>
  <si>
    <t>9812</t>
  </si>
  <si>
    <t>1097</t>
  </si>
  <si>
    <t>6611</t>
  </si>
  <si>
    <t>Mālpils dienesta viesnīca</t>
  </si>
  <si>
    <t>8217</t>
  </si>
  <si>
    <t>Mālpils bibliotēka</t>
  </si>
  <si>
    <t>8218</t>
  </si>
  <si>
    <t>8238</t>
  </si>
  <si>
    <t>Mālpils Kultūras centrs</t>
  </si>
  <si>
    <t>91101</t>
  </si>
  <si>
    <t>92201</t>
  </si>
  <si>
    <t>9513</t>
  </si>
  <si>
    <t>Mālpils mūzikas un mākslas skola</t>
  </si>
  <si>
    <t>10991</t>
  </si>
  <si>
    <t>03.200</t>
  </si>
  <si>
    <t>05.600</t>
  </si>
  <si>
    <t>Pārējā citur neklasificētā vides aizsardzība</t>
  </si>
  <si>
    <t>8114</t>
  </si>
  <si>
    <t>91103</t>
  </si>
  <si>
    <t>Krimuldas vidusskola</t>
  </si>
  <si>
    <t>8219</t>
  </si>
  <si>
    <t>8220</t>
  </si>
  <si>
    <t>8239</t>
  </si>
  <si>
    <t>8240</t>
  </si>
  <si>
    <t>91104</t>
  </si>
  <si>
    <t>91105</t>
  </si>
  <si>
    <t>10993</t>
  </si>
  <si>
    <t>10994</t>
  </si>
  <si>
    <t>3200</t>
  </si>
  <si>
    <t>91102</t>
  </si>
  <si>
    <t>92202</t>
  </si>
  <si>
    <t>92203</t>
  </si>
  <si>
    <t>92204</t>
  </si>
  <si>
    <t>92205</t>
  </si>
  <si>
    <t>9516</t>
  </si>
  <si>
    <t>9517</t>
  </si>
  <si>
    <t>9518</t>
  </si>
  <si>
    <t>Valsts nodeva par civilstāvokļa aktu reģistrēšanu, grozīšanu un papildināšanu</t>
  </si>
  <si>
    <t>Pašvaldības nodeva par tirdzniecību publiskās vietās</t>
  </si>
  <si>
    <t>Pašvaldības nodeva par reklāmas, afišu un sludinājumu izvietošanu publiskās vietās</t>
  </si>
  <si>
    <t>Pārējās mērķdotācijas</t>
  </si>
  <si>
    <t>Mācību maksa</t>
  </si>
  <si>
    <t>Ieņēmumi no vecāku maksām</t>
  </si>
  <si>
    <t>Ieņēmumi par zemes nomu</t>
  </si>
  <si>
    <t>5600</t>
  </si>
  <si>
    <t>8221</t>
  </si>
  <si>
    <t>8241</t>
  </si>
  <si>
    <t>Azartspēļu nodoklis</t>
  </si>
  <si>
    <t>Pārējās valsts nodevas, kuras ieskaita pašvaldības budžetā</t>
  </si>
  <si>
    <t>Piedzītie un labprātīgi atmaksātie līdzekļi</t>
  </si>
  <si>
    <t>Līgumsodi un procentu maksājumi par saistību neizpildi</t>
  </si>
  <si>
    <t>10995</t>
  </si>
  <si>
    <t>8115</t>
  </si>
  <si>
    <t>Lēdurgas pamatskola</t>
  </si>
  <si>
    <t>Anšlava Eglīša ekspozīcija</t>
  </si>
  <si>
    <t>82401</t>
  </si>
  <si>
    <t>04.730</t>
  </si>
  <si>
    <t>Mālpils vidusskola</t>
  </si>
  <si>
    <t>Krimuldas Sporta centrs</t>
  </si>
  <si>
    <t>Sociālās aprūpes māja "Pēterupe"</t>
  </si>
  <si>
    <t>Sociālās aprūpes māja "Mālpils"</t>
  </si>
  <si>
    <t>Sociālās aprūpes māja "Gaismiņas"</t>
  </si>
  <si>
    <t>Sociālās aprūpes māja "Gauja"</t>
  </si>
  <si>
    <t>Veco ļaužu nams "Krimulda"</t>
  </si>
  <si>
    <t>10990</t>
  </si>
  <si>
    <t>Ugunsdrošības un civilās aizsardzības pasākumi</t>
  </si>
  <si>
    <t>1100</t>
  </si>
  <si>
    <t>1200</t>
  </si>
  <si>
    <t>2100</t>
  </si>
  <si>
    <t>2200</t>
  </si>
  <si>
    <t>2300</t>
  </si>
  <si>
    <t>2400</t>
  </si>
  <si>
    <t>2500</t>
  </si>
  <si>
    <t>3290</t>
  </si>
  <si>
    <t>4000</t>
  </si>
  <si>
    <t>4300</t>
  </si>
  <si>
    <t>5100</t>
  </si>
  <si>
    <t>5200</t>
  </si>
  <si>
    <t>6200</t>
  </si>
  <si>
    <t>6300</t>
  </si>
  <si>
    <t>6400</t>
  </si>
  <si>
    <t>7200</t>
  </si>
  <si>
    <t>01.100</t>
  </si>
  <si>
    <t>1111</t>
  </si>
  <si>
    <t>Pārvalde</t>
  </si>
  <si>
    <t>Dzimtsarakstu nodaļa</t>
  </si>
  <si>
    <t>Informācijas tehnoloģijas nodaļa</t>
  </si>
  <si>
    <t>Mālpils PII "Māllēpīte"</t>
  </si>
  <si>
    <t>Pašvaldības budžeta iekšējā valsts parāda darījumi</t>
  </si>
  <si>
    <t>Norēķini ar pašvaldību budžetiem-par izglītību</t>
  </si>
  <si>
    <t>03.600</t>
  </si>
  <si>
    <t>Pašvaldības policija</t>
  </si>
  <si>
    <t>Bērnu un jauniešu nodarbinātības pasākumi vasaras brīvlaikā</t>
  </si>
  <si>
    <t>473101</t>
  </si>
  <si>
    <t>473102</t>
  </si>
  <si>
    <t>473103</t>
  </si>
  <si>
    <t>Livonija ordeņa Siguldas pils</t>
  </si>
  <si>
    <t>473105</t>
  </si>
  <si>
    <t>Pils Komplekss</t>
  </si>
  <si>
    <t>473106</t>
  </si>
  <si>
    <t>ID kartes un to apkalpošana</t>
  </si>
  <si>
    <t>473107</t>
  </si>
  <si>
    <t>473108</t>
  </si>
  <si>
    <t>GNP apmeklētāju centrs</t>
  </si>
  <si>
    <t>473111</t>
  </si>
  <si>
    <t>Siguldas Jaunā pils</t>
  </si>
  <si>
    <t>Līdzfinansējums infrastruktūras sakārtošanai</t>
  </si>
  <si>
    <t>Pašvaldības īpašuma atsavināšana</t>
  </si>
  <si>
    <t>Pašvaldības īpašumu remonts un apsaimniekošana</t>
  </si>
  <si>
    <t>Siguldas pils kompleksa sabiedriskā-biroja ēka</t>
  </si>
  <si>
    <t>6219</t>
  </si>
  <si>
    <t>Siguldas pils kompleksa Jaunā pils</t>
  </si>
  <si>
    <t>Pašvaldības dzīvokļu uzturēšana</t>
  </si>
  <si>
    <t>Dzelzceļa stacijas ēkas un laukuma apsaimniekošana</t>
  </si>
  <si>
    <t>Allažu sporta halle</t>
  </si>
  <si>
    <t>Koncesijas uzraudzība</t>
  </si>
  <si>
    <t>Sporta komitejas lēmumu īstenošana</t>
  </si>
  <si>
    <t>08.210</t>
  </si>
  <si>
    <t>Mores pagasta bibliotēka</t>
  </si>
  <si>
    <t>Allažu pagasta bibliotēka</t>
  </si>
  <si>
    <t>Inčukalna  bibliotēka</t>
  </si>
  <si>
    <t>Krimuldas pagasta bibliotēkas</t>
  </si>
  <si>
    <t>Lēdurgas pagasta bibliotēkas</t>
  </si>
  <si>
    <t>Siguldas pils paviljons</t>
  </si>
  <si>
    <t>Siguldas pagasta Kultūras nams</t>
  </si>
  <si>
    <t>Mores pagasta Tautas nams</t>
  </si>
  <si>
    <t>Allažu pagasta Tautas nams</t>
  </si>
  <si>
    <t>Inčukalna Tautas nams</t>
  </si>
  <si>
    <t>Krimuldas Tautas nams</t>
  </si>
  <si>
    <t>Lēdurgas kultūras nams</t>
  </si>
  <si>
    <t>08.610</t>
  </si>
  <si>
    <t>Izglītības, kultūras atbalsta fonds un kultūras projekti</t>
  </si>
  <si>
    <t xml:space="preserve"> PII "ĀBELĪTE"</t>
  </si>
  <si>
    <t>PII "Pīlādzītis"</t>
  </si>
  <si>
    <t>PII "Saulīte"</t>
  </si>
  <si>
    <t>Privātie bērnudārzi</t>
  </si>
  <si>
    <t>Allažu pamatskolas pirmskolas grupas</t>
  </si>
  <si>
    <t>PII "Pasaciņa" Skolas ielā 5</t>
  </si>
  <si>
    <t>PII "Tornīši", Skolas ielā 3</t>
  </si>
  <si>
    <t>Inčukalna PII "Minka"</t>
  </si>
  <si>
    <t>PII "Krimulda"</t>
  </si>
  <si>
    <t>PII "Ezerciems"</t>
  </si>
  <si>
    <t>Lēdurgas PII grupas</t>
  </si>
  <si>
    <t>Siguldas sākumskola Laurenči</t>
  </si>
  <si>
    <t>Siguldas 1.pamatskola</t>
  </si>
  <si>
    <t>Siguldas pilsētas vidusskola</t>
  </si>
  <si>
    <t>Mores pamatskola</t>
  </si>
  <si>
    <t>Privātās vidusskolas, sākumskolas</t>
  </si>
  <si>
    <t>Allažu pamatskola</t>
  </si>
  <si>
    <t>Inčukalna pamatskola</t>
  </si>
  <si>
    <t>Tehnoloģiju izglītības centrs</t>
  </si>
  <si>
    <t>10.000</t>
  </si>
  <si>
    <t>SN pašvaldības Sociālais dienests</t>
  </si>
  <si>
    <t>Asistentu pakalpojumi</t>
  </si>
  <si>
    <t>Pakalpojumi bērniem un pieaugušajiem ar  invalīditāti</t>
  </si>
  <si>
    <t>Algoti pagaidu sabiedriskie darbi</t>
  </si>
  <si>
    <t>Sociālās aprūpes centrs</t>
  </si>
  <si>
    <t>Krājumi, materiāli, energoresursi, preces, biroja preces un inventārs</t>
  </si>
  <si>
    <t>Funkcionālā kategorija</t>
  </si>
  <si>
    <t>Darba samaksa</t>
  </si>
  <si>
    <t>Darba devēja VSAOI, pabalsti un kompensācijas</t>
  </si>
  <si>
    <t>Komandējumi un dienesta braucieni</t>
  </si>
  <si>
    <t>Izdevumi periodikas iegādei bibliotēku krājumiem</t>
  </si>
  <si>
    <t>Budžeta iestāžu nodokļu maksājumi</t>
  </si>
  <si>
    <t>Subsīdijas un dotācijas komersantiem, biedrībām un nodibinājumiem</t>
  </si>
  <si>
    <t>PROCENTU IZDEVUMI</t>
  </si>
  <si>
    <t>Pārējie procentu maksājumi</t>
  </si>
  <si>
    <t>PAMATLĪDZEKĻI</t>
  </si>
  <si>
    <t>Sociālie pabalsti naudā</t>
  </si>
  <si>
    <t>Sociālie pabalsti natūrā</t>
  </si>
  <si>
    <t>Pārējie klasifikācijā neminētie maksājumi iedzīvotājiem natūrā un kompensācijas</t>
  </si>
  <si>
    <t>Pašvaldību budžeta kārtējo izdevumu transferti</t>
  </si>
  <si>
    <t>KOPĀ</t>
  </si>
  <si>
    <t>Subsīdijas un dotācijas komersantiem</t>
  </si>
  <si>
    <t>Pārējie neklasificētie sabiedriskās kārtības un drošības pakalpojumi</t>
  </si>
  <si>
    <t>Vispārējās nodarbinātības jautājumi</t>
  </si>
  <si>
    <t>TERITORIJU UN MĀJOKĻU APSAIMNIEKOŠANA</t>
  </si>
  <si>
    <t>Pārējie pašvaldības teritorijas mājokļu apsaimn. izdevumi</t>
  </si>
  <si>
    <t>ATPŪTA, KULTŪRA UN RELIĢIJA</t>
  </si>
  <si>
    <t>Atpūtas un sporta pasākumi</t>
  </si>
  <si>
    <t>Sidgundas bibliotēka</t>
  </si>
  <si>
    <t>Kultūras pārvalde</t>
  </si>
  <si>
    <t>Pamatizglītība</t>
  </si>
  <si>
    <t>Interešu izglītība ( Līmeņos nedefinētā izglītība)</t>
  </si>
  <si>
    <t>Sociālais dienests ar visiem pakalpojumiem</t>
  </si>
  <si>
    <t>Inčukalna sporta pasākumi un sporta laukumu uzturēšana</t>
  </si>
  <si>
    <t>Pārējās nodevas, ko uzliek pašvaldība</t>
  </si>
  <si>
    <t>9529</t>
  </si>
  <si>
    <t>Pašvaldības  nodeva par izklaidējoša rakstura pasākumu sarīkošanu publiskās vietās</t>
  </si>
  <si>
    <t>Pašvaldību nodevas</t>
  </si>
  <si>
    <t>9500</t>
  </si>
  <si>
    <t>9490</t>
  </si>
  <si>
    <t>9450</t>
  </si>
  <si>
    <t>Valsts nodeva par uzvārda, vārda un tautības ieraksta maiņu personu apliecinošos dokumentos</t>
  </si>
  <si>
    <t>9430</t>
  </si>
  <si>
    <t>Valsts nodeva par apliecinājumiem un citu funkciju pildīšanu bāriņtiesās</t>
  </si>
  <si>
    <t>9420</t>
  </si>
  <si>
    <t>Valsts nodevas, kuras ieskaita pašvaldību budžeta</t>
  </si>
  <si>
    <t>9400</t>
  </si>
  <si>
    <t>Nodeva par ziņu par deklarēto dzīvesvietu reģistrāciju</t>
  </si>
  <si>
    <t>9186</t>
  </si>
  <si>
    <t>Nodeva par informācijas saņemšanu no Fizisko personu reģistra</t>
  </si>
  <si>
    <t>9183</t>
  </si>
  <si>
    <t>Valsts nodeva par citu personu apliecinošu un tiesību apliecinošu dokumentu izsniegšanu</t>
  </si>
  <si>
    <t>9180</t>
  </si>
  <si>
    <t>VALSTS (PAŠVALDĪBU) NODEVAS UN KANCELEJAS NODEVAS</t>
  </si>
  <si>
    <t>9000.</t>
  </si>
  <si>
    <t>Procentu ieņēmumi par atlikto maksājumu un vēl nesamaksātās pirkuma maksas daļas</t>
  </si>
  <si>
    <t>8640</t>
  </si>
  <si>
    <t>Procentu ieņēmumi no depozītiem un kontu atlikumiem.</t>
  </si>
  <si>
    <t>8600.</t>
  </si>
  <si>
    <t>IEŅĒMUMI NO UZŅĒMĒJDARBĪBAS UN  ĪPAŠUMA</t>
  </si>
  <si>
    <t>8000.</t>
  </si>
  <si>
    <t>Dabas resursu nodoklis par dabas resursu ieguvi un vides piesārņošanu</t>
  </si>
  <si>
    <t>5531</t>
  </si>
  <si>
    <t>NODOKĻI UN MAKSĀJUMI PAR TIESĪBĀM LIETOT ATSEVIŠĶAS PRECES</t>
  </si>
  <si>
    <t>5500</t>
  </si>
  <si>
    <t>5410</t>
  </si>
  <si>
    <t>5400</t>
  </si>
  <si>
    <t>Nodokļi</t>
  </si>
  <si>
    <t>5000.</t>
  </si>
  <si>
    <t>Kavējuma nauda par mājokļiem</t>
  </si>
  <si>
    <t>41322</t>
  </si>
  <si>
    <t>Nekustamā īpašuma nodokļa par mājokļiem parādi par iepriekšējiem gadiem</t>
  </si>
  <si>
    <t>41321</t>
  </si>
  <si>
    <t>Nekustamais īpašuma nodokļa par mājokļiem kārtējā saimn.gada ieņēmumi</t>
  </si>
  <si>
    <t>4131</t>
  </si>
  <si>
    <t>Kavējuma nauda par NĪN par ēkām</t>
  </si>
  <si>
    <t>41222</t>
  </si>
  <si>
    <t>Nekustamā īpašuma nodokļa par ēkām parādi par iepriekšējiem gadiem</t>
  </si>
  <si>
    <t>41221</t>
  </si>
  <si>
    <t>Nekustamā īpašuma nodokļa par ēkām un būvēm kārtējā saimn.gada ieņēmumi</t>
  </si>
  <si>
    <t>Kavējuma nauda par NīN par zemi</t>
  </si>
  <si>
    <t>41122</t>
  </si>
  <si>
    <t>Nekustamā īpašuma nodokļa par zemi iepriekšējo gadu parādi</t>
  </si>
  <si>
    <t>41121</t>
  </si>
  <si>
    <t>Nekustamā īpašuma nodokļa par zemi kārtējā saimnieciskā gada ieņēmumi</t>
  </si>
  <si>
    <t>4111</t>
  </si>
  <si>
    <t>Nekustamā īpašuma nodoklis</t>
  </si>
  <si>
    <t>4100.</t>
  </si>
  <si>
    <t>ĪPAŠUMA NODOKLIS</t>
  </si>
  <si>
    <t>4000.</t>
  </si>
  <si>
    <t>Pārējie iepriekš neklasificētie pašu ieņēmumi</t>
  </si>
  <si>
    <t>213999</t>
  </si>
  <si>
    <t>Dalības maksa semināros, sacensībās</t>
  </si>
  <si>
    <t>213998</t>
  </si>
  <si>
    <t>Būvvaldes  pakalpojumi</t>
  </si>
  <si>
    <t>213996</t>
  </si>
  <si>
    <t>Apbedīšanas  pakalpojumi</t>
  </si>
  <si>
    <t>213995</t>
  </si>
  <si>
    <t>Ieņēmumi par grāmatu realizāciju-PVN 5 %</t>
  </si>
  <si>
    <t>2139941</t>
  </si>
  <si>
    <t>Ieņēmumi par ID karšu un suvenīru realizāciju</t>
  </si>
  <si>
    <t>213994</t>
  </si>
  <si>
    <t>Laulību ceremoniju pakalpojumi</t>
  </si>
  <si>
    <t>213992</t>
  </si>
  <si>
    <t>Koncesijas uzraudzības pakalpojumi</t>
  </si>
  <si>
    <t>213991</t>
  </si>
  <si>
    <t>Citi ieņēmumi par maksas pakalpojumiem</t>
  </si>
  <si>
    <t>21399</t>
  </si>
  <si>
    <t>Ieņēmumi par  komunālajiem pakalpojumiem</t>
  </si>
  <si>
    <t>21394</t>
  </si>
  <si>
    <t>Ieņēmumi par biļešu realizāciju</t>
  </si>
  <si>
    <t>21393</t>
  </si>
  <si>
    <t>Maksa par personu uzturēšanos soc.aprūpes iestādēs</t>
  </si>
  <si>
    <t>21391</t>
  </si>
  <si>
    <t>Pārēji ieņēmumi par nomu un īri</t>
  </si>
  <si>
    <t>21389</t>
  </si>
  <si>
    <t>21384</t>
  </si>
  <si>
    <t>Ieņēmumi no kustamā īpašuma iznomāšanas</t>
  </si>
  <si>
    <t>21383</t>
  </si>
  <si>
    <t>Ieņēmumi par viesnīcu pakalpojumiem</t>
  </si>
  <si>
    <t>21382</t>
  </si>
  <si>
    <t>Ieņēmumi par apsaimniekošanu</t>
  </si>
  <si>
    <t>213815</t>
  </si>
  <si>
    <t>Ieņēmumi par atkritumu izvešanu</t>
  </si>
  <si>
    <t>213814</t>
  </si>
  <si>
    <t>Ieņēmumi par elektrību</t>
  </si>
  <si>
    <t>213813</t>
  </si>
  <si>
    <t>Ieņēmumi par ūdeni, kanalizāciju</t>
  </si>
  <si>
    <t>213812</t>
  </si>
  <si>
    <t>Ieņēmumi par apkuri</t>
  </si>
  <si>
    <t>213811</t>
  </si>
  <si>
    <t>Ieņēmumi par telpu nomu</t>
  </si>
  <si>
    <t>213810</t>
  </si>
  <si>
    <t>21381</t>
  </si>
  <si>
    <t>Ieņēmumi par pārējo dokumentu izsniegšanu un pārējiem kancelejas pakalpojumiem</t>
  </si>
  <si>
    <t>21379</t>
  </si>
  <si>
    <t>Pārējie ieņēmumi par izglītības pakalpojumiem</t>
  </si>
  <si>
    <t>21359</t>
  </si>
  <si>
    <t>21352</t>
  </si>
  <si>
    <t>21351</t>
  </si>
  <si>
    <t>Ieņēmumi no budžeta iestāžu un struktūrvienību sniegtajiem maksas pakalpojumiemu un citi pašu ieņēmumi</t>
  </si>
  <si>
    <t>21300</t>
  </si>
  <si>
    <t>BUDŽETA IESTĀŽU IEŅĒMUMI</t>
  </si>
  <si>
    <t>21000</t>
  </si>
  <si>
    <t xml:space="preserve">Pārējie pašvaldības saņemtie transferti no citām pašvaldībām </t>
  </si>
  <si>
    <t>192003</t>
  </si>
  <si>
    <t>Pašvaldības saņemtie transferti no citām pašvaldībām izglītības funkciju nodrošināšanai</t>
  </si>
  <si>
    <t>192001</t>
  </si>
  <si>
    <t>Ieņēmumi pašvaldību budžetā no citām pašvaldībām</t>
  </si>
  <si>
    <t>19200</t>
  </si>
  <si>
    <t>19000</t>
  </si>
  <si>
    <t>Pašvaldību budžetā saņemtā dotācija no pašvaldību finanšu izlīdzināšanas fonda</t>
  </si>
  <si>
    <t>Pašvaldību no valsts budžeta iestādēm saņemtie transferti RS pol.instrumentu un pārējās ārvalstu fin.pal. līdzfinansētajiem projektiem (pasākumiem)</t>
  </si>
  <si>
    <t>18630</t>
  </si>
  <si>
    <t>18629</t>
  </si>
  <si>
    <t>Mērķdotācija pašvaldību izglītības iestāžu piecgadīgo un sešgadīgo bērnu apmācībai</t>
  </si>
  <si>
    <t>18625</t>
  </si>
  <si>
    <t>Mērķdotācija pašvaldību pamatizglītības, vispārējās izglītības un daļējai interešu izglītības finanšēšanai</t>
  </si>
  <si>
    <t>18624</t>
  </si>
  <si>
    <t>Mērķdotācijas kultūras pasākumiem</t>
  </si>
  <si>
    <t>18622</t>
  </si>
  <si>
    <t>Mērķdotācija izglītības pasākumiem</t>
  </si>
  <si>
    <t>18621</t>
  </si>
  <si>
    <t xml:space="preserve">Pašvaldību saņemtie valsts budžeta transferti </t>
  </si>
  <si>
    <t>18620</t>
  </si>
  <si>
    <t>Pašvaldību saņemtie transferti no valsts budžeta</t>
  </si>
  <si>
    <t>18600</t>
  </si>
  <si>
    <t>18000</t>
  </si>
  <si>
    <t>Pašvaldību saņemtie transferti no valsts budžeta daļēji finansētām atvasinātām publiskām personām un no budžeta nefinansētām iestādēm</t>
  </si>
  <si>
    <t>17200</t>
  </si>
  <si>
    <t>No valsts budžeta daļēji finansēto atvasināto publisko personu un budžeta nefinansēto iestāžu transferti</t>
  </si>
  <si>
    <t>17000</t>
  </si>
  <si>
    <t>Ieņēmumi no pašvaldību kustamā īpašuma un mantas realizācijas</t>
  </si>
  <si>
    <t>13400</t>
  </si>
  <si>
    <t>Ieņēmumi no zemes īpašuma pārdošanas</t>
  </si>
  <si>
    <t>13210</t>
  </si>
  <si>
    <t>Ieņēmumi no zemes, meža īpašuma pārdošanas</t>
  </si>
  <si>
    <t>13200</t>
  </si>
  <si>
    <t>Ieņēmumi no ēku un būvju īpašuma pārdošanas</t>
  </si>
  <si>
    <t>13100</t>
  </si>
  <si>
    <t>IEŅĒMUMI NO VALSTS (PAŠVALDĪBAS) ĪPAŠUMA PĀRDOŠANAS UN NO NODOKĻU PAMATPARĀDA KA</t>
  </si>
  <si>
    <t>13000</t>
  </si>
  <si>
    <t>Pārējie dažādi nenodokļu ieņēmumi, kas nav iepriekš klasificēti šajā klasifikato</t>
  </si>
  <si>
    <t>12399</t>
  </si>
  <si>
    <t>12395</t>
  </si>
  <si>
    <t>12393</t>
  </si>
  <si>
    <t>12300</t>
  </si>
  <si>
    <t>Ieņēmumi no zaudējumu atlīdzības par meža resursiem nodarītiem kaitējumiem</t>
  </si>
  <si>
    <t>12260</t>
  </si>
  <si>
    <t>12000</t>
  </si>
  <si>
    <t>Saņemts no Valsts kases sadales konta pārskata gadā ieskaitītais iedzīvotāju ienākuma nodoklis</t>
  </si>
  <si>
    <t>1112</t>
  </si>
  <si>
    <t>Ieņēmumi no iedzīvotāju ienākuma nodokļa</t>
  </si>
  <si>
    <t>11010</t>
  </si>
  <si>
    <t>BUDŽETA NODOKĻU IEŅĒMUMI</t>
  </si>
  <si>
    <t>11000</t>
  </si>
  <si>
    <t>Naudas sodi, ko uzliek  par pārkāpumiem ceļu satiksmē</t>
  </si>
  <si>
    <t>10154</t>
  </si>
  <si>
    <t>Naudas sodi, ko uzliek pašvaldība-administratīvā komisija, Pašvaldības policija</t>
  </si>
  <si>
    <t>10140</t>
  </si>
  <si>
    <t>Naudas sodi</t>
  </si>
  <si>
    <t>10100</t>
  </si>
  <si>
    <t>10000</t>
  </si>
  <si>
    <t>1000</t>
  </si>
  <si>
    <t>ATLĪDZĪBA</t>
  </si>
  <si>
    <t>2000</t>
  </si>
  <si>
    <t>PRECES UN PAKALPOJUMI</t>
  </si>
  <si>
    <t>3000</t>
  </si>
  <si>
    <t>SUBSĪDIJAS UN DOTĀCIJAS</t>
  </si>
  <si>
    <t>Subsīdijas un dotācijas komersantiem, biedrībām, nodibinājumiem ES pol. instr.un pārējās ārvalstu finanšu palīdzības līdzfinansēto projektu un pasākumu ietavros</t>
  </si>
  <si>
    <t>5000</t>
  </si>
  <si>
    <t>PAMATKAPITĀLA VEIDOŠANA</t>
  </si>
  <si>
    <t>6000</t>
  </si>
  <si>
    <t>SOCIĀLIE PABALSTI</t>
  </si>
  <si>
    <t>7000</t>
  </si>
  <si>
    <t>TRANSVERTI, DOTĀCIJAS UN MĒRĶDOTĀCIJAS PAŠVALDĪBĀM, PAŠU RESURSI,DALĪBAS MAKSA</t>
  </si>
  <si>
    <t>9000</t>
  </si>
  <si>
    <t>KAPITĀLO IZDEVUMU TRANSFERTI, MĒRĶDOTĀCIJAS</t>
  </si>
  <si>
    <t>9200</t>
  </si>
  <si>
    <t>Kapitālo izdevumu transferti starp vienas pašvaldības dažādiem budžeta veidiem</t>
  </si>
  <si>
    <t>Bāriņtiesa</t>
  </si>
  <si>
    <t>1041</t>
  </si>
  <si>
    <t>ATBALSTS ĢIMENĒM AR BĒRNIEM</t>
  </si>
  <si>
    <t>10.400</t>
  </si>
  <si>
    <t>Inčukalna sporta centrs</t>
  </si>
  <si>
    <t>92209</t>
  </si>
  <si>
    <t>Lēdurgas sporta centrs</t>
  </si>
  <si>
    <t>92208</t>
  </si>
  <si>
    <t>Mālpils sporta centrs</t>
  </si>
  <si>
    <t>92207</t>
  </si>
  <si>
    <t>Inčukalna pamatskolas pirmsskolas grupas</t>
  </si>
  <si>
    <t>91108</t>
  </si>
  <si>
    <t>Mores pamatskolas pirmsskolas grupas</t>
  </si>
  <si>
    <t>91107</t>
  </si>
  <si>
    <t>Pirmsskolas izglītība</t>
  </si>
  <si>
    <t>Inciema bibliotēka</t>
  </si>
  <si>
    <t>8223</t>
  </si>
  <si>
    <t>Mālpils sporta pasākumi un sporta laukumu uzturēšana</t>
  </si>
  <si>
    <t>8120</t>
  </si>
  <si>
    <t>Lēdurgas, Krimuldas sporta pasākumi un sporta laukumu uzturēšana, t.sk. "Namiņš"</t>
  </si>
  <si>
    <t>6225</t>
  </si>
  <si>
    <t>6224</t>
  </si>
  <si>
    <t>6223</t>
  </si>
  <si>
    <t>6222</t>
  </si>
  <si>
    <t>Vides aizsardzības pasākumi no DRN</t>
  </si>
  <si>
    <t>Lietusūdeņu kanalizācija</t>
  </si>
  <si>
    <t>Privatizācija</t>
  </si>
  <si>
    <t>Vairāku mērķu attīstības projekti</t>
  </si>
  <si>
    <t>Lēdurgas dendroparks</t>
  </si>
  <si>
    <t>473113</t>
  </si>
  <si>
    <t>Transportbūvju nodaļa</t>
  </si>
  <si>
    <t xml:space="preserve">Autotransports </t>
  </si>
  <si>
    <t>04.510</t>
  </si>
  <si>
    <t>Vispārēja rakstura transferti no pašvaldību budžeta pašvaldību budžetam</t>
  </si>
  <si>
    <t>Pašvaldības budžetu parāda darījumi</t>
  </si>
  <si>
    <t>Izpildvara, likumdošanas vara</t>
  </si>
  <si>
    <t>Funkcionālās kategorijas apakškods</t>
  </si>
  <si>
    <t>Struktūrvienības/iestādes nosaukums</t>
  </si>
  <si>
    <t>Struktūrvienības/iestādes kods</t>
  </si>
  <si>
    <t>BUDŽETA IZDEVUMI KOPĀ</t>
  </si>
  <si>
    <t>Ekonomiskā kategorija</t>
  </si>
  <si>
    <t>Ekonomiskās kategorijas kods un nosaukums</t>
  </si>
  <si>
    <t>Aizdevumu saņemšana</t>
  </si>
  <si>
    <t>Aizdevuma pamatsummas atmaksa</t>
  </si>
  <si>
    <t>Budžeta plāns, EUR</t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</si>
  <si>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</si>
  <si>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r>
      <t xml:space="preserve">BUDŽETA IZDEVUMI ATBILSTOŠI </t>
    </r>
    <r>
      <rPr>
        <b/>
        <u/>
        <sz val="14"/>
        <rFont val="Cambria"/>
        <family val="1"/>
        <charset val="186"/>
        <scheme val="major"/>
      </rPr>
      <t>FUNKCIONĀLAI KATEGORIJAI</t>
    </r>
  </si>
  <si>
    <r>
      <t xml:space="preserve">BUDŽETA IEŅĒMUMI ATBILSTOŠI </t>
    </r>
    <r>
      <rPr>
        <b/>
        <u/>
        <sz val="14"/>
        <rFont val="Cambria"/>
        <family val="1"/>
        <charset val="186"/>
        <scheme val="major"/>
      </rPr>
      <t>EKONOMISKAI KATEGORIJAI</t>
    </r>
  </si>
  <si>
    <t>Starptautiskā sadarbība</t>
  </si>
  <si>
    <t>Reklāmas pakalpojumi</t>
  </si>
  <si>
    <t>Pašvaldības nodeva par būvatļaujas izdošanu vai būvniecības ieceres akceptu</t>
  </si>
  <si>
    <t>Līdzfinansējums biedrībām projektu realizēšanai</t>
  </si>
  <si>
    <t>Zaļo un dārza atkritumu laukuma apsaimniekošana</t>
  </si>
  <si>
    <t>"Skulmju dzimtas mājas" ekspozīcija</t>
  </si>
  <si>
    <t>Inčukalna kopienas centrs</t>
  </si>
  <si>
    <t>Dziesmu svētki</t>
  </si>
  <si>
    <t>Skolu asistentu pakalpojumi</t>
  </si>
  <si>
    <t>Skolēnu stipendijas</t>
  </si>
  <si>
    <t>09.610</t>
  </si>
  <si>
    <t>Izglītojamo pārvadājumu pakalpojumi</t>
  </si>
  <si>
    <t>Izglītojamo pārvadājumi</t>
  </si>
  <si>
    <t>09.620</t>
  </si>
  <si>
    <t>Izglītojamo ēdināšanas pakalpojumi</t>
  </si>
  <si>
    <t>96201</t>
  </si>
  <si>
    <t>Izglītojamo ēdināšana PII Ābelīte</t>
  </si>
  <si>
    <t>96202</t>
  </si>
  <si>
    <t>Izglītojamo ēdināšana PII Pīlādzītis</t>
  </si>
  <si>
    <t>96203</t>
  </si>
  <si>
    <t>Izglītojamo ēdināšana PII Saulīte</t>
  </si>
  <si>
    <t>96204</t>
  </si>
  <si>
    <t>Izglītojamo ēdināšana PII Ieviņa</t>
  </si>
  <si>
    <t>96205</t>
  </si>
  <si>
    <t>Izglītojamo ēdināšana Allažu pamatskolas PII grupas</t>
  </si>
  <si>
    <t>96206</t>
  </si>
  <si>
    <t>Izglītojamo ēdināšana PII Pasaciņa</t>
  </si>
  <si>
    <t>96207</t>
  </si>
  <si>
    <t>Izglītojamo ēdināšana PII Tornīši</t>
  </si>
  <si>
    <t>96208</t>
  </si>
  <si>
    <t>Izglītojamo ēdināšana PII Māllēpīte</t>
  </si>
  <si>
    <t>96209</t>
  </si>
  <si>
    <t>Izglītojamo ēdināšana PII Minka</t>
  </si>
  <si>
    <t>96210</t>
  </si>
  <si>
    <t>Izglītojamo ēdināšana PII Krimulda</t>
  </si>
  <si>
    <t>96211</t>
  </si>
  <si>
    <t>Izglītojamo ēdināšana PII Ezerciems</t>
  </si>
  <si>
    <t>96214</t>
  </si>
  <si>
    <t>Izglītojamo ēdināšana Inčukalna pamatskolas PII grupas</t>
  </si>
  <si>
    <t>96216</t>
  </si>
  <si>
    <t>Izglītojamo ēdināšana Siguldas Valsts ģimnāzija</t>
  </si>
  <si>
    <t>96217</t>
  </si>
  <si>
    <t>Izglītojamo ēdināšana Siguldas sākumskola Laurenči</t>
  </si>
  <si>
    <t>96218</t>
  </si>
  <si>
    <t>Izglītojamo ēdināšana Siguldas 1.pamatskola</t>
  </si>
  <si>
    <t>96219</t>
  </si>
  <si>
    <t>Izglītojamo ēdināšana Siguldas pilsētas vidusskola</t>
  </si>
  <si>
    <t>96220</t>
  </si>
  <si>
    <t>Izglītojamo ēdināšana Mores pamatskola</t>
  </si>
  <si>
    <t>96221</t>
  </si>
  <si>
    <t>Izglītojamo ēdināšana Allažu pamatskola</t>
  </si>
  <si>
    <t>96222</t>
  </si>
  <si>
    <t>Izglītojamo ēdināšana Mālpils vidusskola</t>
  </si>
  <si>
    <t>96223</t>
  </si>
  <si>
    <t>Izglītojamo ēdināšana Inčukalna pamatskola</t>
  </si>
  <si>
    <t>96224</t>
  </si>
  <si>
    <t>Izglītojamo ēdināšana Krimuldas vidusskola</t>
  </si>
  <si>
    <t>96225</t>
  </si>
  <si>
    <t>Izglītojamo ēdināšana Lēdurgas pamatskola</t>
  </si>
  <si>
    <t>09.630</t>
  </si>
  <si>
    <t>Izglītojamo izmitināšanas pakalpojumi</t>
  </si>
  <si>
    <t>Izglītojamo izmitināšana Siguldas sākumskola Laurenči</t>
  </si>
  <si>
    <t>10921</t>
  </si>
  <si>
    <t>Atbalsts energoresursiem</t>
  </si>
  <si>
    <t>10922</t>
  </si>
  <si>
    <t>Atbalsts Ukraiņu civiliedzīvotājiem</t>
  </si>
  <si>
    <t>Kompensācijas, kuras izmaksā personām, pamatojoties uz Latvijas tiesu, Eiropas Savienības Tiesas, Eiropas Cilvēktiesību tiesas nolēmumiem</t>
  </si>
  <si>
    <t>Maijas Pīlāgas Lēdurgas mākslas skola</t>
  </si>
  <si>
    <t>Krimuldas Mūzikas un mākslas skola</t>
  </si>
  <si>
    <t>Inčukalna Mūzikas un mākslas skola</t>
  </si>
  <si>
    <t>Siguldas Sporta skola</t>
  </si>
  <si>
    <t>Jūdažu bibliotēka un sabiedriskais centrs</t>
  </si>
  <si>
    <t>Siguldas pagasta bibliotēka</t>
  </si>
  <si>
    <t>Kapsētu pārvaldības nodaļa</t>
  </si>
  <si>
    <t>Būvniecības kontroles pārvalde</t>
  </si>
  <si>
    <t>Ieņēmumi no meža īpašuma pārdošanas</t>
  </si>
  <si>
    <t>Sporta centrs pakalpojumi</t>
  </si>
  <si>
    <t>Ieņēmumi par telpu nomu un īri</t>
  </si>
  <si>
    <t>Vēlēšanu komisija</t>
  </si>
  <si>
    <t>Iemaksas Finanšu izlīdzināšanas fondā</t>
  </si>
  <si>
    <t>Operatīvās komunikācijas centrs</t>
  </si>
  <si>
    <t>Administrācija un mārketinga nodaļa</t>
  </si>
  <si>
    <t>Tūrisma nodaļa</t>
  </si>
  <si>
    <t>Attīstības projektu un uzņēmējdarbības nodaļa</t>
  </si>
  <si>
    <t>Līdzdalības budžetu projekti</t>
  </si>
  <si>
    <t>Īpašumu un tteritorijas uzturēšana Lēdurgā</t>
  </si>
  <si>
    <t>Izglītības un sporta pārvaldes Sporta nodaļa</t>
  </si>
  <si>
    <t>Izglītības un sporta pārvaldes Izglītības nodaļa</t>
  </si>
  <si>
    <t>Budžeta līdzekļu atlikums 01.01.2025.</t>
  </si>
  <si>
    <t>Budžeta līdzekļu atlikums 31.12.2025.</t>
  </si>
  <si>
    <t>18623</t>
  </si>
  <si>
    <t>Mērķdotācijas ceļiem</t>
  </si>
  <si>
    <t xml:space="preserve">Mērķdotācija 1.-4.kl. brīvpusdienām </t>
  </si>
  <si>
    <t>Valsts dotācija pašvaldību budžetam</t>
  </si>
  <si>
    <t>Budžeta iestādes ieņēmumi no ārvalstu finanšu palīdzības</t>
  </si>
  <si>
    <t>Ieņēmumi no vadošā partnera partneru grupas īstenotajiem ES politiku instrumentu projektiem</t>
  </si>
  <si>
    <t>Atlīdzība no apdrošināšanas sabiedrībām</t>
  </si>
  <si>
    <t>Pārējie  ieņēmumi par iestāžu sniegtajiem maksas pakalpojumiem</t>
  </si>
  <si>
    <t>Pašvaldību budžeta procentu ieņēmumi par pašvaldību kontu atlikumiem kredītiestādēs</t>
  </si>
  <si>
    <t>Komunikācijas pārvalde</t>
  </si>
  <si>
    <t>01.330</t>
  </si>
  <si>
    <t>Vispārējās nozīmes dienesti</t>
  </si>
  <si>
    <t>Siguldas novada digitālais centrs</t>
  </si>
  <si>
    <t xml:space="preserve">Attīstības un investīciju pārvalde
</t>
  </si>
  <si>
    <t>Pašvaldības infrastruktūras saimnieciskā nodreošinājuma pārvalde</t>
  </si>
  <si>
    <t>Siguldas pilsētas un Siguldas pagasta apvienību pārvalde</t>
  </si>
  <si>
    <t>Allažu un Inčukalna pagastu apvienības pārvalde</t>
  </si>
  <si>
    <t>Mālpils un Mores pagastu apvienības pārvalde</t>
  </si>
  <si>
    <t>Krimuldas un Lēdurgas pagastu apvienības pārvalde</t>
  </si>
  <si>
    <t>Transporta pārvalde</t>
  </si>
  <si>
    <t>Siguldas novada Kultūras un Tūrisma centrs (administrācija)</t>
  </si>
  <si>
    <t>Siguldas novada Kultūras centrs "Devons"</t>
  </si>
  <si>
    <t>Bērnudārzu asistentu pakalpojumi</t>
  </si>
  <si>
    <t>Klientu apkalpošanas pārvalde</t>
  </si>
  <si>
    <t>Atbalsts reliģiskām organizācijām</t>
  </si>
  <si>
    <t>Budžeta grozījumi, EUR</t>
  </si>
  <si>
    <t>Budžeta plāns pēc grozījumiem, EUR</t>
  </si>
  <si>
    <t>18628</t>
  </si>
  <si>
    <t>Mērķdotācija mācību literatūrai un mācību līdzekļiem</t>
  </si>
  <si>
    <t xml:space="preserve">  </t>
  </si>
  <si>
    <t>Zemes likumisko lietošanas tiesību ieņēmumi</t>
  </si>
  <si>
    <t>Pārējie iepriekš neklasificētie maksas ieņēmumi</t>
  </si>
  <si>
    <t>EKK grupa</t>
  </si>
  <si>
    <t>6500</t>
  </si>
  <si>
    <t>Kompensācijas, kuras izmaksā personām, pamatojoties uz Latvijas tiesu nolēmumiem</t>
  </si>
  <si>
    <t>Struktūrvienība</t>
  </si>
  <si>
    <t>1115</t>
  </si>
  <si>
    <t>1116</t>
  </si>
  <si>
    <t>01.300</t>
  </si>
  <si>
    <t>Vispārējas nozīmes dienesti</t>
  </si>
  <si>
    <t>1330</t>
  </si>
  <si>
    <t>01.700</t>
  </si>
  <si>
    <t>Vispārējas vadības sektora parāda darījumi</t>
  </si>
  <si>
    <t>01.800</t>
  </si>
  <si>
    <t>Vispārēja rakstura transferti starp valsts pārvaldes dažādiem līmeņiem</t>
  </si>
  <si>
    <t>Ugunsdrošības, ugunsdzēsības, glābšanas un civilās drošības dienesti</t>
  </si>
  <si>
    <t>04.100</t>
  </si>
  <si>
    <t>04.400</t>
  </si>
  <si>
    <t>Siguldas novada Būvvalde</t>
  </si>
  <si>
    <t>04.500</t>
  </si>
  <si>
    <t>Transports</t>
  </si>
  <si>
    <t>04.700</t>
  </si>
  <si>
    <t>Citas nozares</t>
  </si>
  <si>
    <t>473103U</t>
  </si>
  <si>
    <t>Livonija ordeņa Siguldas pils uzturēšanas izdevumi</t>
  </si>
  <si>
    <t>473105U</t>
  </si>
  <si>
    <t>Pils Komplekss uzturēšanas izdevumi</t>
  </si>
  <si>
    <t>473111U</t>
  </si>
  <si>
    <t>Siguldas Jaunā pils uzturēšanas izdevumi</t>
  </si>
  <si>
    <t>4741</t>
  </si>
  <si>
    <t>Līdzdalības budžeta projekti</t>
  </si>
  <si>
    <t>04.900</t>
  </si>
  <si>
    <t>Pārējā citur neklasificēta ekonomiskā darbība</t>
  </si>
  <si>
    <t>5103</t>
  </si>
  <si>
    <t>Attīstības un investīciju pārvalde</t>
  </si>
  <si>
    <t>6211</t>
  </si>
  <si>
    <t>Pašvaldības infrastruktūras saimnieciskā nodrošinājuma pārvalde</t>
  </si>
  <si>
    <t>6221</t>
  </si>
  <si>
    <t xml:space="preserve">Mālpils un Mores pagastu apvienības pārvalde </t>
  </si>
  <si>
    <t xml:space="preserve">Krimuldas un Lēdurgas pagastu apvienības pārvalde </t>
  </si>
  <si>
    <t>Krimuldas pagasta bibliotēka</t>
  </si>
  <si>
    <t>8230</t>
  </si>
  <si>
    <t>Siguldas novada Kultūras un tūrisma centrs (administrācija)</t>
  </si>
  <si>
    <t>Mores Tautas nams</t>
  </si>
  <si>
    <t>Allažu Tautas nams</t>
  </si>
  <si>
    <t>82381</t>
  </si>
  <si>
    <t>823901</t>
  </si>
  <si>
    <t>Pārējā sporta, atpūtas, kultūras un reliģijas vadība</t>
  </si>
  <si>
    <t>8611</t>
  </si>
  <si>
    <t>8616</t>
  </si>
  <si>
    <t>PII "ĀBELĪTE"</t>
  </si>
  <si>
    <t>9130</t>
  </si>
  <si>
    <t>9230</t>
  </si>
  <si>
    <t>9232</t>
  </si>
  <si>
    <t>Mālpils Mūzikas un mākslas skola</t>
  </si>
  <si>
    <t>09.530</t>
  </si>
  <si>
    <t>Projekti</t>
  </si>
  <si>
    <t>9610</t>
  </si>
  <si>
    <t>9630</t>
  </si>
  <si>
    <t>Atbalsts ģimenēm ar bērniem</t>
  </si>
  <si>
    <t xml:space="preserve">Viss Kopā </t>
  </si>
  <si>
    <t>Vadības funkcija</t>
  </si>
  <si>
    <t>Kopā</t>
  </si>
  <si>
    <t>Siguldas novada pašvaldības 2025. gada saistību apmērs saimnieciskajā gadā un turpmākajos gados</t>
  </si>
  <si>
    <t>Nr. p. k.</t>
  </si>
  <si>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</si>
  <si>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</si>
  <si>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</si>
  <si>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</si>
  <si>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</si>
  <si>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</si>
  <si>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</si>
  <si>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</si>
  <si>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</si>
  <si>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59</t>
  </si>
  <si>
    <t>Valsts kase</t>
  </si>
  <si>
    <t>09.04.2020</t>
  </si>
  <si>
    <t>20.03.2030</t>
  </si>
  <si>
    <t>46</t>
  </si>
  <si>
    <t>P-534/2018 - ERAF Uzņēmējdarbības veicināšanai nepieciešamās infrastruktūras attīstība, Piena iela</t>
  </si>
  <si>
    <t>06.09.2018</t>
  </si>
  <si>
    <t>20.08.2048</t>
  </si>
  <si>
    <t>42</t>
  </si>
  <si>
    <t>P-416/2018 - ERAF Uzņēmējdarbības veicināšanai nepieciešamās infrastruktūras attīstība, Rikteres iela</t>
  </si>
  <si>
    <t>06.08.2018</t>
  </si>
  <si>
    <t>20.12.2040</t>
  </si>
  <si>
    <t>41</t>
  </si>
  <si>
    <t>P-439/2018 - ERAF Uzņēmējdarbības veicināšanai nepieciešamās intrastruktūras attīstība, Rūpniecības iela</t>
  </si>
  <si>
    <t>54</t>
  </si>
  <si>
    <t>PP-11/2019 - Investīciju projektu īstenošana</t>
  </si>
  <si>
    <t>28.10.2019</t>
  </si>
  <si>
    <t>20.08.2038</t>
  </si>
  <si>
    <t>67</t>
  </si>
  <si>
    <t>P-131/2021 - Krimuldas vidusskolas stadiona rekonstrukcijai</t>
  </si>
  <si>
    <t>07.05.2021</t>
  </si>
  <si>
    <t>20.04.2026</t>
  </si>
  <si>
    <t>38</t>
  </si>
  <si>
    <t>P-139/2018 - pašvald. autonomo funkciju veikš.nepieciešamā transporta (jauna autobusa) iegāde</t>
  </si>
  <si>
    <t>11.04.2018</t>
  </si>
  <si>
    <t>20.03.2025</t>
  </si>
  <si>
    <t>13</t>
  </si>
  <si>
    <t>P-178/2016 - Fasādes remonts Siguldas Mākslu skolā "Baltais Flīģelis"</t>
  </si>
  <si>
    <t>26.07.2016</t>
  </si>
  <si>
    <t>20.07.2031</t>
  </si>
  <si>
    <t>14</t>
  </si>
  <si>
    <t>P-179/2016 - Dienesta viesnīcas ēkas pārbūve par Laurenču sākumskolas mācību korpusu Puķu ielā 2, Siguldā</t>
  </si>
  <si>
    <t>20.07.2041</t>
  </si>
  <si>
    <t>23</t>
  </si>
  <si>
    <t>P-198/2017 – Pils ielas (krustojums ar Pils, Cēsu, Līvkalna ielām) apļveida krustojuma atjaunošana Siguldā, Siguldas novadā</t>
  </si>
  <si>
    <t>24.05.2017</t>
  </si>
  <si>
    <t>20.05.2032</t>
  </si>
  <si>
    <t>24</t>
  </si>
  <si>
    <t>68</t>
  </si>
  <si>
    <t>16.06.2021</t>
  </si>
  <si>
    <t>20.05.2036</t>
  </si>
  <si>
    <t>1</t>
  </si>
  <si>
    <t>P-205/2015 - Siguldas pils kompleksa saimn. ēkas Pils ielā 16 pārbūve</t>
  </si>
  <si>
    <t>16.06.2015</t>
  </si>
  <si>
    <t>20.06.2030</t>
  </si>
  <si>
    <t>12</t>
  </si>
  <si>
    <t>P-21/2016 - Siguldas sporta kompleksa projektēšana un būvniecība</t>
  </si>
  <si>
    <t>29.02.2016</t>
  </si>
  <si>
    <t>20.02.2041</t>
  </si>
  <si>
    <t>39</t>
  </si>
  <si>
    <t>01.06.2018</t>
  </si>
  <si>
    <t>20.05.2038</t>
  </si>
  <si>
    <t>61</t>
  </si>
  <si>
    <t>17.08.2020</t>
  </si>
  <si>
    <t>20.07.2035</t>
  </si>
  <si>
    <t>60</t>
  </si>
  <si>
    <t>50</t>
  </si>
  <si>
    <t>05.03.2019</t>
  </si>
  <si>
    <t>20.02.2044</t>
  </si>
  <si>
    <t>2</t>
  </si>
  <si>
    <t>P-256/2015 - Jumta siltināšana un seguma atjaunošana sporta zāles fasādes, vestibila un 2 klašu remonts Siguldas 1. pamatskolā</t>
  </si>
  <si>
    <t>22.07.2015</t>
  </si>
  <si>
    <t>3</t>
  </si>
  <si>
    <t>55</t>
  </si>
  <si>
    <t>P-267/2019 - Starptautiski nozīmīga pasākuma nodrošināšanai nepieciešamās Peldu ielas, Siguldā, Siguldas novadā, avārijas seku likvidēšanai</t>
  </si>
  <si>
    <t>13.11.2019</t>
  </si>
  <si>
    <t>20.10.2034</t>
  </si>
  <si>
    <t>56</t>
  </si>
  <si>
    <t>P-285/2019 - ERAF projekta "Kultūra, vēsture, arhitektūra Gaujas un laika lokos" īstenošanai</t>
  </si>
  <si>
    <t>09.12.2019</t>
  </si>
  <si>
    <t>20.11.2044</t>
  </si>
  <si>
    <t>62</t>
  </si>
  <si>
    <t>10.09.2020</t>
  </si>
  <si>
    <t>20.08.2045</t>
  </si>
  <si>
    <t>4</t>
  </si>
  <si>
    <t>P-326/2015 - PII Saulīte teritorijas labiekārtošanas darbu veikšana</t>
  </si>
  <si>
    <t>26.08.2015</t>
  </si>
  <si>
    <t>20.08.2030</t>
  </si>
  <si>
    <t>5</t>
  </si>
  <si>
    <t>P-327/2015 - PII Ābelīte remonts</t>
  </si>
  <si>
    <t>6</t>
  </si>
  <si>
    <t>P-328/2015 - Laurenču sākumskolas pagrabstāva rekonstrukcija / pārbūve un kāpņu izbūve Laurenču ielā 7, Siguldā, Siguldas novadā</t>
  </si>
  <si>
    <t>26</t>
  </si>
  <si>
    <t>P-329/2017 - Lakstīgalas, Ziedu, Lāčplēša (no Ziedu ielas līdz Jāņa Čakstes ielai), Jāņa Čakstes ielas asfaltbetona seguma vienlaidus remonts Siguldā, Siguldas novadā</t>
  </si>
  <si>
    <t>06.07.2017</t>
  </si>
  <si>
    <t>20.06.2032</t>
  </si>
  <si>
    <t>25</t>
  </si>
  <si>
    <t>P-335/2017 - Kalna ielas (no valsts galvenā autoceļa A2 līdz Noliktavu ielai) asfaltbetona seguma vienlaidus remonts Siguldā, Siguldas novadā.</t>
  </si>
  <si>
    <t>15</t>
  </si>
  <si>
    <t>P-341/2016 - Laurenču ielas atjaunošana Siguldā, P-341/2016</t>
  </si>
  <si>
    <t>22.11.2016</t>
  </si>
  <si>
    <t>20.11.2031</t>
  </si>
  <si>
    <t>16</t>
  </si>
  <si>
    <t>P-342/2016 - Gājēju celiņa izbūve Strēlnieku ielā posmā no Pulkveža Brieža ielas līdz Gāles ielai, P 342/2016</t>
  </si>
  <si>
    <t>17</t>
  </si>
  <si>
    <t>P-343/2016 - Siguldas novada administrācijas un kultūras nama ēkas vienkāršotā atjaunošana Zinātnes ielā 7</t>
  </si>
  <si>
    <t>7</t>
  </si>
  <si>
    <t>P-353/2015 - Pils ielas no Cēsu ielas līdz Raiņa ielai un Cēsu ielas no Raiņa ielas līdz Pils ielai asfaltbetona seguma vienlaidus remonts Siguldā, Siguldas novadā.</t>
  </si>
  <si>
    <t>09.09.2015</t>
  </si>
  <si>
    <t>20.09.2030</t>
  </si>
  <si>
    <t>18</t>
  </si>
  <si>
    <t>P-354/2016 - Televīzijas ielas pārbūve posmā no Līvkalna ielas līdz Dārza ielai, Siguldā, Siguldas novadā</t>
  </si>
  <si>
    <t>30.11.2016</t>
  </si>
  <si>
    <t>19</t>
  </si>
  <si>
    <t>P-379/2016 - Jaunās Laurenču sākumskolas mācību korpusu automašīnu stāvlaukuma izbūve</t>
  </si>
  <si>
    <t>28.12.2016</t>
  </si>
  <si>
    <t>20.12.2031</t>
  </si>
  <si>
    <t>20</t>
  </si>
  <si>
    <t>P-380/2016 - Līvkalna ielas pārbūve posmā no Krišjāņa Barona ielas līdz Televīzijas ielai Siguldā, Siguldas novadā</t>
  </si>
  <si>
    <t>10</t>
  </si>
  <si>
    <t>P-429/2015 - Ēkas Skolas ielā 3, Siguldā, Siguldas novadā, telpu remonts pirmsskolas izglītības iestādes darbības nodrošināšanai</t>
  </si>
  <si>
    <t>15.12.2015</t>
  </si>
  <si>
    <t>20.12.2030</t>
  </si>
  <si>
    <t>8</t>
  </si>
  <si>
    <t>P-433/2015 - Autostāvvietu izbūve Institūta ielā un Mores ielā, Peltēs, Siguldas pagastā, Siguldas novadā</t>
  </si>
  <si>
    <t>9</t>
  </si>
  <si>
    <t>P-434/2015 - Gājēju celiņa izbūve Zaļkalna ielā un Klusās ielas pārbūve Allažu pagastā, Siguldas novadā</t>
  </si>
  <si>
    <t>11</t>
  </si>
  <si>
    <t>P-436/2015 - Siguldas novada pašvaldības ceļu un ielu investīciju projekts - 4 objekti</t>
  </si>
  <si>
    <t>16.12.2015</t>
  </si>
  <si>
    <t>27</t>
  </si>
  <si>
    <t>P-447/2017 – Paparžu ielas pārbūve Siguldā, Siguldas novadā</t>
  </si>
  <si>
    <t>17.08.2017</t>
  </si>
  <si>
    <t>20.08.2032</t>
  </si>
  <si>
    <t>40</t>
  </si>
  <si>
    <t>02.08.2018</t>
  </si>
  <si>
    <t>20.07.2028</t>
  </si>
  <si>
    <t>28</t>
  </si>
  <si>
    <t>P-448/2017 – Allažu pamatskolas atjaunošana (energoefektivitātes paaugstināšana) Skolas ielā 5, Allažos</t>
  </si>
  <si>
    <t>43</t>
  </si>
  <si>
    <t>P-448/2018 - Grants seguma atjaunošana un apaugumu noņemšana autoceļiem: Pullēni - Strazdiņi; Vecumnieki - Bisenieki; Vecumnieki - Pullēni; Baznīca - kapliča; Pansionāts – Alkšņi un autoceļam: Kalni - Pādes, Allažu pagastā, Siguldas novadā</t>
  </si>
  <si>
    <t>07.08.2018</t>
  </si>
  <si>
    <t>29</t>
  </si>
  <si>
    <t>P-457/2017 – PII Pasaciņa ēkas Skolas 3, Siguldā, Siguldas novadā telpu atjaunošana</t>
  </si>
  <si>
    <t>25.08.2017</t>
  </si>
  <si>
    <t>20.08.2027</t>
  </si>
  <si>
    <t>65</t>
  </si>
  <si>
    <t>07.12.2020</t>
  </si>
  <si>
    <t>20.11.2045</t>
  </si>
  <si>
    <t>66</t>
  </si>
  <si>
    <t>45</t>
  </si>
  <si>
    <t>P-517/2018 - Siguldas novada pašvaldības pirmsskolas izglītības iestāžu un Allažu pamatskolas iekštelpu atjaunošana</t>
  </si>
  <si>
    <t>31.08.2018</t>
  </si>
  <si>
    <t>20.08.2028</t>
  </si>
  <si>
    <t>30</t>
  </si>
  <si>
    <t>P-533/2017 - Autoceļa A2-Mednieki-V85(Jūdaži) grants seguma remonts Siguldas pagastā, Siguldas novadā</t>
  </si>
  <si>
    <t>03.10.2017</t>
  </si>
  <si>
    <t>20.09.2032</t>
  </si>
  <si>
    <t>31</t>
  </si>
  <si>
    <t>20.09.2027</t>
  </si>
  <si>
    <t>47</t>
  </si>
  <si>
    <t>P-540/2018 - Miera ielas seguma pārbūve un asfaltbetona virskārtas atjaunošana Pulkveža Brieža ielā, Siguldā, Siguldas novadā, Lāčplēša ielā, Siguldā, Siguldas novadā, Birztalu ielā, Allažos, Siguldas novadā</t>
  </si>
  <si>
    <t>14.09.2018</t>
  </si>
  <si>
    <t>20.09.2028</t>
  </si>
  <si>
    <t>32</t>
  </si>
  <si>
    <t>P-594/2017 - Nākotnes ielas pārbūve posmā no Tilta ielas līdz Riekstu ielai</t>
  </si>
  <si>
    <t>18.10.2017</t>
  </si>
  <si>
    <t>20.10.2032</t>
  </si>
  <si>
    <t>33</t>
  </si>
  <si>
    <t>P-626/2017 – Jāņa Poruka ielas pārbūve ar lietusūdens kanalizācijas sistēmas un lietusūdens attīrīšanas sistēmas iekārtu izbūvi.</t>
  </si>
  <si>
    <t>02.11.2017</t>
  </si>
  <si>
    <t>53</t>
  </si>
  <si>
    <t>P-67/2019 - Meldru ielas un Doņu ielas pārbūve Siguldā, Siguldas novadā</t>
  </si>
  <si>
    <t>10.05.2019</t>
  </si>
  <si>
    <t>20.04.2034</t>
  </si>
  <si>
    <t>21</t>
  </si>
  <si>
    <t>P-68/2017 - EKII projekta (Nr. EKII-2/6)Siltumnīcefekta gāzu emisiju samazināšana Siguldas novada Kultūras centra ēkā</t>
  </si>
  <si>
    <t>21.03.2017</t>
  </si>
  <si>
    <t>20.03.2037</t>
  </si>
  <si>
    <t>52</t>
  </si>
  <si>
    <t>P-68/2019 - Grants autoceļa 9427 P8-"Pelītes"(posmā no valsts reģionālā autoceļa P8 Inciems-Sigulda-Ķegums līdz autoceļam 9427 "Egles"-"Rugāji"pārbūve Siguldas pagastā, Siguldas novadā</t>
  </si>
  <si>
    <t>34</t>
  </si>
  <si>
    <t>P-690/2017 – Gājēju celiņa izbūve autoceļa V83 posmā no Televīzijas ielas līdz Nākotnes ielai Siguldā, Siguldas novadā</t>
  </si>
  <si>
    <t>20.12.2017</t>
  </si>
  <si>
    <t>20.12.2032</t>
  </si>
  <si>
    <t>22</t>
  </si>
  <si>
    <t>P-69/2017 - Siguldas novada administrācijas un kultūras nama ēkas vienkāršotā atjaunošana Zinātnes ielā II</t>
  </si>
  <si>
    <t>20.03.2032</t>
  </si>
  <si>
    <t>51</t>
  </si>
  <si>
    <t>P-69/2019 - EKII projekta(Nr.EKII-1/5) -"Siltumnīcefekta gāzu emisiju samazināšana valsts nozīmes arhitektūras piemineklī Nr.8333"Jaunā pils""īstenošanai</t>
  </si>
  <si>
    <t>20.04.2044</t>
  </si>
  <si>
    <t>35</t>
  </si>
  <si>
    <t>P-692/2017 – Kult.iestādes invest. projekta Siguldas Kultūras centra pārbūve par zema patēriņa enerģijas ēku.</t>
  </si>
  <si>
    <t>28.12.2017</t>
  </si>
  <si>
    <t>20.12.2037</t>
  </si>
  <si>
    <t>48</t>
  </si>
  <si>
    <t>P-693/2018 - Grants seguma atjaunošana un apaugumu noņemšana autoceļiem Siguldas novadā</t>
  </si>
  <si>
    <t>29.11.2018</t>
  </si>
  <si>
    <t>20.11.2028</t>
  </si>
  <si>
    <t>49</t>
  </si>
  <si>
    <t>10.12.2018</t>
  </si>
  <si>
    <t>57</t>
  </si>
  <si>
    <t>25.03.2020</t>
  </si>
  <si>
    <t>20.03.2035</t>
  </si>
  <si>
    <t>58</t>
  </si>
  <si>
    <t>37</t>
  </si>
  <si>
    <t>P-77/2018 - ERAF 5.6.2.0/16/I/020 - Siguldas Pils kompleksa ēku pārbūve, revitalizācija uzņēmējdarbības atbalstam</t>
  </si>
  <si>
    <t>07.03.2018</t>
  </si>
  <si>
    <t>22.02.2038</t>
  </si>
  <si>
    <t>36</t>
  </si>
  <si>
    <t>P-78/2018 - ERAF 5.6.2.0/16/I/020 - Siguldas Pils kompleksa ēku pārbūve, revitalizācija uzņēmējdarbības atbalstam</t>
  </si>
  <si>
    <t>44</t>
  </si>
  <si>
    <t>PP-21/2018 - Investīciju projektu īstenošanai (saistību pārjaunošana)</t>
  </si>
  <si>
    <t>15.08.2018</t>
  </si>
  <si>
    <t>20.02.2033</t>
  </si>
  <si>
    <t>64</t>
  </si>
  <si>
    <t>P-469/2020 - Projekta "Grants ceļa Sidgunda-Ezeri-Kārde"2. un 3. posma īstenošanai</t>
  </si>
  <si>
    <t>03.12.2020</t>
  </si>
  <si>
    <t>20.11.2040</t>
  </si>
  <si>
    <t>63</t>
  </si>
  <si>
    <t>P-359/2020 - Projekta "Jaunās un Krasta ielas pārbūve"īstenošanai</t>
  </si>
  <si>
    <t>06.10.2020</t>
  </si>
  <si>
    <t>20.09.2040</t>
  </si>
  <si>
    <t>70</t>
  </si>
  <si>
    <t>P-305/2021- Enerģētikas ielas un tās inženierkomunikāciju pārbūve īstenošanai</t>
  </si>
  <si>
    <t>03.08.2021</t>
  </si>
  <si>
    <t>22.07.2041</t>
  </si>
  <si>
    <t>69</t>
  </si>
  <si>
    <t>P-304/2021 - Vainagu ielas pārbūve Siguldā, Siguldas novadā īstenošanai</t>
  </si>
  <si>
    <t>21.07.2036</t>
  </si>
  <si>
    <t>71</t>
  </si>
  <si>
    <t>13.09.2021</t>
  </si>
  <si>
    <t>20.08.2041</t>
  </si>
  <si>
    <t>72</t>
  </si>
  <si>
    <t>73</t>
  </si>
  <si>
    <t>15.09.2021</t>
  </si>
  <si>
    <t>20.08.2036</t>
  </si>
  <si>
    <t>74</t>
  </si>
  <si>
    <t>29.10.2021</t>
  </si>
  <si>
    <t>21.10.2041</t>
  </si>
  <si>
    <t>75</t>
  </si>
  <si>
    <t>20.10.2036</t>
  </si>
  <si>
    <t>76</t>
  </si>
  <si>
    <t>10.12.2021</t>
  </si>
  <si>
    <t>20.11.2041</t>
  </si>
  <si>
    <t>77</t>
  </si>
  <si>
    <t>P-20/2022 - ERAF projekta "Grupu mājas būvniecība sociālo un atelpas brīža pakalpojumu nodrošināšanai Siguldas novadā"</t>
  </si>
  <si>
    <t>23.03.2022</t>
  </si>
  <si>
    <t>20.03.2042</t>
  </si>
  <si>
    <t>78</t>
  </si>
  <si>
    <t>P-183/2022 - Multifunkcionāla aktīvās atpūtas parka un sporta laukuma būvniecība Raiņa parkā, Siguldā</t>
  </si>
  <si>
    <t>10.08.2022</t>
  </si>
  <si>
    <t>21.07.2042</t>
  </si>
  <si>
    <t>82</t>
  </si>
  <si>
    <t>23.08.2022</t>
  </si>
  <si>
    <t>81</t>
  </si>
  <si>
    <t>P-235/2022 - Projekta "Inčukalna pamatskolas virtuves bloka remontdarbi" investīciju īstenošanai</t>
  </si>
  <si>
    <t>80</t>
  </si>
  <si>
    <t>P-236/2022 - Projekta "Komunikāciju remontdarbi Inčukalna pirmsskolas izglītības iestādē "Minka" Inčukalnā" investīciju īstenošanai</t>
  </si>
  <si>
    <t>79</t>
  </si>
  <si>
    <t>P-237/2022 - Projekta "Grants ceļa Baņģi - Pilskalni pārbūve" investīciju īstenošanai</t>
  </si>
  <si>
    <t>20.08.2042</t>
  </si>
  <si>
    <t>83</t>
  </si>
  <si>
    <t>P-355/2022 - projekta "Vecās pasta ēkas Atmodas ielā 2, Inčukalnā, atjaunošana un funkcija maiņa" investīciju īstenošanai</t>
  </si>
  <si>
    <t>15.11.2022</t>
  </si>
  <si>
    <t>20.10.2037</t>
  </si>
  <si>
    <t>84</t>
  </si>
  <si>
    <t>P-356/2022 - prioritārā investīciju projekta "Siguldas sporta skolas siltumapgādes rekonstrukcija" īstenošanai</t>
  </si>
  <si>
    <t>85</t>
  </si>
  <si>
    <t>P-357/2022 - projekta "Remontdarbi pirmsskolas iestadē "Ezerciems"" investīciju īstenošanai</t>
  </si>
  <si>
    <t>17.11.2022</t>
  </si>
  <si>
    <t>86</t>
  </si>
  <si>
    <t>P-358/2022 - projekta "Komunikāciju un konstrukciju remontdarbi "Mālpils pirmsskolas izglītības iestadē "Māllēpīte"" investīciju īstenošanai</t>
  </si>
  <si>
    <t>87</t>
  </si>
  <si>
    <t>P-359/2022 - projekta "Apkures sistēmas izbūve Garlība Merķeļa Lēdurgas pamatskolā" investīciju īstenošanai</t>
  </si>
  <si>
    <t>88</t>
  </si>
  <si>
    <t>P-367/2022 - budžeta un finanšu vadībai</t>
  </si>
  <si>
    <t>30.11.2022</t>
  </si>
  <si>
    <t>20.11.2025</t>
  </si>
  <si>
    <t>89</t>
  </si>
  <si>
    <t>P-279/2023 Nekustamā īpašuma Raiņa ielā 3, Siguldā, iegāde investīciju īstenošanai</t>
  </si>
  <si>
    <t>11.09.2023</t>
  </si>
  <si>
    <t>90</t>
  </si>
  <si>
    <t>P-280/2023 Livonijas ordeņa Siguldas pils vēsturiskā mūra ārkārtas atjaunošana Pils ielā 18, Siguldā, Siguldas novadā</t>
  </si>
  <si>
    <t>20.08.2043</t>
  </si>
  <si>
    <t>91</t>
  </si>
  <si>
    <t>P-295/2023 Rūpniecības ielas seguma atjaunošana Lēdurgā, Lēdurgas pagastā, Siguldas novadā</t>
  </si>
  <si>
    <t>13.09.2023</t>
  </si>
  <si>
    <t>92</t>
  </si>
  <si>
    <t>P-296/2023 Ceļa posmu 6837 (Laimas - Vējiņi - meh.sektors - Valmieras ceļš) un 6838 (Ceļš uz mehānisko sektoru) seguma atjaunošana Raganā, Krimuldas pagastā, Siguldas novadā</t>
  </si>
  <si>
    <t>93</t>
  </si>
  <si>
    <t>P-297/2023 Tīnes ielas seguma atjaunošana Upmalās, Mālpils pagastā, Siguldas novadā</t>
  </si>
  <si>
    <t>94</t>
  </si>
  <si>
    <t>P-298/2023 Autoceļa 6831 (Putniņi - Staņģi) seguma atjaunošana Krimuldas pagastā, Siguldas novadā</t>
  </si>
  <si>
    <t>95</t>
  </si>
  <si>
    <t>P-299/2023 Kantora, Zvaigžņu, Mēness ielu pārbūve Sidgundas ciemā, Siguldas novadā</t>
  </si>
  <si>
    <t>96</t>
  </si>
  <si>
    <t>28.11.2023</t>
  </si>
  <si>
    <t>20.11.2043</t>
  </si>
  <si>
    <t>97</t>
  </si>
  <si>
    <t>20.11.2048</t>
  </si>
  <si>
    <t>99</t>
  </si>
  <si>
    <t>29.12.2023</t>
  </si>
  <si>
    <t>20.12.2048</t>
  </si>
  <si>
    <t>98</t>
  </si>
  <si>
    <t>20.06.2024</t>
  </si>
  <si>
    <t>20.05.2039</t>
  </si>
  <si>
    <t>100</t>
  </si>
  <si>
    <t>P-4/2025 ERAF projekta (Nr. 5.1.1.1/1/24/I/002) "Vildogas ceļa pārbūve, infrastruktūras attīstība uzņēmējdarbības atbalstam" īstenošanai</t>
  </si>
  <si>
    <t>28.01.2025</t>
  </si>
  <si>
    <t>20.01.2055</t>
  </si>
  <si>
    <t>101</t>
  </si>
  <si>
    <t>P-250/2025 Autobusa iegāde skolēnu pārvadājumiem</t>
  </si>
  <si>
    <t>23.07.2025</t>
  </si>
  <si>
    <t>20.07.2032</t>
  </si>
  <si>
    <t>102</t>
  </si>
  <si>
    <t>P-295/2025 Pulkveža Brieža iela seguma atjaunošana Siguldā</t>
  </si>
  <si>
    <t>20.08.2025</t>
  </si>
  <si>
    <t>20.08.2040</t>
  </si>
  <si>
    <t>103</t>
  </si>
  <si>
    <t>P-294/2025 Ausekļa ielas seguma atjaunošanai Siguldas pilsētā</t>
  </si>
  <si>
    <t>104</t>
  </si>
  <si>
    <t>P-293/2025 Siguldas pilsētas vidusskolas pārbūves projektēšana</t>
  </si>
  <si>
    <t>105</t>
  </si>
  <si>
    <t>P-298/2025 Strēlnieku ielas seguma atjaunošanas Siguldā</t>
  </si>
  <si>
    <t>106</t>
  </si>
  <si>
    <t>P-296/2025 Ceļa "6815 Reimeri-Auniškalni-Puriņi" posma no ceļa 6802 līdz "Žoguļi" pārbūves projekta izstrāde un būvniecība</t>
  </si>
  <si>
    <t>107</t>
  </si>
  <si>
    <t>P-297/2025 Autoceļu 6403 Ceļš uz Kļavām un 6433 Inčukalns - Kļavas posma, būvdarbi</t>
  </si>
  <si>
    <t>AIZŅĒMUMI KOPĀ</t>
  </si>
  <si>
    <t>GALVOJUMI</t>
  </si>
  <si>
    <t>A1/1/1/14/814 ES Kohēzijas fonda finansētā PR "Ūdensaimniecības" pakalpojumu attīstība Siguldas pilsētā</t>
  </si>
  <si>
    <t>24.10.2014</t>
  </si>
  <si>
    <t>20.12.2025</t>
  </si>
  <si>
    <t>19.07.2018</t>
  </si>
  <si>
    <t>20.06.2028</t>
  </si>
  <si>
    <t>13.08.2020</t>
  </si>
  <si>
    <t>20.07.2030</t>
  </si>
  <si>
    <t>"Centralizētās notekūdeņu savākšanas sistēmas ierīkošana Inčukalnā"  A1/1/18/391</t>
  </si>
  <si>
    <t>03.07.2018</t>
  </si>
  <si>
    <t>20.06.2043</t>
  </si>
  <si>
    <t>"Centralizētās notekūdeņu savākšanas sistēmas ierīkošana Inčukalnā" 2.kārta A1/1/19/269</t>
  </si>
  <si>
    <t>18.07.2019</t>
  </si>
  <si>
    <t>20.06.2044</t>
  </si>
  <si>
    <t>ERAF projekts "Ūdenssaimniecības attīstība Inčukalna novada Inčukalna ciemā"  A1/1/14/713</t>
  </si>
  <si>
    <t>24.09.2014</t>
  </si>
  <si>
    <t>20.12.2039</t>
  </si>
  <si>
    <t>20.11.2018</t>
  </si>
  <si>
    <t>Projekta "Katlu mājas rekonstrukcija Mālpilī, I kārta" īstenošanai A1/1/16/368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</si>
  <si>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</si>
  <si>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</si>
  <si>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</si>
  <si>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</si>
  <si>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</si>
  <si>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</si>
  <si>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</si>
  <si>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</si>
  <si>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</si>
  <si>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</si>
  <si>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</si>
  <si>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</si>
  <si>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Sagatavoja Finanšu pārvaldes Ekonomikas nodaļas vecākā ekonomiste Evija Lebedoka</t>
  </si>
  <si>
    <t>Klasifikācijas  kods</t>
  </si>
  <si>
    <t>Budžeta pozīcijas atbilstoši klasifikācijai</t>
  </si>
  <si>
    <t>Plāns 2025.gads,
EUR</t>
  </si>
  <si>
    <t>IEŅĒMUMI</t>
  </si>
  <si>
    <t>IEŅĒMUMI KOPĀ</t>
  </si>
  <si>
    <t>SAŅEMTIE ZIEDOJUMI UN DĀVINĀJUMI</t>
  </si>
  <si>
    <t>Juridisku personu ziedojumi un dāvinājumi naudā</t>
  </si>
  <si>
    <t>Fizisko personu ziedojumi un dāvinājumi naudā</t>
  </si>
  <si>
    <t>IZDEVUMI</t>
  </si>
  <si>
    <t>IZDEVUMI KOPĀ</t>
  </si>
  <si>
    <t>ATPŪTA,  KULTŪRA UN RELIĢIJA</t>
  </si>
  <si>
    <t>Izglītība</t>
  </si>
  <si>
    <t>Vispārējā izglītība. Pamatizglītība</t>
  </si>
  <si>
    <t>Budžets ar grozījumiem</t>
  </si>
  <si>
    <t>Pamatlīdzekļi, ieguldījuma īpašumi un bioloģiskie aktīvi</t>
  </si>
  <si>
    <r>
      <t xml:space="preserve">Siguldas novada pašvaldības domes priekšsēdētājs </t>
    </r>
    <r>
      <rPr>
        <i/>
        <sz val="12"/>
        <rFont val="Times New Roman"/>
        <family val="1"/>
        <charset val="186"/>
      </rPr>
      <t>L. Kumskis</t>
    </r>
  </si>
  <si>
    <t>Sagatavoja Ekonomikas nodaļas, Galvenā ekonomista vietniece Daina Sila</t>
  </si>
  <si>
    <t>5. pielikums
 Siguldas novada pašvaldības domes 2025. gada 29. decembra saistošajiem noteikumiem Nr. 24
"Grozījumi Siguldas novada pašvaldības domes 2025. gada 14.  februāra saistošajos noteikumos Nr. 1
 "Par Siguldas novada pašvaldības budžetu 2025. gadam""</t>
  </si>
  <si>
    <t>SIGULDAS NOVADA PAŠVALDĪBAS ZIEDOJUMU IZDEVUMU  TĀME 2025. GADAM</t>
  </si>
  <si>
    <t>4. pielikums
 Siguldas novada pašvaldības domes 2025. gada 29. decembra saistošajiem noteikumiem Nr. 24
"Grozījumi Siguldas novada pašvaldības domes 2025. gada 14.  februāra saistošajos noteikumos Nr. 1
 "Par Siguldas novada pašvaldības budžetu 2025. gadam""</t>
  </si>
  <si>
    <t>SIGULDAS NOVADA PAŠVALDĪBAS BUDŽETA ZIEDOJUMU TĀME 2025. GADAM</t>
  </si>
  <si>
    <r>
      <t xml:space="preserve">Siguldas novada pašvaldības domes priekšsēdētājs </t>
    </r>
    <r>
      <rPr>
        <i/>
        <sz val="12"/>
        <rFont val="Cambria"/>
        <family val="1"/>
        <charset val="186"/>
      </rPr>
      <t>L. Kumskis</t>
    </r>
  </si>
  <si>
    <t>3. pielikums
 Siguldas novada pašvaldības 2025. gada 29. decembra saistošajiem noteikumiem Nr. 24
"Grozījumi Siguldas novada pašvaldības domes 2025. gada 14. februāra 
saistošajos noteikumos Nr. 1 "Par Siguldas novada pašvaldības budžetu 2025. gadam""</t>
  </si>
  <si>
    <t>P-110/2020 - ELFLA projekta "Grants ceļu atjaunošana Mālpils novadā" īstenošanai</t>
  </si>
  <si>
    <t>P-201/2021 - projekta "Jūdažu ielas pārbūve Siguldā, Siguldas novadā" īstenošanai</t>
  </si>
  <si>
    <t>P-242/2018 – Mores amatu māja - Ēdnīcas pārbūve par Amatu māju, katlu mājas pārbūve par sociālās aprūpes centru un katlu mājas novietošana</t>
  </si>
  <si>
    <t>2. pielikums
 Siguldas novada pašvaldības 2025. gada 29. decembra saistošajiem noteikumiem Nr. 24
"Grozījumi Siguldas novada pašvaldības domes 2025. gada 14. februāra 
saistošajos noteikumos Nr. 1 "Par Siguldas novada pašvaldības budžetu 2025. gadam""</t>
  </si>
  <si>
    <t>SIGULDAS NOVADA PAŠVALDĪBAS PAMATBUDŽETA IZDEVUMU  TĀME 2025. GADAM</t>
  </si>
  <si>
    <r>
      <t xml:space="preserve">Siguldas novada pašvaldības domes priekšsēdētājs </t>
    </r>
    <r>
      <rPr>
        <i/>
        <sz val="10"/>
        <rFont val="Arial"/>
        <family val="2"/>
        <charset val="186"/>
      </rPr>
      <t>L. Kumskis</t>
    </r>
  </si>
  <si>
    <r>
      <t xml:space="preserve">Siguldas novada pašvaldības domes priekšsēdētājs </t>
    </r>
    <r>
      <rPr>
        <i/>
        <sz val="12"/>
        <rFont val="Cambria"/>
        <family val="1"/>
        <charset val="186"/>
        <scheme val="major"/>
      </rPr>
      <t>L. Kumskis</t>
    </r>
  </si>
  <si>
    <t>Sagatavoja Ekonomikas nodaļas vadītājs Galvenais ekonomists R. Kalniņš</t>
  </si>
  <si>
    <t xml:space="preserve">1. pielikums
 Siguldas novada pašvaldības 2025. gada 29. decembra  saistošajiem noteikumiem Nr. 24
"Grozījumi Siguldas novada pašvaldības domes 2025. gada 14. februāra 
saistošajos noteikumos Nr. 1 "Par Siguldas novada pašvaldības budžetu 2025. gadam""
</t>
  </si>
  <si>
    <t xml:space="preserve">SIGULDAS NOVADA PAŠVALDĪBAS BUDŽETS 2025. GADAM </t>
  </si>
  <si>
    <t>Mērķdotācija 1.-4.kl. Ukraiņu izglītojamiem</t>
  </si>
  <si>
    <t>Siguldas koncertzāle "Baltais flīģelis"</t>
  </si>
  <si>
    <t>PII "Ieviņa"</t>
  </si>
  <si>
    <t>Siguldas Mākslu skola "Baltais Flīģelis"</t>
  </si>
  <si>
    <t>P-257/2015 - Fasādes un iekštelpu remonts, skatuves iekārtu iegāde un uzstādīšana, koncertzāles akustisko paneļu iegāde, uzstādīšanas ventilācijas modernizācija, "Baltais flīģelis"</t>
  </si>
  <si>
    <t>P-247/2020 - projekta "Pirmsskolas izglītības iestādes "Tornīši" un Allažu pamatskolas izglītības grupu paplašināšana" īstenošanai</t>
  </si>
  <si>
    <t>P-248/2020 - projekta "Atbrīvotāju ielas pārbūve" īstenošanai</t>
  </si>
  <si>
    <t>P-25/2019, A2.1.19/55 - ERAF projekta (Nr.8.1.2.0/17/I/005) "Siguldas Valsts ģimnāzijas un Siguldas 1.pamatskolas atjaunošana, pārbūve un materiāltehniskās bāzes modernizācija" īstenošanai</t>
  </si>
  <si>
    <t>P-293/2020 - ERAF projekta (Nr.5.5.1.0/17/I/004) "Kultūra, vēsture, arhitektūra Gaujas un laika lokos" īstenošanai</t>
  </si>
  <si>
    <t>P-447/2018 - sociālo iestāžu investīciju projekta "Sociālās aprūpes mājas "Gaismiņas", Stīveros, Allažu pagastā, Siguldas novadā vienkāršotā fasādes atjaunošana" īstenošanai</t>
  </si>
  <si>
    <t>P-480/2020 - ERAF projekta (Nr.5.5.1.0/17/I/004) "Kultūra, vēsture, arhitektūra Gaujas un laika lokos" īstenošanai</t>
  </si>
  <si>
    <t>P-481/2020 - ERAF projekta (Nr.8.1.2.0/17/I/005) "Siguldas Valsts ģimnāzijas un Siguldas 1.pamatskolas atjaunošana, pārbūve un materiāltehniskās bāzes modernizācija" īstenošanai</t>
  </si>
  <si>
    <t>P-534/2017 - Uzņēmējdarbības atbalsta pasākumi Siguldas novada pašvaldības ražošanas apbūvei piegulošajās teritorijās" īstenošanai</t>
  </si>
  <si>
    <t xml:space="preserve">
P-710/2018 - ERAF projekta (Nr.5.5.1.0/17/I/004) "Kultūra, vēsture, arhitektūra Gaujas un laika lokos" īstenošanai
</t>
  </si>
  <si>
    <t>P-395/2021 - projekta "Mālpils novada vidusskolas mācību telpu remonts un labiekārtošana, elektrosadales tīkla pārbūve" īstenošanai</t>
  </si>
  <si>
    <t>P-394/2021 - projekta "Grants ceļa Baņģi-Pilskalni pārbūve" īstenošanai</t>
  </si>
  <si>
    <t>P-396/2021 - ERAF projekta (Nr.3.3.1.0/20/I/015) "Uzņēmējdarbības atbalsta pasākumi Siguldas novada pašvaldības ražošanas apbūvei pieguļošajās teritorijās – Limbu ceļa pārbūve" īstenošanai</t>
  </si>
  <si>
    <t>P-487/2021 - KF projekta (Nr.5.2.1.2/20/A/001) "Zaļo un dārza atkritumu kompostēšanas laukuma izveide Siguldas novadā" īstenošanai</t>
  </si>
  <si>
    <t>P-488/2021 - ERAF projekta (Nr.5.6.2.0/20/I/006) "Lauku ielas pārbūve, teritorijas revitalizācija uzņēmējdarbības atbalstam" īstenošanai</t>
  </si>
  <si>
    <t>P-568/2021 - projekta "Amatu mājas izglītības iestādes mājturības, tehnoloģiju un mākslas nodarbībām, mūžizglītības pasākumiem un amatu prasmju darbnīcu izveidei pārbūve" īstenošanai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</si>
  <si>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</si>
  <si>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</si>
  <si>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P-401/2023 ES fondu projekts "Dienas aprūpes centrs personām ar garīga rakstura traucējumiem un sociālās rehabilitācijas pakalpojumi bērniem ar funkcionāliem traucējumiem Krimuldas novadā"</t>
  </si>
  <si>
    <t>P-60/2024 Prioritārais investīciju projekts "Lēdurgas bibliotēkas pārcelšana un VPVKAC izveide"</t>
  </si>
  <si>
    <t>A1/1/20/551-KF projekta Nr. 5.3.1.0/16/I/001 "Ūdenssaimniecības pakalpojumu attīstība Siguldas notekūdeņu aglomerācijā, V kārta"  īstenošanai</t>
  </si>
  <si>
    <t xml:space="preserve">KF projekta Nr. 4.3.1.0/17/A/016 "Katlu mājas efektivitātes paaugstināšana Mālpilī" īstenošanai  A1/1/18/816 </t>
  </si>
  <si>
    <t>KF projektu Nr.PCS/3.5.2.1.1/14/06/030 "Siltumenerģijas zudumu samazināšana pārvades un sadales sistēmās" un Nr.PCS/3.5.2.1.1/14/06/035 "Siltumenerģijas ražošanas efektivitātes paaugstināšana, sekmējot fosilā kurināmā aizvietošanu ar atjaunojamiem kurinām A1/1/15/278</t>
  </si>
  <si>
    <t>P-199/2017 – Pulkv. Brieža ielas (no P.Brieža, Lauktehnikas un Vildogas ielām) apļveida krustojuma atjaunošana</t>
  </si>
  <si>
    <t>P-71/2020 - ELFLA projekta "Siguldas novada pašvaldības trīs grants ceļu posmu pārbūve Siguldas um Mores pagastos" īstenošanai</t>
  </si>
  <si>
    <t>P-72/2020 - ELFLA projekta "Siguldas novada pašvaldības trīs grants ceļu posmu pārbūve Allažu um Mores pagastos" īstenošanai</t>
  </si>
  <si>
    <t>P-234/2022 - projekta "Mālpils vidusskolas virtuves bloka un ēdamzāles telpu apdares un komunikāciju remontdarbi" investīciju īstenošanai"</t>
  </si>
  <si>
    <t>A1/1/18/472- Galvojums "Ūdenssaimniecības pakalpojumu attīstība Siguldas notekūdeņu aglomerācijā V kārta, Nr. 5.3.1.0/16/I/001</t>
  </si>
  <si>
    <t>Eiropas Savienības Kohēzijas fonda projekta Nr.PCS/3.5.2.1.1/12/04/015 "Mālpils siltumapgādes pārvades sistēmas efektivitātes paaugstināšana" īstenošanai A1/1/14/898</t>
  </si>
  <si>
    <t>A1/1/20/549 - Projekta "Ūdensapgādes tīklu paplašināšanas būvdarbi Eiropas Savienības Kohēzijas fonda līdzfinansētā ūdenssaimniecības projekta "Ūdenssaimniecības pakalpojumu attīstība Siguldas notekūdeņu aglomerācijā, V kārta" Nr. 5.3.1.0/16/I/001 aktivitāšu teritorijā"  īstenošanai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</si>
</sst>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Cambria"/>
      <family val="1"/>
      <charset val="186"/>
      <scheme val="major"/>
    </font>
    <font>
      <b/>
      <sz val="12"/>
      <name val="Cambria"/>
      <family val="1"/>
      <charset val="186"/>
      <scheme val="major"/>
    </font>
    <font>
      <sz val="12"/>
      <name val="Cambria"/>
      <family val="1"/>
      <charset val="186"/>
      <scheme val="major"/>
    </font>
    <font>
      <b/>
      <sz val="14"/>
      <name val="Cambria"/>
      <family val="1"/>
      <charset val="186"/>
      <scheme val="major"/>
    </font>
    <font>
      <sz val="14"/>
      <name val="Cambria"/>
      <family val="1"/>
      <charset val="186"/>
      <scheme val="major"/>
    </font>
    <font>
      <b/>
      <u/>
      <sz val="14"/>
      <name val="Cambria"/>
      <family val="1"/>
      <charset val="186"/>
      <scheme val="major"/>
    </font>
    <font>
      <sz val="8"/>
      <name val="Arial"/>
      <family val="2"/>
      <charset val="186"/>
    </font>
    <font>
      <sz val="12"/>
      <color rgb="FFFF0000"/>
      <name val="Cambria"/>
      <family val="1"/>
      <charset val="186"/>
      <scheme val="major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color rgb="FF000000"/>
      <name val="Times New Roman"/>
    </font>
    <font>
      <sz val="10"/>
      <color rgb="FF000000"/>
      <name val="Times New Roman"/>
    </font>
    <font>
      <sz val="8"/>
      <color rgb="FF000000"/>
      <name val="Arial"/>
      <family val="2"/>
      <charset val="186"/>
    </font>
    <font>
      <sz val="12"/>
      <name val="Cambria"/>
      <family val="1"/>
      <charset val="186"/>
    </font>
    <font>
      <sz val="10"/>
      <name val="Cambria"/>
      <family val="1"/>
      <charset val="186"/>
    </font>
    <font>
      <b/>
      <sz val="14"/>
      <name val="Cambria"/>
      <family val="1"/>
      <charset val="186"/>
    </font>
    <font>
      <b/>
      <sz val="12"/>
      <name val="Cambria"/>
      <family val="1"/>
      <charset val="186"/>
    </font>
    <font>
      <b/>
      <sz val="12"/>
      <color rgb="FFFF0000"/>
      <name val="Cambria"/>
      <family val="1"/>
      <charset val="186"/>
    </font>
    <font>
      <i/>
      <sz val="10"/>
      <name val="Cambria"/>
      <family val="1"/>
      <charset val="186"/>
    </font>
    <font>
      <sz val="12"/>
      <color rgb="FFFF0000"/>
      <name val="Cambria"/>
      <family val="1"/>
      <charset val="186"/>
    </font>
    <font>
      <sz val="12"/>
      <name val="Times New Roman"/>
      <family val="1"/>
      <charset val="186"/>
    </font>
    <font>
      <b/>
      <sz val="14"/>
      <name val="Times New Roman"/>
      <family val="1"/>
      <charset val="186"/>
    </font>
    <font>
      <sz val="14"/>
      <name val="Times New Roman"/>
      <family val="1"/>
      <charset val="186"/>
    </font>
    <font>
      <sz val="14"/>
      <name val="Cambria"/>
      <family val="1"/>
      <charset val="186"/>
    </font>
    <font>
      <sz val="12"/>
      <name val="Arial"/>
      <family val="2"/>
      <charset val="186"/>
    </font>
    <font>
      <b/>
      <sz val="12"/>
      <name val="Arial"/>
      <family val="2"/>
      <charset val="186"/>
    </font>
    <font>
      <i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  <font>
      <b/>
      <sz val="12"/>
      <name val="Times New Roman Baltic"/>
      <charset val="186"/>
    </font>
    <font>
      <b/>
      <sz val="12"/>
      <name val="Times New Roman Baltic"/>
      <family val="1"/>
      <charset val="186"/>
    </font>
    <font>
      <sz val="12"/>
      <name val="Times New Roman Baltic"/>
      <family val="1"/>
      <charset val="186"/>
    </font>
    <font>
      <b/>
      <sz val="14"/>
      <color rgb="FF35383A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12"/>
      <name val="Cambria"/>
      <family val="1"/>
      <charset val="186"/>
    </font>
    <font>
      <i/>
      <sz val="10"/>
      <name val="Arial"/>
      <family val="2"/>
      <charset val="186"/>
    </font>
    <font>
      <i/>
      <sz val="12"/>
      <name val="Cambria"/>
      <family val="1"/>
      <charset val="186"/>
      <scheme val="major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5F5F5"/>
      </patternFill>
    </fill>
    <fill>
      <patternFill patternType="solid">
        <fgColor rgb="FFCCFFFF"/>
      </patternFill>
    </fill>
    <fill>
      <patternFill patternType="solid">
        <fgColor rgb="FFF9F9F9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2D05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1" fillId="0" borderId="0"/>
    <xf numFmtId="0" fontId="10" fillId="0" borderId="0"/>
    <xf numFmtId="9" fontId="10" fillId="0" borderId="0" applyFill="0" applyBorder="0" applyAlignment="0" applyProtection="0"/>
    <xf numFmtId="0" fontId="10" fillId="0" borderId="0"/>
    <xf numFmtId="0" fontId="10" fillId="0" borderId="0"/>
    <xf numFmtId="0" fontId="10" fillId="0" borderId="0"/>
  </cellStyleXfs>
  <cellXfs count="347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0" borderId="0" xfId="0" applyFont="1"/>
    <xf numFmtId="0" fontId="4" fillId="0" borderId="0" xfId="1" applyFont="1"/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/>
    </xf>
    <xf numFmtId="3" fontId="3" fillId="2" borderId="1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 indent="1"/>
    </xf>
    <xf numFmtId="3" fontId="3" fillId="4" borderId="1" xfId="1" applyNumberFormat="1" applyFont="1" applyFill="1" applyBorder="1" applyAlignment="1">
      <alignment horizontal="right" vertical="center" indent="1"/>
    </xf>
    <xf numFmtId="3" fontId="3" fillId="5" borderId="1" xfId="1" applyNumberFormat="1" applyFont="1" applyFill="1" applyBorder="1" applyAlignment="1">
      <alignment horizontal="right" vertical="center" indent="1"/>
    </xf>
    <xf numFmtId="3" fontId="4" fillId="3" borderId="1" xfId="1" applyNumberFormat="1" applyFont="1" applyFill="1" applyBorder="1" applyAlignment="1">
      <alignment horizontal="right" vertical="center" indent="1"/>
    </xf>
    <xf numFmtId="3" fontId="3" fillId="7" borderId="1" xfId="1" applyNumberFormat="1" applyFont="1" applyFill="1" applyBorder="1" applyAlignment="1">
      <alignment horizontal="right" vertical="center" indent="1"/>
    </xf>
    <xf numFmtId="0" fontId="4" fillId="2" borderId="12" xfId="0" applyFont="1" applyFill="1" applyBorder="1" applyAlignment="1">
      <alignment horizontal="right" vertical="center" indent="1"/>
    </xf>
    <xf numFmtId="3" fontId="3" fillId="7" borderId="1" xfId="0" applyNumberFormat="1" applyFont="1" applyFill="1" applyBorder="1" applyAlignment="1">
      <alignment horizontal="right" vertical="center" indent="1"/>
    </xf>
    <xf numFmtId="3" fontId="3" fillId="5" borderId="1" xfId="0" applyNumberFormat="1" applyFont="1" applyFill="1" applyBorder="1" applyAlignment="1">
      <alignment horizontal="right" vertical="center" indent="1"/>
    </xf>
    <xf numFmtId="3" fontId="4" fillId="3" borderId="1" xfId="0" applyNumberFormat="1" applyFont="1" applyFill="1" applyBorder="1" applyAlignment="1">
      <alignment horizontal="right" vertical="center" indent="1"/>
    </xf>
    <xf numFmtId="3" fontId="3" fillId="2" borderId="1" xfId="0" applyNumberFormat="1" applyFont="1" applyFill="1" applyBorder="1" applyAlignment="1">
      <alignment horizontal="right" vertical="center" indent="1"/>
    </xf>
    <xf numFmtId="3" fontId="4" fillId="2" borderId="0" xfId="0" applyNumberFormat="1" applyFont="1" applyFill="1"/>
    <xf numFmtId="0" fontId="4" fillId="0" borderId="0" xfId="1" applyFont="1" applyAlignment="1">
      <alignment vertical="center"/>
    </xf>
    <xf numFmtId="0" fontId="3" fillId="6" borderId="1" xfId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6" fillId="2" borderId="0" xfId="0" applyFont="1" applyFill="1"/>
    <xf numFmtId="0" fontId="3" fillId="3" borderId="6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 indent="1"/>
    </xf>
    <xf numFmtId="0" fontId="2" fillId="0" borderId="0" xfId="0" applyFont="1" applyAlignment="1">
      <alignment horizontal="center" vertical="center"/>
    </xf>
    <xf numFmtId="3" fontId="4" fillId="0" borderId="1" xfId="1" applyNumberFormat="1" applyFont="1" applyBorder="1" applyAlignment="1">
      <alignment horizontal="right" vertical="center" indent="1"/>
    </xf>
    <xf numFmtId="0" fontId="4" fillId="3" borderId="12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 wrapText="1"/>
    </xf>
    <xf numFmtId="3" fontId="4" fillId="2" borderId="1" xfId="1" applyNumberFormat="1" applyFont="1" applyFill="1" applyBorder="1" applyAlignment="1">
      <alignment horizontal="right" vertical="center"/>
    </xf>
    <xf numFmtId="0" fontId="4" fillId="2" borderId="11" xfId="1" applyFont="1" applyFill="1" applyBorder="1" applyAlignment="1">
      <alignment horizontal="center" vertical="center"/>
    </xf>
    <xf numFmtId="3" fontId="4" fillId="2" borderId="1" xfId="1" applyNumberFormat="1" applyFont="1" applyFill="1" applyBorder="1" applyAlignment="1">
      <alignment horizontal="right" vertical="center" indent="1"/>
    </xf>
    <xf numFmtId="0" fontId="4" fillId="2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3" fontId="9" fillId="2" borderId="0" xfId="0" applyNumberFormat="1" applyFont="1" applyFill="1" applyAlignment="1">
      <alignment horizontal="center"/>
    </xf>
    <xf numFmtId="0" fontId="11" fillId="6" borderId="1" xfId="0" applyFont="1" applyFill="1" applyBorder="1" applyAlignment="1">
      <alignment horizontal="center" vertical="center" wrapText="1"/>
    </xf>
    <xf numFmtId="0" fontId="6" fillId="6" borderId="0" xfId="0" applyFont="1" applyFill="1"/>
    <xf numFmtId="0" fontId="4" fillId="2" borderId="1" xfId="0" applyFont="1" applyFill="1" applyBorder="1"/>
    <xf numFmtId="3" fontId="4" fillId="2" borderId="1" xfId="0" applyNumberFormat="1" applyFont="1" applyFill="1" applyBorder="1"/>
    <xf numFmtId="3" fontId="4" fillId="2" borderId="1" xfId="0" applyNumberFormat="1" applyFont="1" applyFill="1" applyBorder="1" applyAlignment="1">
      <alignment horizontal="right" vertical="center" indent="1"/>
    </xf>
    <xf numFmtId="0" fontId="3" fillId="6" borderId="14" xfId="1" applyFont="1" applyFill="1" applyBorder="1" applyAlignment="1">
      <alignment horizontal="center" vertical="center" wrapText="1"/>
    </xf>
    <xf numFmtId="0" fontId="11" fillId="6" borderId="14" xfId="0" applyFont="1" applyFill="1" applyBorder="1" applyAlignment="1">
      <alignment horizontal="center" vertical="center" wrapText="1"/>
    </xf>
    <xf numFmtId="0" fontId="11" fillId="6" borderId="11" xfId="0" applyFont="1" applyFill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vertical="center" wrapText="1"/>
    </xf>
    <xf numFmtId="3" fontId="4" fillId="0" borderId="0" xfId="0" applyNumberFormat="1" applyFont="1"/>
    <xf numFmtId="3" fontId="4" fillId="0" borderId="0" xfId="1" applyNumberFormat="1" applyFont="1"/>
    <xf numFmtId="3" fontId="13" fillId="9" borderId="2" xfId="0" applyNumberFormat="1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3" fontId="14" fillId="10" borderId="2" xfId="0" applyNumberFormat="1" applyFont="1" applyFill="1" applyBorder="1" applyAlignment="1">
      <alignment horizontal="center" vertical="center"/>
    </xf>
    <xf numFmtId="3" fontId="14" fillId="3" borderId="2" xfId="0" applyNumberFormat="1" applyFont="1" applyFill="1" applyBorder="1" applyAlignment="1">
      <alignment horizontal="center" vertical="center"/>
    </xf>
    <xf numFmtId="0" fontId="13" fillId="8" borderId="19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13" fillId="8" borderId="22" xfId="0" applyFont="1" applyFill="1" applyBorder="1" applyAlignment="1">
      <alignment horizontal="center" vertical="center" wrapText="1"/>
    </xf>
    <xf numFmtId="0" fontId="13" fillId="8" borderId="27" xfId="0" applyFont="1" applyFill="1" applyBorder="1" applyAlignment="1">
      <alignment horizontal="center" vertical="center" wrapText="1"/>
    </xf>
    <xf numFmtId="0" fontId="13" fillId="8" borderId="28" xfId="0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 wrapText="1"/>
    </xf>
    <xf numFmtId="0" fontId="16" fillId="0" borderId="0" xfId="2" applyFont="1"/>
    <xf numFmtId="49" fontId="16" fillId="0" borderId="0" xfId="2" applyNumberFormat="1" applyFont="1" applyAlignment="1">
      <alignment vertical="center" wrapText="1"/>
    </xf>
    <xf numFmtId="49" fontId="16" fillId="0" borderId="0" xfId="2" applyNumberFormat="1" applyFont="1" applyAlignment="1">
      <alignment vertical="center"/>
    </xf>
    <xf numFmtId="0" fontId="16" fillId="0" borderId="34" xfId="2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49" fontId="16" fillId="0" borderId="34" xfId="2" applyNumberFormat="1" applyFont="1" applyBorder="1" applyAlignment="1">
      <alignment horizontal="center" vertical="center"/>
    </xf>
    <xf numFmtId="49" fontId="16" fillId="0" borderId="34" xfId="2" applyNumberFormat="1" applyFont="1" applyBorder="1" applyAlignment="1">
      <alignment horizontal="left" vertical="center" wrapText="1"/>
    </xf>
    <xf numFmtId="3" fontId="16" fillId="0" borderId="34" xfId="2" applyNumberFormat="1" applyFont="1" applyBorder="1" applyAlignment="1">
      <alignment horizontal="right" vertical="center"/>
    </xf>
    <xf numFmtId="3" fontId="19" fillId="0" borderId="34" xfId="2" applyNumberFormat="1" applyFont="1" applyBorder="1" applyAlignment="1">
      <alignment horizontal="right" vertical="center"/>
    </xf>
    <xf numFmtId="49" fontId="16" fillId="0" borderId="1" xfId="2" applyNumberFormat="1" applyFont="1" applyBorder="1" applyAlignment="1">
      <alignment horizontal="left" vertical="center" wrapText="1"/>
    </xf>
    <xf numFmtId="49" fontId="16" fillId="0" borderId="1" xfId="2" applyNumberFormat="1" applyFont="1" applyBorder="1" applyAlignment="1">
      <alignment horizontal="center" vertical="center"/>
    </xf>
    <xf numFmtId="3" fontId="16" fillId="0" borderId="1" xfId="2" applyNumberFormat="1" applyFont="1" applyBorder="1" applyAlignment="1">
      <alignment horizontal="right" vertical="center"/>
    </xf>
    <xf numFmtId="3" fontId="19" fillId="0" borderId="1" xfId="2" applyNumberFormat="1" applyFont="1" applyBorder="1" applyAlignment="1">
      <alignment horizontal="right" vertical="center"/>
    </xf>
    <xf numFmtId="49" fontId="16" fillId="0" borderId="29" xfId="2" applyNumberFormat="1" applyFont="1" applyBorder="1" applyAlignment="1">
      <alignment horizontal="left" vertical="center" wrapText="1"/>
    </xf>
    <xf numFmtId="49" fontId="16" fillId="0" borderId="29" xfId="2" applyNumberFormat="1" applyFont="1" applyBorder="1" applyAlignment="1">
      <alignment horizontal="center" vertical="center"/>
    </xf>
    <xf numFmtId="3" fontId="16" fillId="0" borderId="29" xfId="2" applyNumberFormat="1" applyFont="1" applyBorder="1" applyAlignment="1">
      <alignment horizontal="right" vertical="center"/>
    </xf>
    <xf numFmtId="3" fontId="19" fillId="0" borderId="29" xfId="2" applyNumberFormat="1" applyFont="1" applyBorder="1" applyAlignment="1">
      <alignment horizontal="right" vertical="center"/>
    </xf>
    <xf numFmtId="49" fontId="16" fillId="2" borderId="1" xfId="2" applyNumberFormat="1" applyFont="1" applyFill="1" applyBorder="1" applyAlignment="1">
      <alignment horizontal="left" vertical="center" wrapText="1"/>
    </xf>
    <xf numFmtId="49" fontId="16" fillId="2" borderId="1" xfId="2" applyNumberFormat="1" applyFont="1" applyFill="1" applyBorder="1" applyAlignment="1">
      <alignment horizontal="center" vertical="center"/>
    </xf>
    <xf numFmtId="49" fontId="16" fillId="0" borderId="1" xfId="2" applyNumberFormat="1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0" fontId="16" fillId="0" borderId="0" xfId="2" applyFont="1" applyAlignment="1">
      <alignment horizontal="left" vertical="center" wrapText="1"/>
    </xf>
    <xf numFmtId="49" fontId="16" fillId="13" borderId="1" xfId="2" applyNumberFormat="1" applyFont="1" applyFill="1" applyBorder="1" applyAlignment="1">
      <alignment horizontal="left" vertical="center" wrapText="1"/>
    </xf>
    <xf numFmtId="3" fontId="20" fillId="0" borderId="1" xfId="2" applyNumberFormat="1" applyFont="1" applyBorder="1" applyAlignment="1">
      <alignment horizontal="right" vertical="center"/>
    </xf>
    <xf numFmtId="17" fontId="16" fillId="0" borderId="0" xfId="2" applyNumberFormat="1" applyFont="1" applyAlignment="1">
      <alignment horizontal="left" vertical="center" wrapText="1"/>
    </xf>
    <xf numFmtId="3" fontId="19" fillId="5" borderId="33" xfId="2" applyNumberFormat="1" applyFont="1" applyFill="1" applyBorder="1" applyAlignment="1">
      <alignment horizontal="right" vertical="center"/>
    </xf>
    <xf numFmtId="0" fontId="16" fillId="0" borderId="0" xfId="2" applyFont="1" applyAlignment="1">
      <alignment vertical="center"/>
    </xf>
    <xf numFmtId="3" fontId="19" fillId="12" borderId="34" xfId="2" applyNumberFormat="1" applyFont="1" applyFill="1" applyBorder="1" applyAlignment="1">
      <alignment horizontal="right" vertical="center"/>
    </xf>
    <xf numFmtId="10" fontId="16" fillId="0" borderId="34" xfId="3" applyNumberFormat="1" applyFont="1" applyFill="1" applyBorder="1" applyAlignment="1">
      <alignment horizontal="center" vertical="center"/>
    </xf>
    <xf numFmtId="9" fontId="16" fillId="0" borderId="34" xfId="3" applyFont="1" applyFill="1" applyBorder="1" applyAlignment="1">
      <alignment horizontal="center" vertical="center"/>
    </xf>
    <xf numFmtId="49" fontId="17" fillId="0" borderId="0" xfId="6" applyNumberFormat="1" applyFont="1" applyAlignment="1" applyProtection="1">
      <alignment vertical="center" wrapText="1"/>
      <protection locked="0"/>
    </xf>
    <xf numFmtId="49" fontId="21" fillId="0" borderId="0" xfId="6" applyNumberFormat="1" applyFont="1" applyAlignment="1">
      <alignment vertical="center" wrapText="1"/>
    </xf>
    <xf numFmtId="0" fontId="22" fillId="0" borderId="0" xfId="2" applyFont="1"/>
    <xf numFmtId="3" fontId="16" fillId="0" borderId="0" xfId="2" applyNumberFormat="1" applyFont="1" applyAlignment="1">
      <alignment vertical="center" wrapText="1"/>
    </xf>
    <xf numFmtId="3" fontId="16" fillId="0" borderId="7" xfId="2" applyNumberFormat="1" applyFont="1" applyBorder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right" vertical="center" indent="1"/>
    </xf>
    <xf numFmtId="0" fontId="23" fillId="2" borderId="0" xfId="0" applyFont="1" applyFill="1"/>
    <xf numFmtId="0" fontId="11" fillId="2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2" borderId="0" xfId="0" applyFont="1" applyFill="1"/>
    <xf numFmtId="0" fontId="25" fillId="2" borderId="0" xfId="0" applyFont="1" applyFill="1" applyAlignment="1">
      <alignment horizontal="center" vertical="center"/>
    </xf>
    <xf numFmtId="0" fontId="24" fillId="0" borderId="0" xfId="0" applyFont="1" applyAlignment="1">
      <alignment horizontal="right" vertical="center" indent="1"/>
    </xf>
    <xf numFmtId="0" fontId="25" fillId="2" borderId="0" xfId="0" applyFont="1" applyFill="1"/>
    <xf numFmtId="0" fontId="19" fillId="0" borderId="0" xfId="2" applyFont="1" applyAlignment="1">
      <alignment horizontal="center" vertical="center"/>
    </xf>
    <xf numFmtId="0" fontId="19" fillId="2" borderId="0" xfId="2" applyFont="1" applyFill="1" applyAlignment="1">
      <alignment horizontal="center" vertical="center"/>
    </xf>
    <xf numFmtId="0" fontId="16" fillId="2" borderId="0" xfId="2" applyFont="1" applyFill="1" applyAlignment="1">
      <alignment horizontal="center" vertical="center"/>
    </xf>
    <xf numFmtId="0" fontId="16" fillId="2" borderId="0" xfId="2" applyFont="1" applyFill="1" applyAlignment="1">
      <alignment horizontal="right" vertical="center" indent="1"/>
    </xf>
    <xf numFmtId="0" fontId="18" fillId="2" borderId="0" xfId="2" applyFont="1" applyFill="1" applyAlignment="1">
      <alignment horizontal="center" vertical="center"/>
    </xf>
    <xf numFmtId="0" fontId="18" fillId="0" borderId="0" xfId="2" applyFont="1" applyAlignment="1">
      <alignment horizontal="center" vertical="center"/>
    </xf>
    <xf numFmtId="0" fontId="26" fillId="2" borderId="0" xfId="2" applyFont="1" applyFill="1" applyAlignment="1">
      <alignment horizontal="center" vertical="center"/>
    </xf>
    <xf numFmtId="0" fontId="26" fillId="0" borderId="0" xfId="2" applyFont="1" applyAlignment="1">
      <alignment horizontal="center" vertical="center"/>
    </xf>
    <xf numFmtId="0" fontId="26" fillId="0" borderId="0" xfId="2" applyFont="1" applyAlignment="1">
      <alignment horizontal="right" vertical="center" indent="1"/>
    </xf>
    <xf numFmtId="0" fontId="16" fillId="2" borderId="34" xfId="2" applyFont="1" applyFill="1" applyBorder="1" applyAlignment="1">
      <alignment horizontal="center" vertical="center" wrapText="1"/>
    </xf>
    <xf numFmtId="3" fontId="16" fillId="2" borderId="34" xfId="2" applyNumberFormat="1" applyFont="1" applyFill="1" applyBorder="1" applyAlignment="1">
      <alignment horizontal="right" vertical="center"/>
    </xf>
    <xf numFmtId="3" fontId="19" fillId="2" borderId="34" xfId="2" applyNumberFormat="1" applyFont="1" applyFill="1" applyBorder="1" applyAlignment="1">
      <alignment horizontal="right" vertical="center"/>
    </xf>
    <xf numFmtId="3" fontId="16" fillId="2" borderId="29" xfId="2" applyNumberFormat="1" applyFont="1" applyFill="1" applyBorder="1" applyAlignment="1">
      <alignment horizontal="right" vertical="center"/>
    </xf>
    <xf numFmtId="3" fontId="16" fillId="2" borderId="30" xfId="2" applyNumberFormat="1" applyFont="1" applyFill="1" applyBorder="1" applyAlignment="1">
      <alignment horizontal="right" vertical="center"/>
    </xf>
    <xf numFmtId="3" fontId="16" fillId="2" borderId="1" xfId="2" applyNumberFormat="1" applyFont="1" applyFill="1" applyBorder="1" applyAlignment="1">
      <alignment horizontal="right" vertical="center"/>
    </xf>
    <xf numFmtId="3" fontId="16" fillId="2" borderId="32" xfId="2" applyNumberFormat="1" applyFont="1" applyFill="1" applyBorder="1" applyAlignment="1">
      <alignment horizontal="right" vertical="center"/>
    </xf>
    <xf numFmtId="3" fontId="16" fillId="2" borderId="33" xfId="2" applyNumberFormat="1" applyFont="1" applyFill="1" applyBorder="1" applyAlignment="1">
      <alignment horizontal="right" vertical="center"/>
    </xf>
    <xf numFmtId="3" fontId="19" fillId="2" borderId="1" xfId="2" applyNumberFormat="1" applyFont="1" applyFill="1" applyBorder="1" applyAlignment="1">
      <alignment horizontal="right" vertical="center"/>
    </xf>
    <xf numFmtId="3" fontId="19" fillId="2" borderId="29" xfId="2" applyNumberFormat="1" applyFont="1" applyFill="1" applyBorder="1" applyAlignment="1">
      <alignment horizontal="right" vertical="center"/>
    </xf>
    <xf numFmtId="3" fontId="16" fillId="2" borderId="16" xfId="2" applyNumberFormat="1" applyFont="1" applyFill="1" applyBorder="1" applyAlignment="1">
      <alignment horizontal="right" vertical="center"/>
    </xf>
    <xf numFmtId="49" fontId="16" fillId="0" borderId="1" xfId="4" applyNumberFormat="1" applyFont="1" applyBorder="1" applyAlignment="1">
      <alignment horizontal="center" vertical="center"/>
    </xf>
    <xf numFmtId="3" fontId="16" fillId="0" borderId="1" xfId="4" applyNumberFormat="1" applyFont="1" applyBorder="1" applyAlignment="1">
      <alignment horizontal="right" vertical="center"/>
    </xf>
    <xf numFmtId="3" fontId="19" fillId="2" borderId="1" xfId="5" applyNumberFormat="1" applyFont="1" applyFill="1" applyBorder="1" applyAlignment="1">
      <alignment horizontal="right" vertical="center"/>
    </xf>
    <xf numFmtId="3" fontId="16" fillId="2" borderId="1" xfId="6" applyNumberFormat="1" applyFont="1" applyFill="1" applyBorder="1" applyAlignment="1" applyProtection="1">
      <alignment horizontal="right" vertical="center"/>
      <protection locked="0"/>
    </xf>
    <xf numFmtId="49" fontId="16" fillId="0" borderId="1" xfId="0" applyNumberFormat="1" applyFont="1" applyBorder="1" applyAlignment="1">
      <alignment horizontal="left" vertical="center" wrapText="1"/>
    </xf>
    <xf numFmtId="3" fontId="19" fillId="5" borderId="1" xfId="2" applyNumberFormat="1" applyFont="1" applyFill="1" applyBorder="1" applyAlignment="1">
      <alignment horizontal="right" vertical="center"/>
    </xf>
    <xf numFmtId="0" fontId="23" fillId="2" borderId="0" xfId="0" applyFont="1" applyFill="1" applyAlignment="1">
      <alignment wrapText="1"/>
    </xf>
    <xf numFmtId="3" fontId="23" fillId="2" borderId="0" xfId="0" applyNumberFormat="1" applyFont="1" applyFill="1" applyAlignment="1">
      <alignment wrapText="1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right"/>
    </xf>
    <xf numFmtId="0" fontId="23" fillId="2" borderId="1" xfId="0" applyFont="1" applyFill="1" applyBorder="1"/>
    <xf numFmtId="0" fontId="11" fillId="11" borderId="1" xfId="0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 vertical="center"/>
    </xf>
    <xf numFmtId="0" fontId="23" fillId="11" borderId="1" xfId="0" applyFont="1" applyFill="1" applyBorder="1"/>
    <xf numFmtId="0" fontId="11" fillId="11" borderId="1" xfId="0" applyFont="1" applyFill="1" applyBorder="1" applyAlignment="1">
      <alignment horizontal="right"/>
    </xf>
    <xf numFmtId="3" fontId="11" fillId="11" borderId="1" xfId="0" applyNumberFormat="1" applyFont="1" applyFill="1" applyBorder="1"/>
    <xf numFmtId="0" fontId="11" fillId="2" borderId="1" xfId="0" applyFont="1" applyFill="1" applyBorder="1"/>
    <xf numFmtId="3" fontId="11" fillId="2" borderId="1" xfId="0" applyNumberFormat="1" applyFont="1" applyFill="1" applyBorder="1"/>
    <xf numFmtId="3" fontId="11" fillId="2" borderId="1" xfId="0" applyNumberFormat="1" applyFont="1" applyFill="1" applyBorder="1" applyAlignment="1">
      <alignment horizontal="right"/>
    </xf>
    <xf numFmtId="3" fontId="23" fillId="2" borderId="1" xfId="0" applyNumberFormat="1" applyFont="1" applyFill="1" applyBorder="1"/>
    <xf numFmtId="0" fontId="29" fillId="2" borderId="1" xfId="0" applyFont="1" applyFill="1" applyBorder="1"/>
    <xf numFmtId="0" fontId="29" fillId="2" borderId="0" xfId="0" applyFont="1" applyFill="1"/>
    <xf numFmtId="0" fontId="30" fillId="11" borderId="1" xfId="0" applyFont="1" applyFill="1" applyBorder="1" applyAlignment="1">
      <alignment horizontal="center"/>
    </xf>
    <xf numFmtId="0" fontId="30" fillId="2" borderId="0" xfId="0" applyFont="1" applyFill="1" applyAlignment="1">
      <alignment horizontal="center"/>
    </xf>
    <xf numFmtId="49" fontId="11" fillId="11" borderId="1" xfId="0" applyNumberFormat="1" applyFont="1" applyFill="1" applyBorder="1" applyAlignment="1">
      <alignment horizontal="center"/>
    </xf>
    <xf numFmtId="3" fontId="31" fillId="11" borderId="1" xfId="0" applyNumberFormat="1" applyFont="1" applyFill="1" applyBorder="1" applyAlignment="1">
      <alignment horizontal="right"/>
    </xf>
    <xf numFmtId="3" fontId="11" fillId="2" borderId="0" xfId="0" applyNumberFormat="1" applyFont="1" applyFill="1" applyAlignment="1">
      <alignment horizontal="center"/>
    </xf>
    <xf numFmtId="49" fontId="29" fillId="2" borderId="1" xfId="0" applyNumberFormat="1" applyFont="1" applyFill="1" applyBorder="1" applyAlignment="1">
      <alignment horizontal="center"/>
    </xf>
    <xf numFmtId="0" fontId="29" fillId="2" borderId="1" xfId="0" applyFont="1" applyFill="1" applyBorder="1" applyAlignment="1">
      <alignment horizontal="center"/>
    </xf>
    <xf numFmtId="3" fontId="32" fillId="2" borderId="1" xfId="0" applyNumberFormat="1" applyFont="1" applyFill="1" applyBorder="1" applyAlignment="1">
      <alignment horizontal="right"/>
    </xf>
    <xf numFmtId="3" fontId="29" fillId="2" borderId="0" xfId="0" applyNumberFormat="1" applyFont="1" applyFill="1" applyAlignment="1">
      <alignment horizontal="center"/>
    </xf>
    <xf numFmtId="49" fontId="33" fillId="2" borderId="1" xfId="0" applyNumberFormat="1" applyFont="1" applyFill="1" applyBorder="1" applyAlignment="1">
      <alignment horizontal="left"/>
    </xf>
    <xf numFmtId="3" fontId="33" fillId="2" borderId="1" xfId="0" applyNumberFormat="1" applyFont="1" applyFill="1" applyBorder="1"/>
    <xf numFmtId="3" fontId="34" fillId="2" borderId="1" xfId="0" applyNumberFormat="1" applyFont="1" applyFill="1" applyBorder="1" applyAlignment="1">
      <alignment horizontal="right"/>
    </xf>
    <xf numFmtId="3" fontId="23" fillId="2" borderId="0" xfId="0" applyNumberFormat="1" applyFont="1" applyFill="1"/>
    <xf numFmtId="0" fontId="11" fillId="2" borderId="0" xfId="0" applyFont="1" applyFill="1"/>
    <xf numFmtId="49" fontId="35" fillId="2" borderId="1" xfId="0" applyNumberFormat="1" applyFont="1" applyFill="1" applyBorder="1" applyAlignment="1">
      <alignment horizontal="left"/>
    </xf>
    <xf numFmtId="3" fontId="35" fillId="2" borderId="1" xfId="0" applyNumberFormat="1" applyFont="1" applyFill="1" applyBorder="1"/>
    <xf numFmtId="3" fontId="34" fillId="2" borderId="1" xfId="0" applyNumberFormat="1" applyFont="1" applyFill="1" applyBorder="1"/>
    <xf numFmtId="0" fontId="23" fillId="2" borderId="1" xfId="0" applyFont="1" applyFill="1" applyBorder="1" applyAlignment="1">
      <alignment horizontal="left"/>
    </xf>
    <xf numFmtId="0" fontId="23" fillId="0" borderId="0" xfId="0" applyFont="1"/>
    <xf numFmtId="0" fontId="1" fillId="0" borderId="0" xfId="1"/>
    <xf numFmtId="0" fontId="23" fillId="0" borderId="0" xfId="1" applyFont="1" applyAlignment="1">
      <alignment horizontal="right" wrapText="1"/>
    </xf>
    <xf numFmtId="3" fontId="23" fillId="2" borderId="0" xfId="1" applyNumberFormat="1" applyFont="1" applyFill="1" applyAlignment="1">
      <alignment wrapText="1"/>
    </xf>
    <xf numFmtId="0" fontId="37" fillId="8" borderId="1" xfId="1" applyFont="1" applyFill="1" applyBorder="1" applyAlignment="1">
      <alignment horizontal="center" vertical="center" wrapText="1"/>
    </xf>
    <xf numFmtId="3" fontId="37" fillId="9" borderId="1" xfId="1" applyNumberFormat="1" applyFont="1" applyFill="1" applyBorder="1" applyAlignment="1">
      <alignment horizontal="center" vertical="center"/>
    </xf>
    <xf numFmtId="49" fontId="37" fillId="3" borderId="1" xfId="1" applyNumberFormat="1" applyFont="1" applyFill="1" applyBorder="1" applyAlignment="1">
      <alignment horizontal="center" vertical="center" wrapText="1"/>
    </xf>
    <xf numFmtId="0" fontId="37" fillId="3" borderId="1" xfId="1" applyFont="1" applyFill="1" applyBorder="1" applyAlignment="1">
      <alignment horizontal="center" vertical="center" wrapText="1"/>
    </xf>
    <xf numFmtId="0" fontId="37" fillId="10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  <xf numFmtId="3" fontId="12" fillId="2" borderId="0" xfId="0" applyNumberFormat="1" applyFont="1" applyFill="1" applyAlignment="1">
      <alignment horizontal="right" vertical="top" wrapText="1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3" fillId="3" borderId="13" xfId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4" xfId="1" applyFont="1" applyFill="1" applyBorder="1" applyAlignment="1">
      <alignment horizontal="center" vertical="center" wrapText="1"/>
    </xf>
    <xf numFmtId="0" fontId="3" fillId="3" borderId="3" xfId="1" applyFont="1" applyFill="1" applyBorder="1" applyAlignment="1">
      <alignment horizontal="center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8" xfId="1" applyFont="1" applyFill="1" applyBorder="1" applyAlignment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 vertical="center" wrapText="1"/>
    </xf>
    <xf numFmtId="0" fontId="3" fillId="3" borderId="9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/>
    </xf>
    <xf numFmtId="0" fontId="3" fillId="7" borderId="10" xfId="1" applyFont="1" applyFill="1" applyBorder="1" applyAlignment="1">
      <alignment horizontal="center" vertical="center"/>
    </xf>
    <xf numFmtId="0" fontId="3" fillId="7" borderId="11" xfId="1" applyFont="1" applyFill="1" applyBorder="1" applyAlignment="1">
      <alignment horizontal="center" vertical="center"/>
    </xf>
    <xf numFmtId="0" fontId="3" fillId="7" borderId="12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3" fillId="3" borderId="7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/>
    </xf>
    <xf numFmtId="0" fontId="3" fillId="2" borderId="11" xfId="0" applyFont="1" applyFill="1" applyBorder="1" applyAlignment="1">
      <alignment horizontal="right" vertical="center"/>
    </xf>
    <xf numFmtId="0" fontId="3" fillId="2" borderId="12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 vertical="center" wrapText="1"/>
    </xf>
    <xf numFmtId="0" fontId="3" fillId="6" borderId="12" xfId="0" applyFont="1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7" borderId="12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5" borderId="10" xfId="1" applyFont="1" applyFill="1" applyBorder="1" applyAlignment="1">
      <alignment horizontal="center" vertical="center"/>
    </xf>
    <xf numFmtId="0" fontId="3" fillId="5" borderId="11" xfId="1" applyFont="1" applyFill="1" applyBorder="1" applyAlignment="1">
      <alignment horizontal="center" vertical="center"/>
    </xf>
    <xf numFmtId="0" fontId="3" fillId="5" borderId="12" xfId="1" applyFont="1" applyFill="1" applyBorder="1" applyAlignment="1">
      <alignment horizontal="center" vertical="center"/>
    </xf>
    <xf numFmtId="0" fontId="3" fillId="6" borderId="10" xfId="1" applyFont="1" applyFill="1" applyBorder="1" applyAlignment="1">
      <alignment horizontal="center" vertical="center" wrapText="1"/>
    </xf>
    <xf numFmtId="0" fontId="3" fillId="6" borderId="11" xfId="1" applyFont="1" applyFill="1" applyBorder="1" applyAlignment="1">
      <alignment horizontal="center" vertical="center" wrapText="1"/>
    </xf>
    <xf numFmtId="0" fontId="3" fillId="6" borderId="12" xfId="1" applyFont="1" applyFill="1" applyBorder="1" applyAlignment="1">
      <alignment horizontal="center" vertical="center" wrapText="1"/>
    </xf>
    <xf numFmtId="0" fontId="3" fillId="6" borderId="1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6" borderId="8" xfId="1" applyFont="1" applyFill="1" applyBorder="1" applyAlignment="1">
      <alignment horizontal="center" vertical="center" wrapText="1"/>
    </xf>
    <xf numFmtId="0" fontId="3" fillId="6" borderId="9" xfId="1" applyFont="1" applyFill="1" applyBorder="1" applyAlignment="1">
      <alignment horizontal="center" vertical="center" wrapText="1"/>
    </xf>
    <xf numFmtId="0" fontId="3" fillId="6" borderId="2" xfId="1" applyFont="1" applyFill="1" applyBorder="1" applyAlignment="1">
      <alignment horizontal="center" vertical="center" wrapText="1"/>
    </xf>
    <xf numFmtId="0" fontId="3" fillId="6" borderId="14" xfId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3" borderId="10" xfId="1" applyFont="1" applyFill="1" applyBorder="1" applyAlignment="1">
      <alignment horizontal="center" vertical="center" wrapText="1"/>
    </xf>
    <xf numFmtId="0" fontId="3" fillId="3" borderId="11" xfId="1" applyFont="1" applyFill="1" applyBorder="1" applyAlignment="1">
      <alignment horizontal="center" vertical="center" wrapText="1"/>
    </xf>
    <xf numFmtId="0" fontId="3" fillId="3" borderId="12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13" fillId="1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5" fillId="2" borderId="0" xfId="0" applyFont="1" applyFill="1" applyAlignment="1">
      <alignment horizontal="right" vertical="top" wrapText="1"/>
    </xf>
    <xf numFmtId="0" fontId="13" fillId="8" borderId="17" xfId="0" applyFont="1" applyFill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3" fillId="8" borderId="19" xfId="0" applyFont="1" applyFill="1" applyBorder="1" applyAlignment="1">
      <alignment horizontal="center" vertical="center" wrapText="1"/>
    </xf>
    <xf numFmtId="0" fontId="13" fillId="8" borderId="23" xfId="0" applyFont="1" applyFill="1" applyBorder="1" applyAlignment="1">
      <alignment horizontal="center" vertical="center" wrapText="1"/>
    </xf>
    <xf numFmtId="0" fontId="13" fillId="8" borderId="25" xfId="0" applyFont="1" applyFill="1" applyBorder="1" applyAlignment="1">
      <alignment horizontal="center" vertical="center" wrapText="1"/>
    </xf>
    <xf numFmtId="0" fontId="13" fillId="8" borderId="24" xfId="0" applyFont="1" applyFill="1" applyBorder="1" applyAlignment="1">
      <alignment horizontal="center" vertical="center" wrapText="1"/>
    </xf>
    <xf numFmtId="0" fontId="13" fillId="9" borderId="20" xfId="0" applyFont="1" applyFill="1" applyBorder="1" applyAlignment="1">
      <alignment horizontal="center" vertical="center"/>
    </xf>
    <xf numFmtId="0" fontId="13" fillId="9" borderId="26" xfId="0" applyFont="1" applyFill="1" applyBorder="1" applyAlignment="1">
      <alignment horizontal="center" vertical="center"/>
    </xf>
    <xf numFmtId="0" fontId="13" fillId="11" borderId="2" xfId="0" applyFont="1" applyFill="1" applyBorder="1" applyAlignment="1">
      <alignment horizontal="center" vertical="center" wrapText="1"/>
    </xf>
    <xf numFmtId="0" fontId="13" fillId="9" borderId="2" xfId="0" applyFont="1" applyFill="1" applyBorder="1" applyAlignment="1">
      <alignment horizontal="center" vertical="center" wrapText="1"/>
    </xf>
    <xf numFmtId="0" fontId="19" fillId="5" borderId="1" xfId="2" applyFont="1" applyFill="1" applyBorder="1" applyAlignment="1">
      <alignment horizontal="center"/>
    </xf>
    <xf numFmtId="0" fontId="19" fillId="12" borderId="30" xfId="2" applyFont="1" applyFill="1" applyBorder="1" applyAlignment="1">
      <alignment horizontal="center"/>
    </xf>
    <xf numFmtId="0" fontId="19" fillId="12" borderId="31" xfId="2" applyFont="1" applyFill="1" applyBorder="1" applyAlignment="1">
      <alignment horizontal="center"/>
    </xf>
    <xf numFmtId="0" fontId="19" fillId="12" borderId="32" xfId="2" applyFont="1" applyFill="1" applyBorder="1" applyAlignment="1">
      <alignment horizontal="center"/>
    </xf>
    <xf numFmtId="0" fontId="19" fillId="0" borderId="30" xfId="2" applyFont="1" applyBorder="1" applyAlignment="1">
      <alignment horizontal="center"/>
    </xf>
    <xf numFmtId="0" fontId="19" fillId="0" borderId="31" xfId="2" applyFont="1" applyBorder="1" applyAlignment="1">
      <alignment horizontal="center"/>
    </xf>
    <xf numFmtId="0" fontId="19" fillId="0" borderId="32" xfId="2" applyFont="1" applyBorder="1" applyAlignment="1">
      <alignment horizontal="center"/>
    </xf>
    <xf numFmtId="0" fontId="16" fillId="0" borderId="3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5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0" xfId="2" applyFont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35" xfId="2" applyFont="1" applyBorder="1" applyAlignment="1">
      <alignment horizontal="center" vertical="center" wrapText="1"/>
    </xf>
    <xf numFmtId="0" fontId="16" fillId="0" borderId="36" xfId="2" applyFont="1" applyBorder="1" applyAlignment="1">
      <alignment horizontal="center" vertical="center" wrapText="1"/>
    </xf>
    <xf numFmtId="3" fontId="19" fillId="14" borderId="3" xfId="2" applyNumberFormat="1" applyFont="1" applyFill="1" applyBorder="1" applyAlignment="1">
      <alignment horizontal="center" vertical="center"/>
    </xf>
    <xf numFmtId="3" fontId="19" fillId="14" borderId="5" xfId="2" applyNumberFormat="1" applyFont="1" applyFill="1" applyBorder="1" applyAlignment="1">
      <alignment horizontal="center" vertical="center"/>
    </xf>
    <xf numFmtId="3" fontId="19" fillId="14" borderId="6" xfId="2" applyNumberFormat="1" applyFont="1" applyFill="1" applyBorder="1" applyAlignment="1">
      <alignment horizontal="center" vertical="center"/>
    </xf>
    <xf numFmtId="3" fontId="19" fillId="14" borderId="7" xfId="2" applyNumberFormat="1" applyFont="1" applyFill="1" applyBorder="1" applyAlignment="1">
      <alignment horizontal="center" vertical="center"/>
    </xf>
    <xf numFmtId="3" fontId="19" fillId="14" borderId="8" xfId="2" applyNumberFormat="1" applyFont="1" applyFill="1" applyBorder="1" applyAlignment="1">
      <alignment horizontal="center" vertical="center"/>
    </xf>
    <xf numFmtId="3" fontId="19" fillId="14" borderId="36" xfId="2" applyNumberFormat="1" applyFont="1" applyFill="1" applyBorder="1" applyAlignment="1">
      <alignment horizontal="center" vertical="center"/>
    </xf>
    <xf numFmtId="0" fontId="19" fillId="0" borderId="30" xfId="2" applyFont="1" applyBorder="1" applyAlignment="1">
      <alignment horizontal="center" vertical="center" wrapText="1"/>
    </xf>
    <xf numFmtId="0" fontId="19" fillId="0" borderId="31" xfId="2" applyFont="1" applyBorder="1" applyAlignment="1">
      <alignment horizontal="center" vertical="center" wrapText="1"/>
    </xf>
    <xf numFmtId="0" fontId="19" fillId="0" borderId="32" xfId="2" applyFont="1" applyBorder="1" applyAlignment="1">
      <alignment horizontal="center" vertical="center" wrapText="1"/>
    </xf>
    <xf numFmtId="0" fontId="19" fillId="0" borderId="29" xfId="2" applyFont="1" applyBorder="1" applyAlignment="1">
      <alignment horizontal="center" vertical="center" wrapText="1"/>
    </xf>
    <xf numFmtId="0" fontId="19" fillId="0" borderId="33" xfId="2" applyFont="1" applyBorder="1" applyAlignment="1">
      <alignment horizontal="center" vertical="center" wrapText="1"/>
    </xf>
    <xf numFmtId="0" fontId="19" fillId="12" borderId="30" xfId="2" applyFont="1" applyFill="1" applyBorder="1" applyAlignment="1">
      <alignment horizontal="center" vertical="center" wrapText="1"/>
    </xf>
    <xf numFmtId="0" fontId="19" fillId="12" borderId="31" xfId="2" applyFont="1" applyFill="1" applyBorder="1" applyAlignment="1">
      <alignment horizontal="center" vertical="center" wrapText="1"/>
    </xf>
    <xf numFmtId="0" fontId="19" fillId="12" borderId="32" xfId="2" applyFont="1" applyFill="1" applyBorder="1" applyAlignment="1">
      <alignment horizontal="center" vertical="center" wrapText="1"/>
    </xf>
    <xf numFmtId="0" fontId="19" fillId="5" borderId="33" xfId="2" applyFont="1" applyFill="1" applyBorder="1" applyAlignment="1">
      <alignment horizontal="center"/>
    </xf>
    <xf numFmtId="0" fontId="19" fillId="12" borderId="29" xfId="2" applyFont="1" applyFill="1" applyBorder="1" applyAlignment="1">
      <alignment horizontal="center" vertical="center" wrapText="1"/>
    </xf>
    <xf numFmtId="0" fontId="16" fillId="0" borderId="0" xfId="2" applyFont="1" applyAlignment="1">
      <alignment horizontal="center" vertical="center"/>
    </xf>
    <xf numFmtId="49" fontId="18" fillId="0" borderId="0" xfId="2" applyNumberFormat="1" applyFont="1" applyAlignment="1" applyProtection="1">
      <alignment horizontal="center" vertical="center"/>
      <protection locked="0"/>
    </xf>
    <xf numFmtId="3" fontId="12" fillId="2" borderId="0" xfId="0" applyNumberFormat="1" applyFont="1" applyFill="1" applyAlignment="1">
      <alignment horizontal="right" wrapText="1"/>
    </xf>
    <xf numFmtId="0" fontId="11" fillId="2" borderId="0" xfId="0" applyFont="1" applyFill="1" applyAlignment="1">
      <alignment horizontal="center" wrapText="1"/>
    </xf>
    <xf numFmtId="0" fontId="27" fillId="2" borderId="0" xfId="0" applyFont="1" applyFill="1" applyAlignment="1">
      <alignment wrapText="1"/>
    </xf>
    <xf numFmtId="0" fontId="11" fillId="2" borderId="0" xfId="0" applyFont="1" applyFill="1" applyAlignment="1">
      <alignment horizontal="center"/>
    </xf>
    <xf numFmtId="0" fontId="23" fillId="2" borderId="0" xfId="0" applyFont="1" applyFill="1" applyAlignment="1">
      <alignment horizontal="center"/>
    </xf>
    <xf numFmtId="0" fontId="11" fillId="11" borderId="1" xfId="0" applyFont="1" applyFill="1" applyBorder="1" applyAlignment="1">
      <alignment horizontal="center" vertical="center" wrapText="1"/>
    </xf>
    <xf numFmtId="0" fontId="23" fillId="11" borderId="1" xfId="0" applyFont="1" applyFill="1" applyBorder="1" applyAlignment="1">
      <alignment horizontal="center" vertical="center" wrapText="1"/>
    </xf>
    <xf numFmtId="0" fontId="23" fillId="11" borderId="1" xfId="0" applyFont="1" applyFill="1" applyBorder="1" applyAlignment="1">
      <alignment vertical="center" wrapText="1"/>
    </xf>
    <xf numFmtId="0" fontId="28" fillId="11" borderId="1" xfId="0" applyFont="1" applyFill="1" applyBorder="1" applyAlignment="1">
      <alignment horizontal="center" vertical="center" wrapText="1"/>
    </xf>
    <xf numFmtId="0" fontId="37" fillId="3" borderId="1" xfId="1" applyFont="1" applyFill="1" applyBorder="1" applyAlignment="1">
      <alignment horizontal="center" vertical="center" wrapText="1"/>
    </xf>
    <xf numFmtId="0" fontId="36" fillId="0" borderId="0" xfId="1" applyFont="1" applyAlignment="1">
      <alignment horizontal="center" vertical="top" wrapText="1"/>
    </xf>
    <xf numFmtId="0" fontId="37" fillId="8" borderId="3" xfId="1" applyFont="1" applyFill="1" applyBorder="1" applyAlignment="1">
      <alignment horizontal="center" vertical="center" wrapText="1"/>
    </xf>
    <xf numFmtId="0" fontId="37" fillId="8" borderId="4" xfId="1" applyFont="1" applyFill="1" applyBorder="1" applyAlignment="1">
      <alignment horizontal="center" vertical="center" wrapText="1"/>
    </xf>
    <xf numFmtId="0" fontId="37" fillId="8" borderId="5" xfId="1" applyFont="1" applyFill="1" applyBorder="1" applyAlignment="1">
      <alignment horizontal="center" vertical="center" wrapText="1"/>
    </xf>
    <xf numFmtId="0" fontId="37" fillId="8" borderId="6" xfId="1" applyFont="1" applyFill="1" applyBorder="1" applyAlignment="1">
      <alignment horizontal="center" vertical="center" wrapText="1"/>
    </xf>
    <xf numFmtId="0" fontId="37" fillId="8" borderId="0" xfId="1" applyFont="1" applyFill="1" applyAlignment="1">
      <alignment horizontal="center" vertical="center" wrapText="1"/>
    </xf>
    <xf numFmtId="0" fontId="37" fillId="8" borderId="7" xfId="1" applyFont="1" applyFill="1" applyBorder="1" applyAlignment="1">
      <alignment horizontal="center" vertical="center" wrapText="1"/>
    </xf>
    <xf numFmtId="0" fontId="37" fillId="8" borderId="8" xfId="1" applyFont="1" applyFill="1" applyBorder="1" applyAlignment="1">
      <alignment horizontal="center" vertical="center" wrapText="1"/>
    </xf>
    <xf numFmtId="0" fontId="37" fillId="8" borderId="35" xfId="1" applyFont="1" applyFill="1" applyBorder="1" applyAlignment="1">
      <alignment horizontal="center" vertical="center" wrapText="1"/>
    </xf>
    <xf numFmtId="0" fontId="37" fillId="8" borderId="36" xfId="1" applyFont="1" applyFill="1" applyBorder="1" applyAlignment="1">
      <alignment horizontal="center" vertical="center" wrapText="1"/>
    </xf>
    <xf numFmtId="0" fontId="37" fillId="8" borderId="1" xfId="1" applyFont="1" applyFill="1" applyBorder="1" applyAlignment="1">
      <alignment horizontal="center" vertical="center" wrapText="1"/>
    </xf>
    <xf numFmtId="0" fontId="37" fillId="9" borderId="13" xfId="1" applyFont="1" applyFill="1" applyBorder="1" applyAlignment="1">
      <alignment horizontal="center" vertical="center" wrapText="1"/>
    </xf>
    <xf numFmtId="0" fontId="37" fillId="9" borderId="15" xfId="1" applyFont="1" applyFill="1" applyBorder="1" applyAlignment="1">
      <alignment horizontal="center" vertical="center" wrapText="1"/>
    </xf>
    <xf numFmtId="0" fontId="37" fillId="9" borderId="16" xfId="1" applyFont="1" applyFill="1" applyBorder="1" applyAlignment="1">
      <alignment horizontal="center" vertical="center" wrapText="1"/>
    </xf>
    <xf numFmtId="0" fontId="37" fillId="9" borderId="1" xfId="1" applyFont="1" applyFill="1" applyBorder="1" applyAlignment="1">
      <alignment horizontal="center" vertical="center" wrapText="1"/>
    </xf>
    <xf numFmtId="0" fontId="37" fillId="10" borderId="1" xfId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0" fontId="16" fillId="0" borderId="0" xfId="2" applyFont="1" applyAlignment="1">
      <alignment horizontal="right"/>
    </xf>
    <xf numFmtId="0" fontId="36" fillId="0" borderId="0" xfId="0" applyFont="1" applyAlignment="1">
      <alignment vertical="top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 vertical="center"/>
    </xf>
    <xf numFmtId="0" fontId="37" fillId="3" borderId="2" xfId="0" applyFont="1" applyFill="1" applyBorder="1" applyAlignment="1">
      <alignment horizontal="center" vertical="center" wrapText="1"/>
    </xf>
  </cellXfs>
  <cellStyles count="7">
    <cellStyle name="Normal" xfId="0" builtinId="0"/>
    <cellStyle name="Normal 2" xfId="1" xr:uid="{6AF2D1B5-FB60-4EC6-83DA-AFCA50BA7642}"/>
    <cellStyle name="Normal 3" xfId="2" xr:uid="{84D37E68-3F8A-488C-A2A3-0EB435D958D3}"/>
    <cellStyle name="Normal_4.piel" xfId="5" xr:uid="{ECF9C5DE-3F4D-43C8-AA6A-1BFC0399B383}"/>
    <cellStyle name="Normal_Pamatformas" xfId="6" xr:uid="{893EF468-99DA-4659-98B6-0CEB02A12049}"/>
    <cellStyle name="Normal_Veidlapa_2008_oktobris_(4.piel)" xfId="4" xr:uid="{B88D4A9A-8087-4FA8-9B86-45A87481212A}"/>
    <cellStyle name="Percent 2" xfId="3" xr:uid="{C3D69CF0-231B-4580-A811-9A77D56046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BF81F-46B2-4204-ACEC-32BF95271660}">
  <sheetPr>
    <pageSetUpPr fitToPage="1"/>
  </sheetPr>
  <dimension ref="A1:L339"/>
  <sheetViews>
    <sheetView showGridLines="0" topLeftCell="A309" zoomScale="85" zoomScaleNormal="85" workbookViewId="0">
      <selection activeCell="F221" sqref="F221"/>
    </sheetView>
  </sheetViews>
  <sheetFormatPr defaultColWidth="9.109375" defaultRowHeight="15" x14ac:dyDescent="0.25"/>
  <cols>
    <col min="1" max="1" width="8" style="9" customWidth="1"/>
    <col min="2" max="2" width="17.5546875" style="9" customWidth="1"/>
    <col min="3" max="3" width="11" style="9" customWidth="1"/>
    <col min="4" max="4" width="29.5546875" style="17" customWidth="1"/>
    <col min="5" max="5" width="19.88671875" style="7" customWidth="1"/>
    <col min="6" max="6" width="50.5546875" style="7" customWidth="1"/>
    <col min="7" max="7" width="25.44140625" style="26" customWidth="1"/>
    <col min="8" max="8" width="17.77734375" style="3" customWidth="1"/>
    <col min="9" max="9" width="18" style="3" customWidth="1"/>
    <col min="10" max="10" width="9.109375" style="3"/>
    <col min="11" max="11" width="11.6640625" style="3" bestFit="1" customWidth="1"/>
    <col min="12" max="16384" width="9.109375" style="3"/>
  </cols>
  <sheetData>
    <row r="1" spans="1:11" ht="15.75" customHeight="1" x14ac:dyDescent="0.25">
      <c r="B1" s="15"/>
      <c r="C1" s="16"/>
      <c r="D1" s="16"/>
      <c r="E1" s="200" t="s">
        <v>1110</v>
      </c>
      <c r="F1" s="200"/>
      <c r="G1" s="200"/>
      <c r="H1" s="200"/>
      <c r="I1" s="200"/>
    </row>
    <row r="2" spans="1:11" ht="43.8" customHeight="1" x14ac:dyDescent="0.25">
      <c r="A2" s="15"/>
      <c r="B2" s="15"/>
      <c r="C2" s="16"/>
      <c r="D2" s="16"/>
      <c r="E2" s="200"/>
      <c r="F2" s="200"/>
      <c r="G2" s="200"/>
      <c r="H2" s="200"/>
      <c r="I2" s="200"/>
    </row>
    <row r="4" spans="1:11" ht="17.399999999999999" customHeight="1" x14ac:dyDescent="0.3">
      <c r="A4" s="199" t="s">
        <v>1111</v>
      </c>
      <c r="B4" s="199"/>
      <c r="C4" s="199"/>
      <c r="D4" s="199"/>
      <c r="E4" s="199"/>
      <c r="F4" s="199"/>
      <c r="G4" s="199"/>
      <c r="H4" s="199"/>
      <c r="I4" s="199"/>
    </row>
    <row r="5" spans="1:11" x14ac:dyDescent="0.25">
      <c r="A5" s="260"/>
      <c r="B5" s="260"/>
    </row>
    <row r="6" spans="1:11" s="37" customFormat="1" ht="51" customHeight="1" x14ac:dyDescent="0.25">
      <c r="A6" s="201" t="s">
        <v>532</v>
      </c>
      <c r="B6" s="202"/>
      <c r="C6" s="202"/>
      <c r="D6" s="202"/>
      <c r="E6" s="202"/>
      <c r="F6" s="202"/>
      <c r="G6" s="202"/>
      <c r="H6" s="65"/>
      <c r="I6" s="66"/>
    </row>
    <row r="7" spans="1:11" s="5" customFormat="1" ht="46.8" x14ac:dyDescent="0.25">
      <c r="A7" s="256" t="s">
        <v>525</v>
      </c>
      <c r="B7" s="257"/>
      <c r="C7" s="257"/>
      <c r="D7" s="258"/>
      <c r="E7" s="259" t="s">
        <v>526</v>
      </c>
      <c r="F7" s="259"/>
      <c r="G7" s="63" t="s">
        <v>529</v>
      </c>
      <c r="H7" s="64" t="s">
        <v>648</v>
      </c>
      <c r="I7" s="64" t="s">
        <v>649</v>
      </c>
    </row>
    <row r="8" spans="1:11" s="5" customFormat="1" x14ac:dyDescent="0.25">
      <c r="A8" s="264" t="s">
        <v>285</v>
      </c>
      <c r="B8" s="264"/>
      <c r="C8" s="264"/>
      <c r="D8" s="264"/>
      <c r="E8" s="264"/>
      <c r="F8" s="264"/>
      <c r="G8" s="27">
        <f>G9+G12+G14+G19+G25+G27+G41+G44+G80+G90+G96+G93</f>
        <v>68267632</v>
      </c>
      <c r="H8" s="27">
        <f>H9+H12+H14+H19+H25+H27+H41+H44+H80+H90+H96+H93</f>
        <v>164675</v>
      </c>
      <c r="I8" s="27">
        <f>I9+I12+I14+I19+I25+I27+I41+I44+I80+I90+I96+I93</f>
        <v>68432307</v>
      </c>
      <c r="K8" s="68"/>
    </row>
    <row r="9" spans="1:11" s="5" customFormat="1" x14ac:dyDescent="0.25">
      <c r="A9" s="213" t="s">
        <v>467</v>
      </c>
      <c r="B9" s="213" t="s">
        <v>1</v>
      </c>
      <c r="C9" s="248" t="s">
        <v>285</v>
      </c>
      <c r="D9" s="249"/>
      <c r="E9" s="249"/>
      <c r="F9" s="250"/>
      <c r="G9" s="28">
        <f>G10+G11</f>
        <v>65500</v>
      </c>
      <c r="H9" s="28">
        <f>H10+H11</f>
        <v>0</v>
      </c>
      <c r="I9" s="28">
        <f>I10+I11</f>
        <v>65500</v>
      </c>
    </row>
    <row r="10" spans="1:11" s="5" customFormat="1" ht="30" x14ac:dyDescent="0.25">
      <c r="A10" s="213"/>
      <c r="B10" s="213"/>
      <c r="C10" s="213" t="s">
        <v>466</v>
      </c>
      <c r="D10" s="213" t="s">
        <v>465</v>
      </c>
      <c r="E10" s="2" t="s">
        <v>464</v>
      </c>
      <c r="F10" s="2" t="s">
        <v>463</v>
      </c>
      <c r="G10" s="29">
        <v>55000</v>
      </c>
      <c r="H10" s="29"/>
      <c r="I10" s="29">
        <f>G10+H10</f>
        <v>55000</v>
      </c>
    </row>
    <row r="11" spans="1:11" s="5" customFormat="1" ht="30" x14ac:dyDescent="0.25">
      <c r="A11" s="213"/>
      <c r="B11" s="213"/>
      <c r="C11" s="213"/>
      <c r="D11" s="213"/>
      <c r="E11" s="2" t="s">
        <v>462</v>
      </c>
      <c r="F11" s="2" t="s">
        <v>461</v>
      </c>
      <c r="G11" s="29">
        <v>10500</v>
      </c>
      <c r="H11" s="29"/>
      <c r="I11" s="29">
        <f>G11+H11</f>
        <v>10500</v>
      </c>
    </row>
    <row r="12" spans="1:11" s="5" customFormat="1" x14ac:dyDescent="0.25">
      <c r="A12" s="213" t="s">
        <v>460</v>
      </c>
      <c r="B12" s="213" t="s">
        <v>459</v>
      </c>
      <c r="C12" s="248" t="s">
        <v>285</v>
      </c>
      <c r="D12" s="249"/>
      <c r="E12" s="249"/>
      <c r="F12" s="250"/>
      <c r="G12" s="28">
        <f>G13</f>
        <v>36944866</v>
      </c>
      <c r="H12" s="28">
        <f>H13</f>
        <v>0</v>
      </c>
      <c r="I12" s="28">
        <f>I13</f>
        <v>36944866</v>
      </c>
    </row>
    <row r="13" spans="1:11" s="5" customFormat="1" ht="30" x14ac:dyDescent="0.25">
      <c r="A13" s="213"/>
      <c r="B13" s="213"/>
      <c r="C13" s="1" t="s">
        <v>458</v>
      </c>
      <c r="D13" s="1" t="s">
        <v>457</v>
      </c>
      <c r="E13" s="2" t="s">
        <v>456</v>
      </c>
      <c r="F13" s="2" t="s">
        <v>455</v>
      </c>
      <c r="G13" s="46">
        <v>36944866</v>
      </c>
      <c r="H13" s="46"/>
      <c r="I13" s="46">
        <f>G13+H13</f>
        <v>36944866</v>
      </c>
      <c r="K13" s="5" t="s">
        <v>652</v>
      </c>
    </row>
    <row r="14" spans="1:11" s="5" customFormat="1" x14ac:dyDescent="0.25">
      <c r="A14" s="213" t="s">
        <v>454</v>
      </c>
      <c r="B14" s="213" t="s">
        <v>2</v>
      </c>
      <c r="C14" s="248" t="s">
        <v>285</v>
      </c>
      <c r="D14" s="249"/>
      <c r="E14" s="249"/>
      <c r="F14" s="250"/>
      <c r="G14" s="28">
        <f>G15+G16+G17+G18</f>
        <v>27014</v>
      </c>
      <c r="H14" s="28">
        <f>H15+H16+H17+H18</f>
        <v>0</v>
      </c>
      <c r="I14" s="28">
        <f>I15+I16+I17+I18</f>
        <v>27014</v>
      </c>
    </row>
    <row r="15" spans="1:11" s="5" customFormat="1" ht="60" x14ac:dyDescent="0.25">
      <c r="A15" s="213"/>
      <c r="B15" s="213"/>
      <c r="C15" s="1" t="s">
        <v>453</v>
      </c>
      <c r="D15" s="1" t="s">
        <v>452</v>
      </c>
      <c r="E15" s="2" t="s">
        <v>453</v>
      </c>
      <c r="F15" s="2" t="s">
        <v>452</v>
      </c>
      <c r="G15" s="29">
        <v>4000</v>
      </c>
      <c r="H15" s="29"/>
      <c r="I15" s="29">
        <f>G15+H15</f>
        <v>4000</v>
      </c>
    </row>
    <row r="16" spans="1:11" s="5" customFormat="1" ht="14.4" customHeight="1" x14ac:dyDescent="0.25">
      <c r="A16" s="213"/>
      <c r="B16" s="213"/>
      <c r="C16" s="213" t="s">
        <v>451</v>
      </c>
      <c r="D16" s="213" t="s">
        <v>3</v>
      </c>
      <c r="E16" s="2" t="s">
        <v>450</v>
      </c>
      <c r="F16" s="2" t="s">
        <v>162</v>
      </c>
      <c r="G16" s="29">
        <v>2450</v>
      </c>
      <c r="H16" s="29"/>
      <c r="I16" s="29">
        <f>G16+H16</f>
        <v>2450</v>
      </c>
    </row>
    <row r="17" spans="1:9" s="5" customFormat="1" ht="30" hidden="1" x14ac:dyDescent="0.25">
      <c r="A17" s="213"/>
      <c r="B17" s="213"/>
      <c r="C17" s="213"/>
      <c r="D17" s="213"/>
      <c r="E17" s="2" t="s">
        <v>449</v>
      </c>
      <c r="F17" s="2" t="s">
        <v>163</v>
      </c>
      <c r="G17" s="29"/>
      <c r="H17" s="29"/>
      <c r="I17" s="29">
        <f>G17+H17</f>
        <v>0</v>
      </c>
    </row>
    <row r="18" spans="1:9" s="5" customFormat="1" ht="30" x14ac:dyDescent="0.25">
      <c r="A18" s="213"/>
      <c r="B18" s="213"/>
      <c r="C18" s="213"/>
      <c r="D18" s="213"/>
      <c r="E18" s="2" t="s">
        <v>448</v>
      </c>
      <c r="F18" s="2" t="s">
        <v>447</v>
      </c>
      <c r="G18" s="29">
        <v>20564</v>
      </c>
      <c r="H18" s="29"/>
      <c r="I18" s="29">
        <f>G18+H18</f>
        <v>20564</v>
      </c>
    </row>
    <row r="19" spans="1:9" s="5" customFormat="1" ht="15" customHeight="1" x14ac:dyDescent="0.25">
      <c r="A19" s="204" t="s">
        <v>446</v>
      </c>
      <c r="B19" s="204" t="s">
        <v>445</v>
      </c>
      <c r="C19" s="248" t="s">
        <v>285</v>
      </c>
      <c r="D19" s="249"/>
      <c r="E19" s="249"/>
      <c r="F19" s="250"/>
      <c r="G19" s="28">
        <f>SUM(G20:G24)</f>
        <v>1249370</v>
      </c>
      <c r="H19" s="28">
        <f>SUM(H20:H24)</f>
        <v>0</v>
      </c>
      <c r="I19" s="28">
        <f>SUM(I20:I24)</f>
        <v>1249370</v>
      </c>
    </row>
    <row r="20" spans="1:9" s="5" customFormat="1" ht="30" x14ac:dyDescent="0.25">
      <c r="A20" s="205"/>
      <c r="B20" s="205"/>
      <c r="C20" s="1" t="s">
        <v>444</v>
      </c>
      <c r="D20" s="1" t="s">
        <v>443</v>
      </c>
      <c r="E20" s="2" t="s">
        <v>444</v>
      </c>
      <c r="F20" s="2" t="s">
        <v>443</v>
      </c>
      <c r="G20" s="29">
        <v>84200</v>
      </c>
      <c r="H20" s="29"/>
      <c r="I20" s="29">
        <f>G20+H20</f>
        <v>84200</v>
      </c>
    </row>
    <row r="21" spans="1:9" s="5" customFormat="1" ht="15" hidden="1" customHeight="1" x14ac:dyDescent="0.25">
      <c r="A21" s="205"/>
      <c r="B21" s="205"/>
      <c r="C21" s="213" t="s">
        <v>442</v>
      </c>
      <c r="D21" s="213" t="s">
        <v>441</v>
      </c>
      <c r="E21" s="2">
        <v>13200</v>
      </c>
      <c r="F21" s="2" t="s">
        <v>441</v>
      </c>
      <c r="G21" s="29"/>
      <c r="H21" s="29"/>
      <c r="I21" s="29">
        <f>G21+H21</f>
        <v>0</v>
      </c>
    </row>
    <row r="22" spans="1:9" s="5" customFormat="1" x14ac:dyDescent="0.25">
      <c r="A22" s="205"/>
      <c r="B22" s="205"/>
      <c r="C22" s="213"/>
      <c r="D22" s="213"/>
      <c r="E22" s="2" t="s">
        <v>440</v>
      </c>
      <c r="F22" s="2" t="s">
        <v>439</v>
      </c>
      <c r="G22" s="29">
        <v>1095040</v>
      </c>
      <c r="H22" s="29">
        <v>-33217</v>
      </c>
      <c r="I22" s="29">
        <f>G22+H22</f>
        <v>1061823</v>
      </c>
    </row>
    <row r="23" spans="1:9" s="5" customFormat="1" ht="19.2" customHeight="1" x14ac:dyDescent="0.25">
      <c r="A23" s="205"/>
      <c r="B23" s="205"/>
      <c r="C23" s="213"/>
      <c r="D23" s="213"/>
      <c r="E23" s="2">
        <v>13220</v>
      </c>
      <c r="F23" s="2" t="s">
        <v>608</v>
      </c>
      <c r="G23" s="29">
        <v>69774</v>
      </c>
      <c r="H23" s="29">
        <v>33217</v>
      </c>
      <c r="I23" s="29">
        <f>G23+H23</f>
        <v>102991</v>
      </c>
    </row>
    <row r="24" spans="1:9" s="5" customFormat="1" ht="36.6" customHeight="1" x14ac:dyDescent="0.25">
      <c r="A24" s="206"/>
      <c r="B24" s="206"/>
      <c r="C24" s="1" t="s">
        <v>438</v>
      </c>
      <c r="D24" s="1" t="s">
        <v>437</v>
      </c>
      <c r="E24" s="2" t="s">
        <v>438</v>
      </c>
      <c r="F24" s="2" t="s">
        <v>437</v>
      </c>
      <c r="G24" s="29">
        <v>356</v>
      </c>
      <c r="H24" s="29"/>
      <c r="I24" s="29">
        <f>G24+H24</f>
        <v>356</v>
      </c>
    </row>
    <row r="25" spans="1:9" s="5" customFormat="1" x14ac:dyDescent="0.25">
      <c r="A25" s="213" t="s">
        <v>436</v>
      </c>
      <c r="B25" s="213" t="s">
        <v>435</v>
      </c>
      <c r="C25" s="248" t="s">
        <v>285</v>
      </c>
      <c r="D25" s="249"/>
      <c r="E25" s="249"/>
      <c r="F25" s="250"/>
      <c r="G25" s="28">
        <f>G26</f>
        <v>21000</v>
      </c>
      <c r="H25" s="28">
        <f>H26</f>
        <v>5000</v>
      </c>
      <c r="I25" s="28">
        <f>I26</f>
        <v>26000</v>
      </c>
    </row>
    <row r="26" spans="1:9" s="5" customFormat="1" ht="97.2" customHeight="1" x14ac:dyDescent="0.25">
      <c r="A26" s="213"/>
      <c r="B26" s="213"/>
      <c r="C26" s="1" t="s">
        <v>434</v>
      </c>
      <c r="D26" s="1" t="s">
        <v>433</v>
      </c>
      <c r="E26" s="2" t="s">
        <v>434</v>
      </c>
      <c r="F26" s="2" t="s">
        <v>433</v>
      </c>
      <c r="G26" s="29">
        <v>21000</v>
      </c>
      <c r="H26" s="29">
        <v>5000</v>
      </c>
      <c r="I26" s="29">
        <f>G26+H26</f>
        <v>26000</v>
      </c>
    </row>
    <row r="27" spans="1:9" s="5" customFormat="1" ht="13.2" customHeight="1" x14ac:dyDescent="0.25">
      <c r="A27" s="204" t="s">
        <v>432</v>
      </c>
      <c r="B27" s="204" t="s">
        <v>4</v>
      </c>
      <c r="C27" s="248" t="s">
        <v>285</v>
      </c>
      <c r="D27" s="249"/>
      <c r="E27" s="249"/>
      <c r="F27" s="250"/>
      <c r="G27" s="28">
        <f>SUM(G28:G40)</f>
        <v>22266520</v>
      </c>
      <c r="H27" s="28">
        <f>SUM(H28:H40)</f>
        <v>152878</v>
      </c>
      <c r="I27" s="28">
        <f>SUM(I28:I40)</f>
        <v>22419398</v>
      </c>
    </row>
    <row r="28" spans="1:9" s="5" customFormat="1" ht="12.6" hidden="1" customHeight="1" x14ac:dyDescent="0.25">
      <c r="A28" s="205"/>
      <c r="B28" s="205"/>
      <c r="C28" s="207" t="s">
        <v>431</v>
      </c>
      <c r="D28" s="210" t="s">
        <v>430</v>
      </c>
      <c r="E28" s="2" t="s">
        <v>429</v>
      </c>
      <c r="F28" s="2" t="s">
        <v>428</v>
      </c>
      <c r="G28" s="29"/>
      <c r="H28" s="29"/>
      <c r="I28" s="29"/>
    </row>
    <row r="29" spans="1:9" s="5" customFormat="1" x14ac:dyDescent="0.25">
      <c r="A29" s="205"/>
      <c r="B29" s="205"/>
      <c r="C29" s="208"/>
      <c r="D29" s="211"/>
      <c r="E29" s="2" t="s">
        <v>427</v>
      </c>
      <c r="F29" s="2" t="s">
        <v>426</v>
      </c>
      <c r="G29" s="29">
        <v>520152</v>
      </c>
      <c r="H29" s="29"/>
      <c r="I29" s="29">
        <f t="shared" ref="I29:I40" si="0">G29+H29</f>
        <v>520152</v>
      </c>
    </row>
    <row r="30" spans="1:9" s="5" customFormat="1" x14ac:dyDescent="0.25">
      <c r="A30" s="205"/>
      <c r="B30" s="205"/>
      <c r="C30" s="208"/>
      <c r="D30" s="211"/>
      <c r="E30" s="2" t="s">
        <v>425</v>
      </c>
      <c r="F30" s="2" t="s">
        <v>424</v>
      </c>
      <c r="G30" s="29">
        <v>1130447</v>
      </c>
      <c r="H30" s="29">
        <v>28475</v>
      </c>
      <c r="I30" s="29">
        <f t="shared" si="0"/>
        <v>1158922</v>
      </c>
    </row>
    <row r="31" spans="1:9" s="5" customFormat="1" x14ac:dyDescent="0.25">
      <c r="A31" s="205"/>
      <c r="B31" s="205"/>
      <c r="C31" s="208"/>
      <c r="D31" s="211"/>
      <c r="E31" s="2" t="s">
        <v>623</v>
      </c>
      <c r="F31" s="2" t="s">
        <v>624</v>
      </c>
      <c r="G31" s="29">
        <v>908379</v>
      </c>
      <c r="H31" s="29"/>
      <c r="I31" s="29">
        <f t="shared" si="0"/>
        <v>908379</v>
      </c>
    </row>
    <row r="32" spans="1:9" s="5" customFormat="1" ht="45" x14ac:dyDescent="0.25">
      <c r="A32" s="205"/>
      <c r="B32" s="205"/>
      <c r="C32" s="208"/>
      <c r="D32" s="211"/>
      <c r="E32" s="2" t="s">
        <v>423</v>
      </c>
      <c r="F32" s="2" t="s">
        <v>422</v>
      </c>
      <c r="G32" s="29">
        <v>11401916</v>
      </c>
      <c r="H32" s="29"/>
      <c r="I32" s="29">
        <f t="shared" si="0"/>
        <v>11401916</v>
      </c>
    </row>
    <row r="33" spans="1:9" s="5" customFormat="1" ht="30" x14ac:dyDescent="0.25">
      <c r="A33" s="205"/>
      <c r="B33" s="205"/>
      <c r="C33" s="208"/>
      <c r="D33" s="211"/>
      <c r="E33" s="2" t="s">
        <v>421</v>
      </c>
      <c r="F33" s="2" t="s">
        <v>420</v>
      </c>
      <c r="G33" s="29">
        <v>1696074</v>
      </c>
      <c r="H33" s="29"/>
      <c r="I33" s="29">
        <f t="shared" si="0"/>
        <v>1696074</v>
      </c>
    </row>
    <row r="34" spans="1:9" s="5" customFormat="1" x14ac:dyDescent="0.25">
      <c r="A34" s="205"/>
      <c r="B34" s="205"/>
      <c r="C34" s="208"/>
      <c r="D34" s="211"/>
      <c r="E34" s="2">
        <v>18627</v>
      </c>
      <c r="F34" s="55" t="s">
        <v>625</v>
      </c>
      <c r="G34" s="29">
        <v>421910</v>
      </c>
      <c r="H34" s="29"/>
      <c r="I34" s="29">
        <f t="shared" si="0"/>
        <v>421910</v>
      </c>
    </row>
    <row r="35" spans="1:9" s="5" customFormat="1" x14ac:dyDescent="0.25">
      <c r="A35" s="205"/>
      <c r="B35" s="205"/>
      <c r="C35" s="208"/>
      <c r="D35" s="211"/>
      <c r="E35" s="2">
        <v>186271</v>
      </c>
      <c r="F35" s="55" t="s">
        <v>1112</v>
      </c>
      <c r="G35" s="29">
        <v>4203</v>
      </c>
      <c r="H35" s="29">
        <v>439</v>
      </c>
      <c r="I35" s="29">
        <f t="shared" si="0"/>
        <v>4642</v>
      </c>
    </row>
    <row r="36" spans="1:9" s="5" customFormat="1" ht="30" x14ac:dyDescent="0.25">
      <c r="A36" s="205"/>
      <c r="B36" s="205"/>
      <c r="C36" s="208"/>
      <c r="D36" s="211"/>
      <c r="E36" s="2" t="s">
        <v>650</v>
      </c>
      <c r="F36" s="55" t="s">
        <v>651</v>
      </c>
      <c r="G36" s="29">
        <v>180535</v>
      </c>
      <c r="H36" s="29"/>
      <c r="I36" s="29">
        <f t="shared" si="0"/>
        <v>180535</v>
      </c>
    </row>
    <row r="37" spans="1:9" s="5" customFormat="1" x14ac:dyDescent="0.25">
      <c r="A37" s="205"/>
      <c r="B37" s="205"/>
      <c r="C37" s="208"/>
      <c r="D37" s="211"/>
      <c r="E37" s="2" t="s">
        <v>419</v>
      </c>
      <c r="F37" s="2" t="s">
        <v>153</v>
      </c>
      <c r="G37" s="29">
        <v>2047561</v>
      </c>
      <c r="H37" s="29">
        <v>-3940</v>
      </c>
      <c r="I37" s="29">
        <f t="shared" si="0"/>
        <v>2043621</v>
      </c>
    </row>
    <row r="38" spans="1:9" s="5" customFormat="1" ht="60" x14ac:dyDescent="0.25">
      <c r="A38" s="205"/>
      <c r="B38" s="205"/>
      <c r="C38" s="208"/>
      <c r="D38" s="211"/>
      <c r="E38" s="2" t="s">
        <v>418</v>
      </c>
      <c r="F38" s="2" t="s">
        <v>417</v>
      </c>
      <c r="G38" s="29">
        <v>1854848</v>
      </c>
      <c r="H38" s="29">
        <v>127904</v>
      </c>
      <c r="I38" s="29">
        <f t="shared" si="0"/>
        <v>1982752</v>
      </c>
    </row>
    <row r="39" spans="1:9" s="5" customFormat="1" ht="30" customHeight="1" x14ac:dyDescent="0.25">
      <c r="A39" s="205"/>
      <c r="B39" s="205"/>
      <c r="C39" s="208"/>
      <c r="D39" s="211"/>
      <c r="E39" s="2">
        <v>18641</v>
      </c>
      <c r="F39" s="2" t="s">
        <v>416</v>
      </c>
      <c r="G39" s="29">
        <v>1186379</v>
      </c>
      <c r="H39" s="29"/>
      <c r="I39" s="29">
        <f t="shared" si="0"/>
        <v>1186379</v>
      </c>
    </row>
    <row r="40" spans="1:9" s="5" customFormat="1" ht="30" customHeight="1" x14ac:dyDescent="0.25">
      <c r="A40" s="206"/>
      <c r="B40" s="206"/>
      <c r="C40" s="209"/>
      <c r="D40" s="212"/>
      <c r="E40" s="2">
        <v>18642</v>
      </c>
      <c r="F40" s="2" t="s">
        <v>626</v>
      </c>
      <c r="G40" s="29">
        <v>914116</v>
      </c>
      <c r="H40" s="29"/>
      <c r="I40" s="29">
        <f t="shared" si="0"/>
        <v>914116</v>
      </c>
    </row>
    <row r="41" spans="1:9" s="5" customFormat="1" x14ac:dyDescent="0.25">
      <c r="A41" s="213" t="s">
        <v>415</v>
      </c>
      <c r="B41" s="213" t="s">
        <v>5</v>
      </c>
      <c r="C41" s="248" t="s">
        <v>285</v>
      </c>
      <c r="D41" s="249"/>
      <c r="E41" s="249"/>
      <c r="F41" s="250"/>
      <c r="G41" s="28">
        <f>G42+G43</f>
        <v>377694</v>
      </c>
      <c r="H41" s="28">
        <f>H42+H43</f>
        <v>0</v>
      </c>
      <c r="I41" s="28">
        <f>I42+I43</f>
        <v>377694</v>
      </c>
    </row>
    <row r="42" spans="1:9" s="5" customFormat="1" ht="30" x14ac:dyDescent="0.25">
      <c r="A42" s="213"/>
      <c r="B42" s="213"/>
      <c r="C42" s="213" t="s">
        <v>414</v>
      </c>
      <c r="D42" s="213" t="s">
        <v>413</v>
      </c>
      <c r="E42" s="2" t="s">
        <v>412</v>
      </c>
      <c r="F42" s="2" t="s">
        <v>411</v>
      </c>
      <c r="G42" s="29">
        <v>377694</v>
      </c>
      <c r="H42" s="29"/>
      <c r="I42" s="29">
        <f>G42+H42</f>
        <v>377694</v>
      </c>
    </row>
    <row r="43" spans="1:9" s="5" customFormat="1" ht="30" hidden="1" x14ac:dyDescent="0.25">
      <c r="A43" s="213"/>
      <c r="B43" s="213"/>
      <c r="C43" s="213"/>
      <c r="D43" s="213"/>
      <c r="E43" s="2" t="s">
        <v>410</v>
      </c>
      <c r="F43" s="2" t="s">
        <v>409</v>
      </c>
      <c r="G43" s="29"/>
      <c r="H43" s="29"/>
      <c r="I43" s="29"/>
    </row>
    <row r="44" spans="1:9" s="5" customFormat="1" x14ac:dyDescent="0.25">
      <c r="A44" s="213" t="s">
        <v>408</v>
      </c>
      <c r="B44" s="213" t="s">
        <v>407</v>
      </c>
      <c r="C44" s="248" t="s">
        <v>285</v>
      </c>
      <c r="D44" s="249"/>
      <c r="E44" s="249"/>
      <c r="F44" s="250"/>
      <c r="G44" s="28">
        <f>SUM(G45:G79)</f>
        <v>3986763</v>
      </c>
      <c r="H44" s="28">
        <f>SUM(H45:H79)</f>
        <v>2345</v>
      </c>
      <c r="I44" s="28">
        <f>SUM(I45:I79)</f>
        <v>3989108</v>
      </c>
    </row>
    <row r="45" spans="1:9" s="5" customFormat="1" ht="45" x14ac:dyDescent="0.25">
      <c r="A45" s="213"/>
      <c r="B45" s="213"/>
      <c r="C45" s="49">
        <v>21100</v>
      </c>
      <c r="D45" s="48" t="s">
        <v>627</v>
      </c>
      <c r="E45" s="50">
        <v>21194</v>
      </c>
      <c r="F45" s="51" t="s">
        <v>628</v>
      </c>
      <c r="G45" s="52">
        <v>18091</v>
      </c>
      <c r="H45" s="52">
        <v>5597</v>
      </c>
      <c r="I45" s="52">
        <f t="shared" ref="I45:I79" si="1">G45+H45</f>
        <v>23688</v>
      </c>
    </row>
    <row r="46" spans="1:9" s="5" customFormat="1" x14ac:dyDescent="0.25">
      <c r="A46" s="213"/>
      <c r="B46" s="213"/>
      <c r="C46" s="213" t="s">
        <v>406</v>
      </c>
      <c r="D46" s="213" t="s">
        <v>405</v>
      </c>
      <c r="E46" s="2" t="s">
        <v>404</v>
      </c>
      <c r="F46" s="2" t="s">
        <v>154</v>
      </c>
      <c r="G46" s="29">
        <v>190652</v>
      </c>
      <c r="H46" s="29"/>
      <c r="I46" s="29">
        <f t="shared" si="1"/>
        <v>190652</v>
      </c>
    </row>
    <row r="47" spans="1:9" s="5" customFormat="1" x14ac:dyDescent="0.25">
      <c r="A47" s="213"/>
      <c r="B47" s="213"/>
      <c r="C47" s="213"/>
      <c r="D47" s="213"/>
      <c r="E47" s="2" t="s">
        <v>403</v>
      </c>
      <c r="F47" s="2" t="s">
        <v>155</v>
      </c>
      <c r="G47" s="29">
        <v>1500</v>
      </c>
      <c r="H47" s="29"/>
      <c r="I47" s="29">
        <f t="shared" si="1"/>
        <v>1500</v>
      </c>
    </row>
    <row r="48" spans="1:9" s="5" customFormat="1" x14ac:dyDescent="0.25">
      <c r="A48" s="213"/>
      <c r="B48" s="213"/>
      <c r="C48" s="213"/>
      <c r="D48" s="213"/>
      <c r="E48" s="2" t="s">
        <v>402</v>
      </c>
      <c r="F48" s="2" t="s">
        <v>401</v>
      </c>
      <c r="G48" s="29">
        <v>98115</v>
      </c>
      <c r="H48" s="29"/>
      <c r="I48" s="29">
        <f t="shared" si="1"/>
        <v>98115</v>
      </c>
    </row>
    <row r="49" spans="1:9" s="5" customFormat="1" ht="30" x14ac:dyDescent="0.25">
      <c r="A49" s="213"/>
      <c r="B49" s="213"/>
      <c r="C49" s="213"/>
      <c r="D49" s="213"/>
      <c r="E49" s="2" t="s">
        <v>400</v>
      </c>
      <c r="F49" s="2" t="s">
        <v>399</v>
      </c>
      <c r="G49" s="29">
        <v>1859</v>
      </c>
      <c r="H49" s="29"/>
      <c r="I49" s="29">
        <f t="shared" si="1"/>
        <v>1859</v>
      </c>
    </row>
    <row r="50" spans="1:9" s="5" customFormat="1" ht="0.6" customHeight="1" x14ac:dyDescent="0.25">
      <c r="A50" s="213"/>
      <c r="B50" s="213"/>
      <c r="C50" s="213"/>
      <c r="D50" s="213"/>
      <c r="E50" s="2">
        <v>21380</v>
      </c>
      <c r="F50" s="2" t="s">
        <v>610</v>
      </c>
      <c r="G50" s="29"/>
      <c r="H50" s="29"/>
      <c r="I50" s="29">
        <f t="shared" si="1"/>
        <v>0</v>
      </c>
    </row>
    <row r="51" spans="1:9" s="5" customFormat="1" hidden="1" x14ac:dyDescent="0.25">
      <c r="A51" s="213"/>
      <c r="B51" s="213"/>
      <c r="C51" s="213"/>
      <c r="D51" s="213"/>
      <c r="E51" s="2" t="s">
        <v>398</v>
      </c>
      <c r="F51" s="2" t="s">
        <v>396</v>
      </c>
      <c r="G51" s="29"/>
      <c r="H51" s="29"/>
      <c r="I51" s="29">
        <f t="shared" si="1"/>
        <v>0</v>
      </c>
    </row>
    <row r="52" spans="1:9" s="5" customFormat="1" x14ac:dyDescent="0.25">
      <c r="A52" s="213"/>
      <c r="B52" s="213"/>
      <c r="C52" s="213"/>
      <c r="D52" s="213"/>
      <c r="E52" s="2" t="s">
        <v>397</v>
      </c>
      <c r="F52" s="2" t="s">
        <v>396</v>
      </c>
      <c r="G52" s="29">
        <v>854750</v>
      </c>
      <c r="H52" s="29"/>
      <c r="I52" s="29">
        <f t="shared" si="1"/>
        <v>854750</v>
      </c>
    </row>
    <row r="53" spans="1:9" s="5" customFormat="1" x14ac:dyDescent="0.25">
      <c r="A53" s="213"/>
      <c r="B53" s="213"/>
      <c r="C53" s="213"/>
      <c r="D53" s="213"/>
      <c r="E53" s="2" t="s">
        <v>395</v>
      </c>
      <c r="F53" s="2" t="s">
        <v>394</v>
      </c>
      <c r="G53" s="29">
        <v>52876</v>
      </c>
      <c r="H53" s="29"/>
      <c r="I53" s="29">
        <f t="shared" si="1"/>
        <v>52876</v>
      </c>
    </row>
    <row r="54" spans="1:9" s="5" customFormat="1" x14ac:dyDescent="0.25">
      <c r="A54" s="213"/>
      <c r="B54" s="213"/>
      <c r="C54" s="213"/>
      <c r="D54" s="213"/>
      <c r="E54" s="2" t="s">
        <v>393</v>
      </c>
      <c r="F54" s="2" t="s">
        <v>392</v>
      </c>
      <c r="G54" s="29">
        <v>31446</v>
      </c>
      <c r="H54" s="29"/>
      <c r="I54" s="29">
        <f t="shared" si="1"/>
        <v>31446</v>
      </c>
    </row>
    <row r="55" spans="1:9" s="5" customFormat="1" x14ac:dyDescent="0.25">
      <c r="A55" s="213"/>
      <c r="B55" s="213"/>
      <c r="C55" s="213"/>
      <c r="D55" s="213"/>
      <c r="E55" s="2" t="s">
        <v>391</v>
      </c>
      <c r="F55" s="2" t="s">
        <v>390</v>
      </c>
      <c r="G55" s="29">
        <v>126830</v>
      </c>
      <c r="H55" s="29"/>
      <c r="I55" s="29">
        <f t="shared" si="1"/>
        <v>126830</v>
      </c>
    </row>
    <row r="56" spans="1:9" s="5" customFormat="1" x14ac:dyDescent="0.25">
      <c r="A56" s="213"/>
      <c r="B56" s="213"/>
      <c r="C56" s="213"/>
      <c r="D56" s="213"/>
      <c r="E56" s="2" t="s">
        <v>389</v>
      </c>
      <c r="F56" s="2" t="s">
        <v>388</v>
      </c>
      <c r="G56" s="29">
        <v>8620</v>
      </c>
      <c r="H56" s="29"/>
      <c r="I56" s="29">
        <f t="shared" si="1"/>
        <v>8620</v>
      </c>
    </row>
    <row r="57" spans="1:9" s="5" customFormat="1" x14ac:dyDescent="0.25">
      <c r="A57" s="213"/>
      <c r="B57" s="213"/>
      <c r="C57" s="213"/>
      <c r="D57" s="213"/>
      <c r="E57" s="2" t="s">
        <v>387</v>
      </c>
      <c r="F57" s="2" t="s">
        <v>386</v>
      </c>
      <c r="G57" s="29">
        <v>17550</v>
      </c>
      <c r="H57" s="29"/>
      <c r="I57" s="29">
        <f t="shared" si="1"/>
        <v>17550</v>
      </c>
    </row>
    <row r="58" spans="1:9" s="5" customFormat="1" x14ac:dyDescent="0.25">
      <c r="A58" s="213"/>
      <c r="B58" s="213"/>
      <c r="C58" s="213"/>
      <c r="D58" s="213"/>
      <c r="E58" s="2" t="s">
        <v>385</v>
      </c>
      <c r="F58" s="2" t="s">
        <v>384</v>
      </c>
      <c r="G58" s="29">
        <v>39520</v>
      </c>
      <c r="H58" s="29"/>
      <c r="I58" s="29">
        <f t="shared" si="1"/>
        <v>39520</v>
      </c>
    </row>
    <row r="59" spans="1:9" s="5" customFormat="1" x14ac:dyDescent="0.25">
      <c r="A59" s="213"/>
      <c r="B59" s="213"/>
      <c r="C59" s="213"/>
      <c r="D59" s="213"/>
      <c r="E59" s="2" t="s">
        <v>383</v>
      </c>
      <c r="F59" s="2" t="s">
        <v>382</v>
      </c>
      <c r="G59" s="29">
        <v>9011</v>
      </c>
      <c r="H59" s="29"/>
      <c r="I59" s="29">
        <f t="shared" si="1"/>
        <v>9011</v>
      </c>
    </row>
    <row r="60" spans="1:9" s="5" customFormat="1" x14ac:dyDescent="0.25">
      <c r="A60" s="213"/>
      <c r="B60" s="213"/>
      <c r="C60" s="213"/>
      <c r="D60" s="213"/>
      <c r="E60" s="2" t="s">
        <v>381</v>
      </c>
      <c r="F60" s="2" t="s">
        <v>156</v>
      </c>
      <c r="G60" s="29">
        <v>51000</v>
      </c>
      <c r="H60" s="29">
        <v>-6922</v>
      </c>
      <c r="I60" s="29">
        <f t="shared" si="1"/>
        <v>44078</v>
      </c>
    </row>
    <row r="61" spans="1:9" s="5" customFormat="1" x14ac:dyDescent="0.25">
      <c r="A61" s="213"/>
      <c r="B61" s="213"/>
      <c r="C61" s="213"/>
      <c r="D61" s="213"/>
      <c r="E61" s="2" t="s">
        <v>380</v>
      </c>
      <c r="F61" s="2" t="s">
        <v>379</v>
      </c>
      <c r="G61" s="29">
        <v>169724</v>
      </c>
      <c r="H61" s="29">
        <v>505</v>
      </c>
      <c r="I61" s="29">
        <f t="shared" si="1"/>
        <v>170229</v>
      </c>
    </row>
    <row r="62" spans="1:9" s="5" customFormat="1" ht="30" x14ac:dyDescent="0.25">
      <c r="A62" s="213"/>
      <c r="B62" s="213"/>
      <c r="C62" s="213"/>
      <c r="D62" s="213"/>
      <c r="E62" s="2" t="s">
        <v>378</v>
      </c>
      <c r="F62" s="2" t="s">
        <v>377</v>
      </c>
      <c r="G62" s="29">
        <v>1634637</v>
      </c>
      <c r="H62" s="29"/>
      <c r="I62" s="29">
        <f t="shared" si="1"/>
        <v>1634637</v>
      </c>
    </row>
    <row r="63" spans="1:9" s="5" customFormat="1" x14ac:dyDescent="0.25">
      <c r="A63" s="213"/>
      <c r="B63" s="213"/>
      <c r="C63" s="213"/>
      <c r="D63" s="213"/>
      <c r="E63" s="2" t="s">
        <v>376</v>
      </c>
      <c r="F63" s="2" t="s">
        <v>375</v>
      </c>
      <c r="G63" s="29">
        <v>349309</v>
      </c>
      <c r="H63" s="29">
        <v>-4452</v>
      </c>
      <c r="I63" s="29">
        <f t="shared" si="1"/>
        <v>344857</v>
      </c>
    </row>
    <row r="64" spans="1:9" s="5" customFormat="1" hidden="1" x14ac:dyDescent="0.25">
      <c r="A64" s="213"/>
      <c r="B64" s="213"/>
      <c r="C64" s="213"/>
      <c r="D64" s="213"/>
      <c r="E64" s="2" t="s">
        <v>374</v>
      </c>
      <c r="F64" s="2" t="s">
        <v>373</v>
      </c>
      <c r="G64" s="29"/>
      <c r="H64" s="29"/>
      <c r="I64" s="29">
        <f t="shared" si="1"/>
        <v>0</v>
      </c>
    </row>
    <row r="65" spans="1:9" s="5" customFormat="1" x14ac:dyDescent="0.25">
      <c r="A65" s="213"/>
      <c r="B65" s="213"/>
      <c r="C65" s="213"/>
      <c r="D65" s="213"/>
      <c r="E65" s="2">
        <v>21397</v>
      </c>
      <c r="F65" s="2" t="s">
        <v>629</v>
      </c>
      <c r="G65" s="29">
        <v>5352</v>
      </c>
      <c r="H65" s="29"/>
      <c r="I65" s="29">
        <f t="shared" si="1"/>
        <v>5352</v>
      </c>
    </row>
    <row r="66" spans="1:9" s="5" customFormat="1" hidden="1" x14ac:dyDescent="0.25">
      <c r="A66" s="213"/>
      <c r="B66" s="213"/>
      <c r="C66" s="213"/>
      <c r="D66" s="213"/>
      <c r="E66" s="2" t="s">
        <v>372</v>
      </c>
      <c r="F66" s="2" t="s">
        <v>371</v>
      </c>
      <c r="G66" s="29"/>
      <c r="H66" s="29"/>
      <c r="I66" s="29">
        <f t="shared" si="1"/>
        <v>0</v>
      </c>
    </row>
    <row r="67" spans="1:9" s="5" customFormat="1" x14ac:dyDescent="0.25">
      <c r="A67" s="213"/>
      <c r="B67" s="213"/>
      <c r="C67" s="213"/>
      <c r="D67" s="213"/>
      <c r="E67" s="2" t="s">
        <v>370</v>
      </c>
      <c r="F67" s="2" t="s">
        <v>369</v>
      </c>
      <c r="G67" s="29">
        <v>50000</v>
      </c>
      <c r="H67" s="29"/>
      <c r="I67" s="29">
        <f t="shared" si="1"/>
        <v>50000</v>
      </c>
    </row>
    <row r="68" spans="1:9" s="5" customFormat="1" x14ac:dyDescent="0.25">
      <c r="A68" s="213"/>
      <c r="B68" s="213"/>
      <c r="C68" s="213"/>
      <c r="D68" s="213"/>
      <c r="E68" s="2" t="s">
        <v>368</v>
      </c>
      <c r="F68" s="2" t="s">
        <v>367</v>
      </c>
      <c r="G68" s="29">
        <v>16500</v>
      </c>
      <c r="H68" s="29"/>
      <c r="I68" s="29">
        <f t="shared" si="1"/>
        <v>16500</v>
      </c>
    </row>
    <row r="69" spans="1:9" s="5" customFormat="1" x14ac:dyDescent="0.25">
      <c r="A69" s="213"/>
      <c r="B69" s="213"/>
      <c r="C69" s="213"/>
      <c r="D69" s="213"/>
      <c r="E69" s="2">
        <v>213993</v>
      </c>
      <c r="F69" s="2" t="s">
        <v>609</v>
      </c>
      <c r="G69" s="29">
        <v>153090</v>
      </c>
      <c r="H69" s="29"/>
      <c r="I69" s="29">
        <f t="shared" si="1"/>
        <v>153090</v>
      </c>
    </row>
    <row r="70" spans="1:9" s="5" customFormat="1" x14ac:dyDescent="0.25">
      <c r="A70" s="213"/>
      <c r="B70" s="213"/>
      <c r="C70" s="213"/>
      <c r="D70" s="213"/>
      <c r="E70" s="2" t="s">
        <v>366</v>
      </c>
      <c r="F70" s="2" t="s">
        <v>365</v>
      </c>
      <c r="G70" s="29">
        <v>37700</v>
      </c>
      <c r="H70" s="29"/>
      <c r="I70" s="29">
        <f t="shared" si="1"/>
        <v>37700</v>
      </c>
    </row>
    <row r="71" spans="1:9" s="5" customFormat="1" x14ac:dyDescent="0.25">
      <c r="A71" s="213"/>
      <c r="B71" s="213"/>
      <c r="C71" s="213"/>
      <c r="D71" s="213"/>
      <c r="E71" s="2" t="s">
        <v>364</v>
      </c>
      <c r="F71" s="2" t="s">
        <v>363</v>
      </c>
      <c r="G71" s="29">
        <v>400</v>
      </c>
      <c r="H71" s="29"/>
      <c r="I71" s="29">
        <f t="shared" si="1"/>
        <v>400</v>
      </c>
    </row>
    <row r="72" spans="1:9" s="5" customFormat="1" hidden="1" x14ac:dyDescent="0.25">
      <c r="A72" s="213"/>
      <c r="B72" s="213"/>
      <c r="C72" s="213"/>
      <c r="D72" s="213"/>
      <c r="E72" s="2" t="s">
        <v>362</v>
      </c>
      <c r="F72" s="2" t="s">
        <v>361</v>
      </c>
      <c r="G72" s="29"/>
      <c r="H72" s="29"/>
      <c r="I72" s="29">
        <f t="shared" si="1"/>
        <v>0</v>
      </c>
    </row>
    <row r="73" spans="1:9" s="5" customFormat="1" x14ac:dyDescent="0.25">
      <c r="A73" s="213"/>
      <c r="B73" s="213"/>
      <c r="C73" s="213"/>
      <c r="D73" s="213"/>
      <c r="E73" s="2" t="s">
        <v>360</v>
      </c>
      <c r="F73" s="2" t="s">
        <v>359</v>
      </c>
      <c r="G73" s="29">
        <v>33000</v>
      </c>
      <c r="H73" s="29"/>
      <c r="I73" s="29">
        <f t="shared" si="1"/>
        <v>33000</v>
      </c>
    </row>
    <row r="74" spans="1:9" s="5" customFormat="1" x14ac:dyDescent="0.25">
      <c r="A74" s="213"/>
      <c r="B74" s="213"/>
      <c r="C74" s="213"/>
      <c r="D74" s="213"/>
      <c r="E74" s="2">
        <v>213997</v>
      </c>
      <c r="F74" s="2" t="s">
        <v>534</v>
      </c>
      <c r="G74" s="29">
        <v>2800</v>
      </c>
      <c r="H74" s="29"/>
      <c r="I74" s="29">
        <f t="shared" si="1"/>
        <v>2800</v>
      </c>
    </row>
    <row r="75" spans="1:9" s="5" customFormat="1" x14ac:dyDescent="0.25">
      <c r="A75" s="213"/>
      <c r="B75" s="213"/>
      <c r="C75" s="213"/>
      <c r="D75" s="213"/>
      <c r="E75" s="2" t="s">
        <v>358</v>
      </c>
      <c r="F75" s="2" t="s">
        <v>357</v>
      </c>
      <c r="G75" s="29">
        <v>3900</v>
      </c>
      <c r="H75" s="29"/>
      <c r="I75" s="29">
        <f t="shared" si="1"/>
        <v>3900</v>
      </c>
    </row>
    <row r="76" spans="1:9" s="5" customFormat="1" ht="17.399999999999999" customHeight="1" x14ac:dyDescent="0.25">
      <c r="A76" s="213"/>
      <c r="B76" s="213"/>
      <c r="C76" s="213"/>
      <c r="D76" s="213"/>
      <c r="E76" s="2" t="s">
        <v>356</v>
      </c>
      <c r="F76" s="2" t="s">
        <v>355</v>
      </c>
      <c r="G76" s="29">
        <v>16531</v>
      </c>
      <c r="H76" s="29">
        <v>-505</v>
      </c>
      <c r="I76" s="29">
        <f t="shared" si="1"/>
        <v>16026</v>
      </c>
    </row>
    <row r="77" spans="1:9" s="5" customFormat="1" ht="49.8" customHeight="1" x14ac:dyDescent="0.25">
      <c r="A77" s="213"/>
      <c r="B77" s="213"/>
      <c r="C77" s="204">
        <v>21400</v>
      </c>
      <c r="D77" s="204" t="s">
        <v>630</v>
      </c>
      <c r="E77" s="2">
        <v>21429</v>
      </c>
      <c r="F77" s="2" t="s">
        <v>355</v>
      </c>
      <c r="G77" s="29">
        <v>12000</v>
      </c>
      <c r="H77" s="29"/>
      <c r="I77" s="29">
        <f t="shared" ref="I77:I78" si="2">G77+H77</f>
        <v>12000</v>
      </c>
    </row>
    <row r="78" spans="1:9" s="5" customFormat="1" ht="17.399999999999999" customHeight="1" x14ac:dyDescent="0.25">
      <c r="A78" s="213"/>
      <c r="B78" s="213"/>
      <c r="C78" s="205"/>
      <c r="D78" s="205"/>
      <c r="E78" s="2">
        <v>214991</v>
      </c>
      <c r="F78" s="2" t="s">
        <v>653</v>
      </c>
      <c r="G78" s="29"/>
      <c r="H78" s="29">
        <v>6922</v>
      </c>
      <c r="I78" s="29">
        <f t="shared" si="2"/>
        <v>6922</v>
      </c>
    </row>
    <row r="79" spans="1:9" s="5" customFormat="1" ht="50.4" customHeight="1" x14ac:dyDescent="0.25">
      <c r="A79" s="213"/>
      <c r="B79" s="213"/>
      <c r="C79" s="255"/>
      <c r="D79" s="255"/>
      <c r="E79" s="2">
        <v>214999</v>
      </c>
      <c r="F79" s="2" t="s">
        <v>654</v>
      </c>
      <c r="G79" s="29"/>
      <c r="H79" s="29">
        <v>1200</v>
      </c>
      <c r="I79" s="29">
        <f t="shared" si="1"/>
        <v>1200</v>
      </c>
    </row>
    <row r="80" spans="1:9" s="5" customFormat="1" x14ac:dyDescent="0.25">
      <c r="A80" s="213" t="s">
        <v>354</v>
      </c>
      <c r="B80" s="213" t="s">
        <v>353</v>
      </c>
      <c r="C80" s="248" t="s">
        <v>285</v>
      </c>
      <c r="D80" s="249"/>
      <c r="E80" s="249"/>
      <c r="F80" s="250"/>
      <c r="G80" s="28">
        <f>SUM(G81:G89)</f>
        <v>2928700</v>
      </c>
      <c r="H80" s="28">
        <f>SUM(H81:H89)</f>
        <v>0</v>
      </c>
      <c r="I80" s="28">
        <f>SUM(I81:I89)</f>
        <v>2928700</v>
      </c>
    </row>
    <row r="81" spans="1:9" s="5" customFormat="1" ht="30" x14ac:dyDescent="0.25">
      <c r="A81" s="213"/>
      <c r="B81" s="213"/>
      <c r="C81" s="213" t="s">
        <v>352</v>
      </c>
      <c r="D81" s="213" t="s">
        <v>351</v>
      </c>
      <c r="E81" s="2" t="s">
        <v>350</v>
      </c>
      <c r="F81" s="2" t="s">
        <v>349</v>
      </c>
      <c r="G81" s="29">
        <v>1528000</v>
      </c>
      <c r="H81" s="29"/>
      <c r="I81" s="29">
        <f t="shared" ref="I81:I89" si="3">G81+H81</f>
        <v>1528000</v>
      </c>
    </row>
    <row r="82" spans="1:9" s="5" customFormat="1" ht="30" x14ac:dyDescent="0.25">
      <c r="A82" s="213"/>
      <c r="B82" s="213"/>
      <c r="C82" s="213"/>
      <c r="D82" s="213"/>
      <c r="E82" s="2" t="s">
        <v>348</v>
      </c>
      <c r="F82" s="2" t="s">
        <v>347</v>
      </c>
      <c r="G82" s="29">
        <v>208000</v>
      </c>
      <c r="H82" s="29"/>
      <c r="I82" s="29">
        <f t="shared" si="3"/>
        <v>208000</v>
      </c>
    </row>
    <row r="83" spans="1:9" s="5" customFormat="1" x14ac:dyDescent="0.25">
      <c r="A83" s="213"/>
      <c r="B83" s="213"/>
      <c r="C83" s="213"/>
      <c r="D83" s="213"/>
      <c r="E83" s="2" t="s">
        <v>346</v>
      </c>
      <c r="F83" s="2" t="s">
        <v>345</v>
      </c>
      <c r="G83" s="29">
        <v>50000</v>
      </c>
      <c r="H83" s="29"/>
      <c r="I83" s="29">
        <f t="shared" si="3"/>
        <v>50000</v>
      </c>
    </row>
    <row r="84" spans="1:9" s="5" customFormat="1" ht="30" x14ac:dyDescent="0.25">
      <c r="A84" s="213"/>
      <c r="B84" s="213"/>
      <c r="C84" s="213"/>
      <c r="D84" s="213"/>
      <c r="E84" s="2" t="s">
        <v>112</v>
      </c>
      <c r="F84" s="2" t="s">
        <v>344</v>
      </c>
      <c r="G84" s="29">
        <v>635000</v>
      </c>
      <c r="H84" s="29"/>
      <c r="I84" s="29">
        <f t="shared" si="3"/>
        <v>635000</v>
      </c>
    </row>
    <row r="85" spans="1:9" s="5" customFormat="1" ht="30" x14ac:dyDescent="0.25">
      <c r="A85" s="213"/>
      <c r="B85" s="213"/>
      <c r="C85" s="213"/>
      <c r="D85" s="213"/>
      <c r="E85" s="2" t="s">
        <v>343</v>
      </c>
      <c r="F85" s="2" t="s">
        <v>342</v>
      </c>
      <c r="G85" s="29">
        <v>42000</v>
      </c>
      <c r="H85" s="29"/>
      <c r="I85" s="29">
        <f t="shared" si="3"/>
        <v>42000</v>
      </c>
    </row>
    <row r="86" spans="1:9" s="5" customFormat="1" x14ac:dyDescent="0.25">
      <c r="A86" s="213"/>
      <c r="B86" s="213"/>
      <c r="C86" s="213"/>
      <c r="D86" s="213"/>
      <c r="E86" s="2" t="s">
        <v>341</v>
      </c>
      <c r="F86" s="2" t="s">
        <v>340</v>
      </c>
      <c r="G86" s="29">
        <v>10200</v>
      </c>
      <c r="H86" s="29"/>
      <c r="I86" s="29">
        <f t="shared" si="3"/>
        <v>10200</v>
      </c>
    </row>
    <row r="87" spans="1:9" s="5" customFormat="1" ht="30" x14ac:dyDescent="0.25">
      <c r="A87" s="213"/>
      <c r="B87" s="213"/>
      <c r="C87" s="213"/>
      <c r="D87" s="213"/>
      <c r="E87" s="2" t="s">
        <v>339</v>
      </c>
      <c r="F87" s="2" t="s">
        <v>338</v>
      </c>
      <c r="G87" s="29">
        <v>395500</v>
      </c>
      <c r="H87" s="29"/>
      <c r="I87" s="29">
        <f t="shared" si="3"/>
        <v>395500</v>
      </c>
    </row>
    <row r="88" spans="1:9" s="5" customFormat="1" ht="30" x14ac:dyDescent="0.25">
      <c r="A88" s="213"/>
      <c r="B88" s="213"/>
      <c r="C88" s="213"/>
      <c r="D88" s="213"/>
      <c r="E88" s="2" t="s">
        <v>337</v>
      </c>
      <c r="F88" s="2" t="s">
        <v>336</v>
      </c>
      <c r="G88" s="29">
        <v>48000</v>
      </c>
      <c r="H88" s="29"/>
      <c r="I88" s="29">
        <f t="shared" si="3"/>
        <v>48000</v>
      </c>
    </row>
    <row r="89" spans="1:9" s="5" customFormat="1" ht="20.399999999999999" customHeight="1" x14ac:dyDescent="0.25">
      <c r="A89" s="213"/>
      <c r="B89" s="213"/>
      <c r="C89" s="213"/>
      <c r="D89" s="213"/>
      <c r="E89" s="2" t="s">
        <v>335</v>
      </c>
      <c r="F89" s="2" t="s">
        <v>334</v>
      </c>
      <c r="G89" s="29">
        <v>12000</v>
      </c>
      <c r="H89" s="29"/>
      <c r="I89" s="29">
        <f t="shared" si="3"/>
        <v>12000</v>
      </c>
    </row>
    <row r="90" spans="1:9" s="5" customFormat="1" x14ac:dyDescent="0.25">
      <c r="A90" s="213" t="s">
        <v>333</v>
      </c>
      <c r="B90" s="213" t="s">
        <v>332</v>
      </c>
      <c r="C90" s="248" t="s">
        <v>285</v>
      </c>
      <c r="D90" s="249"/>
      <c r="E90" s="249"/>
      <c r="F90" s="250"/>
      <c r="G90" s="28">
        <f>G91+G92</f>
        <v>321600</v>
      </c>
      <c r="H90" s="28">
        <f>H91+H92</f>
        <v>0</v>
      </c>
      <c r="I90" s="28">
        <f>I91+I92</f>
        <v>321600</v>
      </c>
    </row>
    <row r="91" spans="1:9" s="5" customFormat="1" ht="45" x14ac:dyDescent="0.25">
      <c r="A91" s="213"/>
      <c r="B91" s="213"/>
      <c r="C91" s="1" t="s">
        <v>331</v>
      </c>
      <c r="D91" s="1" t="s">
        <v>0</v>
      </c>
      <c r="E91" s="2" t="s">
        <v>330</v>
      </c>
      <c r="F91" s="2" t="s">
        <v>160</v>
      </c>
      <c r="G91" s="29">
        <v>21600</v>
      </c>
      <c r="H91" s="29"/>
      <c r="I91" s="29">
        <f>G91+H91</f>
        <v>21600</v>
      </c>
    </row>
    <row r="92" spans="1:9" s="5" customFormat="1" ht="45" x14ac:dyDescent="0.25">
      <c r="A92" s="213"/>
      <c r="B92" s="213"/>
      <c r="C92" s="1" t="s">
        <v>329</v>
      </c>
      <c r="D92" s="1" t="s">
        <v>328</v>
      </c>
      <c r="E92" s="2" t="s">
        <v>327</v>
      </c>
      <c r="F92" s="2" t="s">
        <v>326</v>
      </c>
      <c r="G92" s="29">
        <v>300000</v>
      </c>
      <c r="H92" s="29"/>
      <c r="I92" s="29">
        <f>G92+H92</f>
        <v>300000</v>
      </c>
    </row>
    <row r="93" spans="1:9" s="5" customFormat="1" ht="19.2" customHeight="1" x14ac:dyDescent="0.25">
      <c r="A93" s="213" t="s">
        <v>325</v>
      </c>
      <c r="B93" s="213" t="s">
        <v>324</v>
      </c>
      <c r="C93" s="248" t="s">
        <v>285</v>
      </c>
      <c r="D93" s="249"/>
      <c r="E93" s="249"/>
      <c r="F93" s="250"/>
      <c r="G93" s="28">
        <f>G94</f>
        <v>42000</v>
      </c>
      <c r="H93" s="28">
        <f>H94</f>
        <v>0</v>
      </c>
      <c r="I93" s="28">
        <f>I94</f>
        <v>42000</v>
      </c>
    </row>
    <row r="94" spans="1:9" s="5" customFormat="1" ht="33.6" customHeight="1" x14ac:dyDescent="0.25">
      <c r="A94" s="213"/>
      <c r="B94" s="213"/>
      <c r="C94" s="213" t="s">
        <v>323</v>
      </c>
      <c r="D94" s="213" t="s">
        <v>322</v>
      </c>
      <c r="E94" s="53">
        <v>8622</v>
      </c>
      <c r="F94" s="55" t="s">
        <v>631</v>
      </c>
      <c r="G94" s="54">
        <v>42000</v>
      </c>
      <c r="H94" s="54"/>
      <c r="I94" s="54">
        <f>G94+H94</f>
        <v>42000</v>
      </c>
    </row>
    <row r="95" spans="1:9" s="5" customFormat="1" ht="40.200000000000003" customHeight="1" x14ac:dyDescent="0.25">
      <c r="A95" s="213"/>
      <c r="B95" s="213"/>
      <c r="C95" s="213"/>
      <c r="D95" s="213"/>
      <c r="E95" s="47" t="s">
        <v>321</v>
      </c>
      <c r="F95" s="2" t="s">
        <v>320</v>
      </c>
      <c r="G95" s="29">
        <v>0</v>
      </c>
      <c r="H95" s="29"/>
      <c r="I95" s="29">
        <f>G95+H95</f>
        <v>0</v>
      </c>
    </row>
    <row r="96" spans="1:9" s="5" customFormat="1" ht="18.600000000000001" customHeight="1" x14ac:dyDescent="0.25">
      <c r="A96" s="213" t="s">
        <v>319</v>
      </c>
      <c r="B96" s="213" t="s">
        <v>318</v>
      </c>
      <c r="C96" s="248" t="s">
        <v>285</v>
      </c>
      <c r="D96" s="249"/>
      <c r="E96" s="249"/>
      <c r="F96" s="250"/>
      <c r="G96" s="28">
        <f>SUM(G97:G107)</f>
        <v>36605</v>
      </c>
      <c r="H96" s="28">
        <f>SUM(H97:H107)</f>
        <v>4452</v>
      </c>
      <c r="I96" s="28">
        <f>SUM(I97:I107)</f>
        <v>41057</v>
      </c>
    </row>
    <row r="97" spans="1:9" s="5" customFormat="1" ht="33" customHeight="1" x14ac:dyDescent="0.25">
      <c r="A97" s="213"/>
      <c r="B97" s="213"/>
      <c r="C97" s="213" t="s">
        <v>317</v>
      </c>
      <c r="D97" s="213" t="s">
        <v>316</v>
      </c>
      <c r="E97" s="2" t="s">
        <v>315</v>
      </c>
      <c r="F97" s="2" t="s">
        <v>314</v>
      </c>
      <c r="G97" s="29"/>
      <c r="H97" s="29"/>
      <c r="I97" s="29">
        <f t="shared" ref="I97:I107" si="4">G97+H97</f>
        <v>0</v>
      </c>
    </row>
    <row r="98" spans="1:9" s="5" customFormat="1" ht="30" x14ac:dyDescent="0.25">
      <c r="A98" s="213"/>
      <c r="B98" s="213"/>
      <c r="C98" s="213"/>
      <c r="D98" s="213"/>
      <c r="E98" s="2" t="s">
        <v>313</v>
      </c>
      <c r="F98" s="2" t="s">
        <v>312</v>
      </c>
      <c r="G98" s="29">
        <v>410</v>
      </c>
      <c r="H98" s="29"/>
      <c r="I98" s="29">
        <f t="shared" si="4"/>
        <v>410</v>
      </c>
    </row>
    <row r="99" spans="1:9" s="5" customFormat="1" ht="30" x14ac:dyDescent="0.25">
      <c r="A99" s="213"/>
      <c r="B99" s="213"/>
      <c r="C99" s="213" t="s">
        <v>311</v>
      </c>
      <c r="D99" s="213" t="s">
        <v>310</v>
      </c>
      <c r="E99" s="2" t="s">
        <v>309</v>
      </c>
      <c r="F99" s="2" t="s">
        <v>308</v>
      </c>
      <c r="G99" s="29">
        <v>6000</v>
      </c>
      <c r="H99" s="29"/>
      <c r="I99" s="29">
        <f t="shared" si="4"/>
        <v>6000</v>
      </c>
    </row>
    <row r="100" spans="1:9" s="5" customFormat="1" ht="30" x14ac:dyDescent="0.25">
      <c r="A100" s="213"/>
      <c r="B100" s="213"/>
      <c r="C100" s="213"/>
      <c r="D100" s="213"/>
      <c r="E100" s="2" t="s">
        <v>307</v>
      </c>
      <c r="F100" s="2" t="s">
        <v>306</v>
      </c>
      <c r="G100" s="29">
        <v>1700</v>
      </c>
      <c r="H100" s="29"/>
      <c r="I100" s="29">
        <f t="shared" si="4"/>
        <v>1700</v>
      </c>
    </row>
    <row r="101" spans="1:9" s="5" customFormat="1" ht="30" x14ac:dyDescent="0.25">
      <c r="A101" s="213"/>
      <c r="B101" s="213"/>
      <c r="C101" s="213"/>
      <c r="D101" s="213"/>
      <c r="E101" s="2" t="s">
        <v>305</v>
      </c>
      <c r="F101" s="2" t="s">
        <v>150</v>
      </c>
      <c r="G101" s="29">
        <v>4300</v>
      </c>
      <c r="H101" s="29"/>
      <c r="I101" s="29">
        <f t="shared" si="4"/>
        <v>4300</v>
      </c>
    </row>
    <row r="102" spans="1:9" s="5" customFormat="1" ht="30" x14ac:dyDescent="0.25">
      <c r="A102" s="213"/>
      <c r="B102" s="213"/>
      <c r="C102" s="213"/>
      <c r="D102" s="213"/>
      <c r="E102" s="2" t="s">
        <v>304</v>
      </c>
      <c r="F102" s="2" t="s">
        <v>161</v>
      </c>
      <c r="G102" s="29">
        <v>115</v>
      </c>
      <c r="H102" s="29"/>
      <c r="I102" s="29">
        <f t="shared" si="4"/>
        <v>115</v>
      </c>
    </row>
    <row r="103" spans="1:9" s="5" customFormat="1" ht="30" x14ac:dyDescent="0.25">
      <c r="A103" s="213"/>
      <c r="B103" s="213"/>
      <c r="C103" s="213" t="s">
        <v>303</v>
      </c>
      <c r="D103" s="213" t="s">
        <v>302</v>
      </c>
      <c r="E103" s="2" t="s">
        <v>91</v>
      </c>
      <c r="F103" s="2" t="s">
        <v>301</v>
      </c>
      <c r="G103" s="29"/>
      <c r="H103" s="29"/>
      <c r="I103" s="29">
        <f t="shared" si="4"/>
        <v>0</v>
      </c>
    </row>
    <row r="104" spans="1:9" s="5" customFormat="1" ht="30" x14ac:dyDescent="0.25">
      <c r="A104" s="213"/>
      <c r="B104" s="213"/>
      <c r="C104" s="213"/>
      <c r="D104" s="213"/>
      <c r="E104" s="2" t="s">
        <v>93</v>
      </c>
      <c r="F104" s="2" t="s">
        <v>151</v>
      </c>
      <c r="G104" s="29">
        <v>22625</v>
      </c>
      <c r="H104" s="29">
        <v>4452</v>
      </c>
      <c r="I104" s="29">
        <f t="shared" si="4"/>
        <v>27077</v>
      </c>
    </row>
    <row r="105" spans="1:9" s="5" customFormat="1" ht="30" x14ac:dyDescent="0.25">
      <c r="A105" s="213"/>
      <c r="B105" s="213"/>
      <c r="C105" s="213"/>
      <c r="D105" s="213"/>
      <c r="E105" s="2" t="s">
        <v>148</v>
      </c>
      <c r="F105" s="2" t="s">
        <v>152</v>
      </c>
      <c r="G105" s="29">
        <v>1320</v>
      </c>
      <c r="H105" s="29"/>
      <c r="I105" s="29">
        <f t="shared" si="4"/>
        <v>1320</v>
      </c>
    </row>
    <row r="106" spans="1:9" s="5" customFormat="1" ht="30" x14ac:dyDescent="0.25">
      <c r="A106" s="213"/>
      <c r="B106" s="213"/>
      <c r="C106" s="213"/>
      <c r="D106" s="213"/>
      <c r="E106" s="2">
        <v>9521</v>
      </c>
      <c r="F106" s="2" t="s">
        <v>535</v>
      </c>
      <c r="G106" s="29"/>
      <c r="H106" s="29"/>
      <c r="I106" s="29">
        <f t="shared" si="4"/>
        <v>0</v>
      </c>
    </row>
    <row r="107" spans="1:9" s="5" customFormat="1" x14ac:dyDescent="0.25">
      <c r="A107" s="213"/>
      <c r="B107" s="213"/>
      <c r="C107" s="213"/>
      <c r="D107" s="213"/>
      <c r="E107" s="2" t="s">
        <v>300</v>
      </c>
      <c r="F107" s="2" t="s">
        <v>299</v>
      </c>
      <c r="G107" s="29">
        <v>135</v>
      </c>
      <c r="H107" s="29"/>
      <c r="I107" s="29">
        <f t="shared" si="4"/>
        <v>135</v>
      </c>
    </row>
    <row r="108" spans="1:9" s="5" customFormat="1" x14ac:dyDescent="0.25">
      <c r="A108" s="261"/>
      <c r="B108" s="262"/>
      <c r="C108" s="262"/>
      <c r="D108" s="262"/>
      <c r="E108" s="262"/>
      <c r="F108" s="262"/>
      <c r="G108" s="263"/>
    </row>
    <row r="109" spans="1:9" s="37" customFormat="1" ht="30.6" customHeight="1" x14ac:dyDescent="0.25">
      <c r="A109" s="201" t="s">
        <v>530</v>
      </c>
      <c r="B109" s="202"/>
      <c r="C109" s="202"/>
      <c r="D109" s="202"/>
      <c r="E109" s="202"/>
      <c r="F109" s="202"/>
      <c r="G109" s="202"/>
      <c r="H109" s="202"/>
      <c r="I109" s="203"/>
    </row>
    <row r="110" spans="1:9" s="5" customFormat="1" ht="46.8" x14ac:dyDescent="0.25">
      <c r="A110" s="251" t="s">
        <v>525</v>
      </c>
      <c r="B110" s="252"/>
      <c r="C110" s="252"/>
      <c r="D110" s="253"/>
      <c r="E110" s="254" t="s">
        <v>526</v>
      </c>
      <c r="F110" s="254"/>
      <c r="G110" s="38" t="s">
        <v>529</v>
      </c>
      <c r="H110" s="58" t="s">
        <v>648</v>
      </c>
      <c r="I110" s="58" t="s">
        <v>649</v>
      </c>
    </row>
    <row r="111" spans="1:9" s="5" customFormat="1" x14ac:dyDescent="0.25">
      <c r="A111" s="215" t="s">
        <v>285</v>
      </c>
      <c r="B111" s="216"/>
      <c r="C111" s="216"/>
      <c r="D111" s="216"/>
      <c r="E111" s="216"/>
      <c r="F111" s="217"/>
      <c r="G111" s="30">
        <f>G112+G115+G121+G124+G126+G129+G134</f>
        <v>74197090</v>
      </c>
      <c r="H111" s="30">
        <f>H112+H115+H121+H124+H126+H129+H134</f>
        <v>166151</v>
      </c>
      <c r="I111" s="30">
        <f>I112+I115+I121+I124+I126+I129+I134</f>
        <v>74363241</v>
      </c>
    </row>
    <row r="112" spans="1:9" s="5" customFormat="1" x14ac:dyDescent="0.25">
      <c r="A112" s="207" t="s">
        <v>468</v>
      </c>
      <c r="B112" s="210"/>
      <c r="C112" s="218"/>
      <c r="D112" s="213" t="s">
        <v>469</v>
      </c>
      <c r="E112" s="214" t="s">
        <v>285</v>
      </c>
      <c r="F112" s="214"/>
      <c r="G112" s="28">
        <f>G113+G114</f>
        <v>40080868</v>
      </c>
      <c r="H112" s="28">
        <f>H113+H114</f>
        <v>55190</v>
      </c>
      <c r="I112" s="28">
        <f>I113+I114</f>
        <v>40136058</v>
      </c>
    </row>
    <row r="113" spans="1:9" s="5" customFormat="1" x14ac:dyDescent="0.25">
      <c r="A113" s="208"/>
      <c r="B113" s="211"/>
      <c r="C113" s="219"/>
      <c r="D113" s="213"/>
      <c r="E113" s="2" t="s">
        <v>179</v>
      </c>
      <c r="F113" s="2" t="s">
        <v>272</v>
      </c>
      <c r="G113" s="29">
        <v>31259257</v>
      </c>
      <c r="H113" s="29">
        <v>-12819</v>
      </c>
      <c r="I113" s="29">
        <f>G113+H113</f>
        <v>31246438</v>
      </c>
    </row>
    <row r="114" spans="1:9" s="5" customFormat="1" x14ac:dyDescent="0.25">
      <c r="A114" s="209"/>
      <c r="B114" s="212"/>
      <c r="C114" s="220"/>
      <c r="D114" s="213"/>
      <c r="E114" s="2" t="s">
        <v>180</v>
      </c>
      <c r="F114" s="2" t="s">
        <v>273</v>
      </c>
      <c r="G114" s="29">
        <v>8821611</v>
      </c>
      <c r="H114" s="29">
        <v>68009</v>
      </c>
      <c r="I114" s="29">
        <f>G114+H114</f>
        <v>8889620</v>
      </c>
    </row>
    <row r="115" spans="1:9" s="5" customFormat="1" x14ac:dyDescent="0.25">
      <c r="A115" s="207" t="s">
        <v>470</v>
      </c>
      <c r="B115" s="210"/>
      <c r="C115" s="218"/>
      <c r="D115" s="213" t="s">
        <v>471</v>
      </c>
      <c r="E115" s="214" t="s">
        <v>285</v>
      </c>
      <c r="F115" s="214"/>
      <c r="G115" s="28">
        <f>G116+G117+G118+G119+G120</f>
        <v>20030541</v>
      </c>
      <c r="H115" s="28">
        <f>H116+H117+H118+H119+H120</f>
        <v>-129955</v>
      </c>
      <c r="I115" s="28">
        <f>I116+I117+I118+I119+I120</f>
        <v>19900586</v>
      </c>
    </row>
    <row r="116" spans="1:9" s="5" customFormat="1" x14ac:dyDescent="0.25">
      <c r="A116" s="208"/>
      <c r="B116" s="211"/>
      <c r="C116" s="219"/>
      <c r="D116" s="213"/>
      <c r="E116" s="2" t="s">
        <v>181</v>
      </c>
      <c r="F116" s="2" t="s">
        <v>274</v>
      </c>
      <c r="G116" s="29">
        <v>501506</v>
      </c>
      <c r="H116" s="29">
        <v>-1939</v>
      </c>
      <c r="I116" s="29">
        <f>G116+H116</f>
        <v>499567</v>
      </c>
    </row>
    <row r="117" spans="1:9" s="5" customFormat="1" x14ac:dyDescent="0.25">
      <c r="A117" s="208"/>
      <c r="B117" s="211"/>
      <c r="C117" s="219"/>
      <c r="D117" s="213"/>
      <c r="E117" s="2" t="s">
        <v>182</v>
      </c>
      <c r="F117" s="2" t="s">
        <v>105</v>
      </c>
      <c r="G117" s="29">
        <v>13909842</v>
      </c>
      <c r="H117" s="29">
        <v>-174586</v>
      </c>
      <c r="I117" s="29">
        <f>G117+H117</f>
        <v>13735256</v>
      </c>
    </row>
    <row r="118" spans="1:9" s="5" customFormat="1" ht="30" x14ac:dyDescent="0.25">
      <c r="A118" s="208"/>
      <c r="B118" s="211"/>
      <c r="C118" s="219"/>
      <c r="D118" s="213"/>
      <c r="E118" s="2" t="s">
        <v>183</v>
      </c>
      <c r="F118" s="2" t="s">
        <v>270</v>
      </c>
      <c r="G118" s="29">
        <v>5278797</v>
      </c>
      <c r="H118" s="29">
        <v>48182</v>
      </c>
      <c r="I118" s="29">
        <f>G118+H118</f>
        <v>5326979</v>
      </c>
    </row>
    <row r="119" spans="1:9" s="5" customFormat="1" x14ac:dyDescent="0.25">
      <c r="A119" s="208"/>
      <c r="B119" s="211"/>
      <c r="C119" s="219"/>
      <c r="D119" s="213"/>
      <c r="E119" s="2" t="s">
        <v>184</v>
      </c>
      <c r="F119" s="2" t="s">
        <v>275</v>
      </c>
      <c r="G119" s="29">
        <v>17489</v>
      </c>
      <c r="H119" s="29">
        <v>363</v>
      </c>
      <c r="I119" s="29">
        <f>G119+H119</f>
        <v>17852</v>
      </c>
    </row>
    <row r="120" spans="1:9" s="5" customFormat="1" x14ac:dyDescent="0.25">
      <c r="A120" s="209"/>
      <c r="B120" s="212"/>
      <c r="C120" s="220"/>
      <c r="D120" s="213"/>
      <c r="E120" s="2" t="s">
        <v>185</v>
      </c>
      <c r="F120" s="2" t="s">
        <v>276</v>
      </c>
      <c r="G120" s="29">
        <v>322907</v>
      </c>
      <c r="H120" s="29">
        <v>-1975</v>
      </c>
      <c r="I120" s="29">
        <f>G120+H120</f>
        <v>320932</v>
      </c>
    </row>
    <row r="121" spans="1:9" s="5" customFormat="1" x14ac:dyDescent="0.25">
      <c r="A121" s="207" t="s">
        <v>472</v>
      </c>
      <c r="B121" s="210"/>
      <c r="C121" s="218"/>
      <c r="D121" s="213" t="s">
        <v>473</v>
      </c>
      <c r="E121" s="214" t="s">
        <v>285</v>
      </c>
      <c r="F121" s="214"/>
      <c r="G121" s="28">
        <f>G122+G123</f>
        <v>1990893</v>
      </c>
      <c r="H121" s="28">
        <f>H122+H123</f>
        <v>12565</v>
      </c>
      <c r="I121" s="28">
        <f>I122+I123</f>
        <v>2003458</v>
      </c>
    </row>
    <row r="122" spans="1:9" s="5" customFormat="1" ht="30" x14ac:dyDescent="0.25">
      <c r="A122" s="208"/>
      <c r="B122" s="211"/>
      <c r="C122" s="219"/>
      <c r="D122" s="213"/>
      <c r="E122" s="2" t="s">
        <v>141</v>
      </c>
      <c r="F122" s="2" t="s">
        <v>277</v>
      </c>
      <c r="G122" s="29">
        <v>1990893</v>
      </c>
      <c r="H122" s="29">
        <v>12565</v>
      </c>
      <c r="I122" s="29">
        <f>G122+H122</f>
        <v>2003458</v>
      </c>
    </row>
    <row r="123" spans="1:9" s="5" customFormat="1" ht="60" hidden="1" x14ac:dyDescent="0.25">
      <c r="A123" s="209"/>
      <c r="B123" s="212"/>
      <c r="C123" s="220"/>
      <c r="D123" s="213"/>
      <c r="E123" s="2" t="s">
        <v>186</v>
      </c>
      <c r="F123" s="2" t="s">
        <v>474</v>
      </c>
      <c r="G123" s="29"/>
      <c r="H123" s="29"/>
      <c r="I123" s="29"/>
    </row>
    <row r="124" spans="1:9" s="5" customFormat="1" x14ac:dyDescent="0.25">
      <c r="A124" s="207" t="s">
        <v>187</v>
      </c>
      <c r="B124" s="210"/>
      <c r="C124" s="218"/>
      <c r="D124" s="213" t="s">
        <v>278</v>
      </c>
      <c r="E124" s="214" t="s">
        <v>285</v>
      </c>
      <c r="F124" s="214"/>
      <c r="G124" s="28">
        <f>G125</f>
        <v>1426781</v>
      </c>
      <c r="H124" s="28">
        <f>H125</f>
        <v>0</v>
      </c>
      <c r="I124" s="28">
        <f>I125</f>
        <v>1426781</v>
      </c>
    </row>
    <row r="125" spans="1:9" s="5" customFormat="1" x14ac:dyDescent="0.25">
      <c r="A125" s="209"/>
      <c r="B125" s="212"/>
      <c r="C125" s="220"/>
      <c r="D125" s="213"/>
      <c r="E125" s="2" t="s">
        <v>188</v>
      </c>
      <c r="F125" s="2" t="s">
        <v>279</v>
      </c>
      <c r="G125" s="29">
        <v>1426781</v>
      </c>
      <c r="H125" s="29"/>
      <c r="I125" s="29">
        <f>G125+H125</f>
        <v>1426781</v>
      </c>
    </row>
    <row r="126" spans="1:9" s="5" customFormat="1" x14ac:dyDescent="0.25">
      <c r="A126" s="207" t="s">
        <v>475</v>
      </c>
      <c r="B126" s="210"/>
      <c r="C126" s="218"/>
      <c r="D126" s="213" t="s">
        <v>476</v>
      </c>
      <c r="E126" s="214" t="s">
        <v>285</v>
      </c>
      <c r="F126" s="214"/>
      <c r="G126" s="28">
        <f>G127+G128</f>
        <v>7216861</v>
      </c>
      <c r="H126" s="28">
        <f>H127+H128</f>
        <v>67241</v>
      </c>
      <c r="I126" s="28">
        <f>I127+I128</f>
        <v>7284102</v>
      </c>
    </row>
    <row r="127" spans="1:9" s="5" customFormat="1" x14ac:dyDescent="0.25">
      <c r="A127" s="208"/>
      <c r="B127" s="211"/>
      <c r="C127" s="219"/>
      <c r="D127" s="213"/>
      <c r="E127" s="2" t="s">
        <v>189</v>
      </c>
      <c r="F127" s="2" t="s">
        <v>106</v>
      </c>
      <c r="G127" s="29">
        <v>155760</v>
      </c>
      <c r="H127" s="29">
        <v>5136</v>
      </c>
      <c r="I127" s="29">
        <f>G127+H127</f>
        <v>160896</v>
      </c>
    </row>
    <row r="128" spans="1:9" s="5" customFormat="1" x14ac:dyDescent="0.25">
      <c r="A128" s="209"/>
      <c r="B128" s="212"/>
      <c r="C128" s="220"/>
      <c r="D128" s="213"/>
      <c r="E128" s="2" t="s">
        <v>190</v>
      </c>
      <c r="F128" s="2" t="s">
        <v>280</v>
      </c>
      <c r="G128" s="29">
        <v>7061101</v>
      </c>
      <c r="H128" s="29">
        <v>62105</v>
      </c>
      <c r="I128" s="29">
        <f>G128+H128</f>
        <v>7123206</v>
      </c>
    </row>
    <row r="129" spans="1:12" s="5" customFormat="1" x14ac:dyDescent="0.25">
      <c r="A129" s="207" t="s">
        <v>477</v>
      </c>
      <c r="B129" s="210"/>
      <c r="C129" s="218"/>
      <c r="D129" s="213" t="s">
        <v>478</v>
      </c>
      <c r="E129" s="214" t="s">
        <v>285</v>
      </c>
      <c r="F129" s="214"/>
      <c r="G129" s="28">
        <f>G130+G131+G133+G132</f>
        <v>2537651</v>
      </c>
      <c r="H129" s="28">
        <f>H130+H131+H133+H132</f>
        <v>161110</v>
      </c>
      <c r="I129" s="28">
        <f>I130+I131+I133+I132</f>
        <v>2698761</v>
      </c>
    </row>
    <row r="130" spans="1:12" s="5" customFormat="1" x14ac:dyDescent="0.25">
      <c r="A130" s="208"/>
      <c r="B130" s="211"/>
      <c r="C130" s="219"/>
      <c r="D130" s="213"/>
      <c r="E130" s="2" t="s">
        <v>191</v>
      </c>
      <c r="F130" s="2" t="s">
        <v>281</v>
      </c>
      <c r="G130" s="29">
        <v>472694</v>
      </c>
      <c r="H130" s="29">
        <v>83900</v>
      </c>
      <c r="I130" s="29">
        <f>G130+H130</f>
        <v>556594</v>
      </c>
    </row>
    <row r="131" spans="1:12" s="5" customFormat="1" x14ac:dyDescent="0.25">
      <c r="A131" s="208"/>
      <c r="B131" s="211"/>
      <c r="C131" s="219"/>
      <c r="D131" s="213"/>
      <c r="E131" s="2" t="s">
        <v>192</v>
      </c>
      <c r="F131" s="2" t="s">
        <v>282</v>
      </c>
      <c r="G131" s="29">
        <v>411100</v>
      </c>
      <c r="H131" s="29">
        <v>-17000</v>
      </c>
      <c r="I131" s="29">
        <f>G131+H131</f>
        <v>394100</v>
      </c>
    </row>
    <row r="132" spans="1:12" s="5" customFormat="1" ht="30" x14ac:dyDescent="0.25">
      <c r="A132" s="208"/>
      <c r="B132" s="211"/>
      <c r="C132" s="219"/>
      <c r="D132" s="213"/>
      <c r="E132" s="2" t="s">
        <v>193</v>
      </c>
      <c r="F132" s="2" t="s">
        <v>283</v>
      </c>
      <c r="G132" s="29">
        <v>1653707</v>
      </c>
      <c r="H132" s="29">
        <v>93210</v>
      </c>
      <c r="I132" s="29">
        <f>G132+H132</f>
        <v>1746917</v>
      </c>
    </row>
    <row r="133" spans="1:12" s="5" customFormat="1" ht="45" x14ac:dyDescent="0.25">
      <c r="A133" s="209"/>
      <c r="B133" s="212"/>
      <c r="C133" s="220"/>
      <c r="D133" s="213"/>
      <c r="E133" s="2">
        <v>6500</v>
      </c>
      <c r="F133" s="2" t="s">
        <v>599</v>
      </c>
      <c r="G133" s="29">
        <v>150</v>
      </c>
      <c r="H133" s="29">
        <v>1000</v>
      </c>
      <c r="I133" s="29">
        <f>G133+H133</f>
        <v>1150</v>
      </c>
    </row>
    <row r="134" spans="1:12" s="5" customFormat="1" x14ac:dyDescent="0.25">
      <c r="A134" s="207" t="s">
        <v>479</v>
      </c>
      <c r="B134" s="210"/>
      <c r="C134" s="218"/>
      <c r="D134" s="213" t="s">
        <v>480</v>
      </c>
      <c r="E134" s="214" t="s">
        <v>285</v>
      </c>
      <c r="F134" s="214"/>
      <c r="G134" s="28">
        <f>G135+G136</f>
        <v>913495</v>
      </c>
      <c r="H134" s="28">
        <f>H135+H136</f>
        <v>0</v>
      </c>
      <c r="I134" s="28">
        <f>I135+I136</f>
        <v>913495</v>
      </c>
    </row>
    <row r="135" spans="1:12" s="5" customFormat="1" x14ac:dyDescent="0.25">
      <c r="A135" s="208"/>
      <c r="B135" s="211"/>
      <c r="C135" s="219"/>
      <c r="D135" s="213"/>
      <c r="E135" s="2" t="s">
        <v>194</v>
      </c>
      <c r="F135" s="2" t="s">
        <v>284</v>
      </c>
      <c r="G135" s="29">
        <v>913495</v>
      </c>
      <c r="H135" s="29"/>
      <c r="I135" s="29">
        <f>G135+H135</f>
        <v>913495</v>
      </c>
    </row>
    <row r="136" spans="1:12" s="5" customFormat="1" hidden="1" x14ac:dyDescent="0.25">
      <c r="A136" s="41"/>
      <c r="B136" s="42"/>
      <c r="C136" s="43"/>
      <c r="D136" s="1"/>
      <c r="E136" s="2">
        <v>7700</v>
      </c>
      <c r="F136" s="2" t="s">
        <v>533</v>
      </c>
      <c r="G136" s="29">
        <v>0</v>
      </c>
    </row>
    <row r="137" spans="1:12" s="5" customFormat="1" hidden="1" x14ac:dyDescent="0.25">
      <c r="A137" s="207" t="s">
        <v>481</v>
      </c>
      <c r="B137" s="210"/>
      <c r="C137" s="218"/>
      <c r="D137" s="213" t="s">
        <v>482</v>
      </c>
      <c r="E137" s="214" t="s">
        <v>285</v>
      </c>
      <c r="F137" s="214"/>
      <c r="G137" s="28">
        <f>G138</f>
        <v>0</v>
      </c>
    </row>
    <row r="138" spans="1:12" s="5" customFormat="1" ht="30" hidden="1" x14ac:dyDescent="0.25">
      <c r="A138" s="209"/>
      <c r="B138" s="212"/>
      <c r="C138" s="220"/>
      <c r="D138" s="213"/>
      <c r="E138" s="2" t="s">
        <v>483</v>
      </c>
      <c r="F138" s="2" t="s">
        <v>484</v>
      </c>
      <c r="G138" s="29">
        <v>0</v>
      </c>
    </row>
    <row r="139" spans="1:12" x14ac:dyDescent="0.25">
      <c r="A139" s="11"/>
      <c r="B139" s="12"/>
      <c r="C139" s="12"/>
      <c r="D139" s="18"/>
      <c r="E139" s="13"/>
      <c r="F139" s="13"/>
      <c r="G139" s="31"/>
    </row>
    <row r="140" spans="1:12" s="37" customFormat="1" ht="30.6" customHeight="1" x14ac:dyDescent="0.25">
      <c r="A140" s="201" t="s">
        <v>531</v>
      </c>
      <c r="B140" s="202"/>
      <c r="C140" s="202"/>
      <c r="D140" s="202"/>
      <c r="E140" s="202"/>
      <c r="F140" s="202"/>
      <c r="G140" s="202"/>
      <c r="H140" s="202"/>
      <c r="I140" s="203"/>
    </row>
    <row r="141" spans="1:12" ht="46.8" x14ac:dyDescent="0.25">
      <c r="A141" s="226" t="s">
        <v>271</v>
      </c>
      <c r="B141" s="227"/>
      <c r="C141" s="226" t="s">
        <v>521</v>
      </c>
      <c r="D141" s="227"/>
      <c r="E141" s="39" t="s">
        <v>523</v>
      </c>
      <c r="F141" s="39" t="s">
        <v>522</v>
      </c>
      <c r="G141" s="39" t="s">
        <v>529</v>
      </c>
      <c r="H141" s="58" t="s">
        <v>648</v>
      </c>
      <c r="I141" s="58" t="s">
        <v>649</v>
      </c>
    </row>
    <row r="142" spans="1:12" s="4" customFormat="1" x14ac:dyDescent="0.25">
      <c r="A142" s="228" t="s">
        <v>524</v>
      </c>
      <c r="B142" s="229"/>
      <c r="C142" s="229"/>
      <c r="D142" s="229"/>
      <c r="E142" s="229"/>
      <c r="F142" s="230"/>
      <c r="G142" s="32">
        <f>G143+G154+G158+G175+G180+G198+G232+G300+G313</f>
        <v>74197090</v>
      </c>
      <c r="H142" s="32">
        <f>H143+H154+H158+H175+H180+H198+H232+H300+H313</f>
        <v>166151</v>
      </c>
      <c r="I142" s="32">
        <f>I143+I154+I158+I175+I180+I198+I232+I300+I313</f>
        <v>74363241</v>
      </c>
      <c r="K142" s="67"/>
      <c r="L142" s="67"/>
    </row>
    <row r="143" spans="1:12" s="4" customFormat="1" x14ac:dyDescent="0.25">
      <c r="A143" s="198" t="s">
        <v>6</v>
      </c>
      <c r="B143" s="198" t="s">
        <v>7</v>
      </c>
      <c r="C143" s="231" t="s">
        <v>285</v>
      </c>
      <c r="D143" s="232"/>
      <c r="E143" s="232"/>
      <c r="F143" s="233"/>
      <c r="G143" s="33">
        <f>SUM(G144:G153)</f>
        <v>6883421</v>
      </c>
      <c r="H143" s="33">
        <f>SUM(H144:H153)</f>
        <v>-26683</v>
      </c>
      <c r="I143" s="33">
        <f>SUM(I144:I153)</f>
        <v>6856738</v>
      </c>
    </row>
    <row r="144" spans="1:12" s="4" customFormat="1" x14ac:dyDescent="0.25">
      <c r="A144" s="198"/>
      <c r="B144" s="198"/>
      <c r="C144" s="198" t="s">
        <v>195</v>
      </c>
      <c r="D144" s="198" t="s">
        <v>520</v>
      </c>
      <c r="E144" s="6" t="s">
        <v>196</v>
      </c>
      <c r="F144" s="6" t="s">
        <v>197</v>
      </c>
      <c r="G144" s="34">
        <v>2232843</v>
      </c>
      <c r="H144" s="34">
        <v>1600</v>
      </c>
      <c r="I144" s="34">
        <f t="shared" ref="I144:I152" si="5">G144+H144</f>
        <v>2234443</v>
      </c>
    </row>
    <row r="145" spans="1:9" s="4" customFormat="1" x14ac:dyDescent="0.25">
      <c r="A145" s="198"/>
      <c r="B145" s="198"/>
      <c r="C145" s="198"/>
      <c r="D145" s="198"/>
      <c r="E145" s="6">
        <v>1115</v>
      </c>
      <c r="F145" s="6" t="s">
        <v>611</v>
      </c>
      <c r="G145" s="34">
        <v>111951</v>
      </c>
      <c r="H145" s="34">
        <v>-9676</v>
      </c>
      <c r="I145" s="34">
        <f t="shared" si="5"/>
        <v>102275</v>
      </c>
    </row>
    <row r="146" spans="1:9" s="4" customFormat="1" x14ac:dyDescent="0.25">
      <c r="A146" s="198"/>
      <c r="B146" s="198"/>
      <c r="C146" s="198"/>
      <c r="D146" s="198"/>
      <c r="E146" s="6">
        <v>1116</v>
      </c>
      <c r="F146" s="6" t="s">
        <v>632</v>
      </c>
      <c r="G146" s="34">
        <v>435387</v>
      </c>
      <c r="H146" s="34"/>
      <c r="I146" s="34">
        <f t="shared" si="5"/>
        <v>435387</v>
      </c>
    </row>
    <row r="147" spans="1:9" s="4" customFormat="1" x14ac:dyDescent="0.25">
      <c r="A147" s="198"/>
      <c r="B147" s="198"/>
      <c r="C147" s="198"/>
      <c r="D147" s="198"/>
      <c r="E147" s="6" t="s">
        <v>8</v>
      </c>
      <c r="F147" s="6" t="s">
        <v>646</v>
      </c>
      <c r="G147" s="34">
        <v>448061</v>
      </c>
      <c r="H147" s="34"/>
      <c r="I147" s="34">
        <f t="shared" si="5"/>
        <v>448061</v>
      </c>
    </row>
    <row r="148" spans="1:9" s="4" customFormat="1" x14ac:dyDescent="0.25">
      <c r="A148" s="198"/>
      <c r="B148" s="198"/>
      <c r="C148" s="198"/>
      <c r="D148" s="198"/>
      <c r="E148" s="6" t="s">
        <v>9</v>
      </c>
      <c r="F148" s="6" t="s">
        <v>198</v>
      </c>
      <c r="G148" s="34">
        <v>131769</v>
      </c>
      <c r="H148" s="34">
        <v>1087</v>
      </c>
      <c r="I148" s="34">
        <f t="shared" si="5"/>
        <v>132856</v>
      </c>
    </row>
    <row r="149" spans="1:9" s="4" customFormat="1" hidden="1" x14ac:dyDescent="0.25">
      <c r="A149" s="198"/>
      <c r="B149" s="198"/>
      <c r="C149" s="198"/>
      <c r="D149" s="198"/>
      <c r="E149" s="6" t="s">
        <v>107</v>
      </c>
      <c r="F149" s="6" t="s">
        <v>199</v>
      </c>
      <c r="G149" s="34"/>
      <c r="H149" s="34"/>
      <c r="I149" s="34">
        <f t="shared" si="5"/>
        <v>0</v>
      </c>
    </row>
    <row r="150" spans="1:9" s="4" customFormat="1" ht="30" x14ac:dyDescent="0.25">
      <c r="A150" s="198"/>
      <c r="B150" s="198"/>
      <c r="C150" s="19" t="s">
        <v>633</v>
      </c>
      <c r="D150" s="19" t="s">
        <v>634</v>
      </c>
      <c r="E150" s="6">
        <v>1330</v>
      </c>
      <c r="F150" s="6" t="s">
        <v>635</v>
      </c>
      <c r="G150" s="34">
        <v>1107850</v>
      </c>
      <c r="H150" s="34">
        <v>-19694</v>
      </c>
      <c r="I150" s="34">
        <f t="shared" si="5"/>
        <v>1088156</v>
      </c>
    </row>
    <row r="151" spans="1:9" s="4" customFormat="1" ht="30" x14ac:dyDescent="0.25">
      <c r="A151" s="198"/>
      <c r="B151" s="198"/>
      <c r="C151" s="19" t="s">
        <v>10</v>
      </c>
      <c r="D151" s="19" t="s">
        <v>519</v>
      </c>
      <c r="E151" s="6" t="s">
        <v>11</v>
      </c>
      <c r="F151" s="6" t="s">
        <v>201</v>
      </c>
      <c r="G151" s="34">
        <v>1515560</v>
      </c>
      <c r="H151" s="34"/>
      <c r="I151" s="34">
        <f t="shared" si="5"/>
        <v>1515560</v>
      </c>
    </row>
    <row r="152" spans="1:9" s="4" customFormat="1" x14ac:dyDescent="0.25">
      <c r="A152" s="198"/>
      <c r="B152" s="198"/>
      <c r="C152" s="237" t="s">
        <v>12</v>
      </c>
      <c r="D152" s="237" t="s">
        <v>518</v>
      </c>
      <c r="E152" s="6" t="s">
        <v>13</v>
      </c>
      <c r="F152" s="6" t="s">
        <v>202</v>
      </c>
      <c r="G152" s="34">
        <v>900000</v>
      </c>
      <c r="H152" s="34"/>
      <c r="I152" s="34">
        <f t="shared" si="5"/>
        <v>900000</v>
      </c>
    </row>
    <row r="153" spans="1:9" s="4" customFormat="1" hidden="1" x14ac:dyDescent="0.25">
      <c r="A153" s="198"/>
      <c r="B153" s="198"/>
      <c r="C153" s="239"/>
      <c r="D153" s="239"/>
      <c r="E153" s="6">
        <v>1832</v>
      </c>
      <c r="F153" s="6" t="s">
        <v>612</v>
      </c>
      <c r="G153" s="34"/>
      <c r="H153" s="34"/>
      <c r="I153" s="34"/>
    </row>
    <row r="154" spans="1:9" s="4" customFormat="1" x14ac:dyDescent="0.25">
      <c r="A154" s="198" t="s">
        <v>14</v>
      </c>
      <c r="B154" s="198" t="s">
        <v>15</v>
      </c>
      <c r="C154" s="231" t="s">
        <v>285</v>
      </c>
      <c r="D154" s="232"/>
      <c r="E154" s="232"/>
      <c r="F154" s="233"/>
      <c r="G154" s="33">
        <f>SUM(G155:G157)</f>
        <v>1145585</v>
      </c>
      <c r="H154" s="33">
        <f>SUM(H155:H157)</f>
        <v>32000</v>
      </c>
      <c r="I154" s="33">
        <f>SUM(I155:I157)</f>
        <v>1177585</v>
      </c>
    </row>
    <row r="155" spans="1:9" s="4" customFormat="1" x14ac:dyDescent="0.25">
      <c r="A155" s="198"/>
      <c r="B155" s="198"/>
      <c r="C155" s="237" t="s">
        <v>127</v>
      </c>
      <c r="D155" s="237" t="s">
        <v>286</v>
      </c>
      <c r="E155" s="6" t="s">
        <v>141</v>
      </c>
      <c r="F155" s="6" t="s">
        <v>178</v>
      </c>
      <c r="G155" s="34">
        <v>49500</v>
      </c>
      <c r="H155" s="34"/>
      <c r="I155" s="34">
        <f>G155+H155</f>
        <v>49500</v>
      </c>
    </row>
    <row r="156" spans="1:9" s="4" customFormat="1" hidden="1" x14ac:dyDescent="0.25">
      <c r="A156" s="198"/>
      <c r="B156" s="198"/>
      <c r="C156" s="239"/>
      <c r="D156" s="239"/>
      <c r="E156" s="6">
        <v>3201</v>
      </c>
      <c r="F156" s="6" t="s">
        <v>613</v>
      </c>
      <c r="G156" s="34"/>
      <c r="H156" s="34"/>
      <c r="I156" s="34">
        <f>G156+H156</f>
        <v>0</v>
      </c>
    </row>
    <row r="157" spans="1:9" s="4" customFormat="1" ht="45" x14ac:dyDescent="0.25">
      <c r="A157" s="198"/>
      <c r="B157" s="198"/>
      <c r="C157" s="19" t="s">
        <v>203</v>
      </c>
      <c r="D157" s="19" t="s">
        <v>287</v>
      </c>
      <c r="E157" s="6" t="s">
        <v>16</v>
      </c>
      <c r="F157" s="6" t="s">
        <v>204</v>
      </c>
      <c r="G157" s="34">
        <v>1096085</v>
      </c>
      <c r="H157" s="34">
        <v>32000</v>
      </c>
      <c r="I157" s="34">
        <f>G157+H157</f>
        <v>1128085</v>
      </c>
    </row>
    <row r="158" spans="1:9" s="4" customFormat="1" x14ac:dyDescent="0.25">
      <c r="A158" s="198" t="s">
        <v>17</v>
      </c>
      <c r="B158" s="198" t="s">
        <v>18</v>
      </c>
      <c r="C158" s="231" t="s">
        <v>285</v>
      </c>
      <c r="D158" s="232"/>
      <c r="E158" s="232"/>
      <c r="F158" s="233"/>
      <c r="G158" s="33">
        <f>SUM(G159:G174)</f>
        <v>8669985</v>
      </c>
      <c r="H158" s="33">
        <f>SUM(H159:H174)</f>
        <v>-43790</v>
      </c>
      <c r="I158" s="33">
        <f>SUM(I159:I174)</f>
        <v>8626195</v>
      </c>
    </row>
    <row r="159" spans="1:9" s="4" customFormat="1" ht="30" x14ac:dyDescent="0.25">
      <c r="A159" s="198"/>
      <c r="B159" s="198"/>
      <c r="C159" s="19" t="s">
        <v>111</v>
      </c>
      <c r="D159" s="19" t="s">
        <v>288</v>
      </c>
      <c r="E159" s="6" t="s">
        <v>112</v>
      </c>
      <c r="F159" s="6" t="s">
        <v>205</v>
      </c>
      <c r="G159" s="34">
        <v>105389</v>
      </c>
      <c r="H159" s="34">
        <v>50</v>
      </c>
      <c r="I159" s="34">
        <f t="shared" ref="I159:I174" si="6">G159+H159</f>
        <v>105439</v>
      </c>
    </row>
    <row r="160" spans="1:9" s="4" customFormat="1" x14ac:dyDescent="0.25">
      <c r="A160" s="198"/>
      <c r="B160" s="198"/>
      <c r="C160" s="19" t="s">
        <v>19</v>
      </c>
      <c r="D160" s="19" t="s">
        <v>20</v>
      </c>
      <c r="E160" s="6" t="s">
        <v>21</v>
      </c>
      <c r="F160" s="6" t="s">
        <v>607</v>
      </c>
      <c r="G160" s="34">
        <v>676794</v>
      </c>
      <c r="H160" s="34"/>
      <c r="I160" s="34">
        <f t="shared" si="6"/>
        <v>676794</v>
      </c>
    </row>
    <row r="161" spans="1:9" s="4" customFormat="1" x14ac:dyDescent="0.25">
      <c r="A161" s="198"/>
      <c r="B161" s="198"/>
      <c r="C161" s="19" t="s">
        <v>517</v>
      </c>
      <c r="D161" s="19" t="s">
        <v>516</v>
      </c>
      <c r="E161" s="6" t="s">
        <v>22</v>
      </c>
      <c r="F161" s="6" t="s">
        <v>515</v>
      </c>
      <c r="G161" s="34">
        <v>6854759</v>
      </c>
      <c r="H161" s="62">
        <v>-47140</v>
      </c>
      <c r="I161" s="34">
        <f t="shared" si="6"/>
        <v>6807619</v>
      </c>
    </row>
    <row r="162" spans="1:9" s="4" customFormat="1" ht="0.6" customHeight="1" x14ac:dyDescent="0.25">
      <c r="A162" s="198"/>
      <c r="B162" s="198"/>
      <c r="C162" s="198" t="s">
        <v>169</v>
      </c>
      <c r="D162" s="198" t="s">
        <v>23</v>
      </c>
      <c r="E162" s="6" t="s">
        <v>206</v>
      </c>
      <c r="F162" s="6" t="s">
        <v>614</v>
      </c>
      <c r="G162" s="34"/>
      <c r="H162" s="34"/>
      <c r="I162" s="34">
        <f t="shared" si="6"/>
        <v>0</v>
      </c>
    </row>
    <row r="163" spans="1:9" s="4" customFormat="1" x14ac:dyDescent="0.25">
      <c r="A163" s="198"/>
      <c r="B163" s="198"/>
      <c r="C163" s="198"/>
      <c r="D163" s="198"/>
      <c r="E163" s="6" t="s">
        <v>207</v>
      </c>
      <c r="F163" s="6" t="s">
        <v>615</v>
      </c>
      <c r="G163" s="34">
        <v>338783</v>
      </c>
      <c r="H163" s="34">
        <v>910</v>
      </c>
      <c r="I163" s="34">
        <f t="shared" si="6"/>
        <v>339693</v>
      </c>
    </row>
    <row r="164" spans="1:9" s="4" customFormat="1" x14ac:dyDescent="0.25">
      <c r="A164" s="198"/>
      <c r="B164" s="198"/>
      <c r="C164" s="198"/>
      <c r="D164" s="198"/>
      <c r="E164" s="6" t="s">
        <v>208</v>
      </c>
      <c r="F164" s="6" t="s">
        <v>209</v>
      </c>
      <c r="G164" s="34">
        <v>72957</v>
      </c>
      <c r="H164" s="34">
        <v>910</v>
      </c>
      <c r="I164" s="34">
        <f t="shared" si="6"/>
        <v>73867</v>
      </c>
    </row>
    <row r="165" spans="1:9" s="4" customFormat="1" ht="13.8" customHeight="1" x14ac:dyDescent="0.25">
      <c r="A165" s="198"/>
      <c r="B165" s="198"/>
      <c r="C165" s="198"/>
      <c r="D165" s="198"/>
      <c r="E165" s="6" t="s">
        <v>210</v>
      </c>
      <c r="F165" s="6" t="s">
        <v>211</v>
      </c>
      <c r="G165" s="34">
        <v>192412</v>
      </c>
      <c r="H165" s="34"/>
      <c r="I165" s="34">
        <f t="shared" si="6"/>
        <v>192412</v>
      </c>
    </row>
    <row r="166" spans="1:9" s="4" customFormat="1" hidden="1" x14ac:dyDescent="0.25">
      <c r="A166" s="198"/>
      <c r="B166" s="198"/>
      <c r="C166" s="198"/>
      <c r="D166" s="198"/>
      <c r="E166" s="6" t="s">
        <v>212</v>
      </c>
      <c r="F166" s="6" t="s">
        <v>213</v>
      </c>
      <c r="G166" s="34"/>
      <c r="H166" s="34"/>
      <c r="I166" s="34">
        <f t="shared" si="6"/>
        <v>0</v>
      </c>
    </row>
    <row r="167" spans="1:9" s="4" customFormat="1" ht="1.8" hidden="1" customHeight="1" x14ac:dyDescent="0.25">
      <c r="A167" s="198"/>
      <c r="B167" s="198"/>
      <c r="C167" s="198"/>
      <c r="D167" s="198"/>
      <c r="E167" s="6" t="s">
        <v>214</v>
      </c>
      <c r="F167" s="6" t="s">
        <v>616</v>
      </c>
      <c r="G167" s="34"/>
      <c r="H167" s="34"/>
      <c r="I167" s="34">
        <f t="shared" si="6"/>
        <v>0</v>
      </c>
    </row>
    <row r="168" spans="1:9" s="4" customFormat="1" x14ac:dyDescent="0.25">
      <c r="A168" s="198"/>
      <c r="B168" s="198"/>
      <c r="C168" s="198"/>
      <c r="D168" s="198"/>
      <c r="E168" s="6" t="s">
        <v>215</v>
      </c>
      <c r="F168" s="6" t="s">
        <v>216</v>
      </c>
      <c r="G168" s="34">
        <v>64378</v>
      </c>
      <c r="H168" s="34">
        <v>4210</v>
      </c>
      <c r="I168" s="34">
        <f t="shared" si="6"/>
        <v>68588</v>
      </c>
    </row>
    <row r="169" spans="1:9" s="4" customFormat="1" x14ac:dyDescent="0.25">
      <c r="A169" s="198"/>
      <c r="B169" s="198"/>
      <c r="C169" s="198"/>
      <c r="D169" s="198"/>
      <c r="E169" s="6" t="s">
        <v>217</v>
      </c>
      <c r="F169" s="6" t="s">
        <v>218</v>
      </c>
      <c r="G169" s="34">
        <f>24729+39963</f>
        <v>64692</v>
      </c>
      <c r="H169" s="34">
        <v>-2730</v>
      </c>
      <c r="I169" s="34">
        <f t="shared" si="6"/>
        <v>61962</v>
      </c>
    </row>
    <row r="170" spans="1:9" s="4" customFormat="1" x14ac:dyDescent="0.25">
      <c r="A170" s="198"/>
      <c r="B170" s="198"/>
      <c r="C170" s="198"/>
      <c r="D170" s="198"/>
      <c r="E170" s="6" t="s">
        <v>514</v>
      </c>
      <c r="F170" s="6" t="s">
        <v>513</v>
      </c>
      <c r="G170" s="34">
        <v>95838</v>
      </c>
      <c r="H170" s="34"/>
      <c r="I170" s="34">
        <f t="shared" si="6"/>
        <v>95838</v>
      </c>
    </row>
    <row r="171" spans="1:9" s="4" customFormat="1" x14ac:dyDescent="0.25">
      <c r="A171" s="198"/>
      <c r="B171" s="198"/>
      <c r="C171" s="237" t="s">
        <v>24</v>
      </c>
      <c r="D171" s="237" t="s">
        <v>512</v>
      </c>
      <c r="E171" s="6">
        <v>4741</v>
      </c>
      <c r="F171" s="6" t="s">
        <v>617</v>
      </c>
      <c r="G171" s="34">
        <v>175840</v>
      </c>
      <c r="H171" s="34"/>
      <c r="I171" s="34">
        <f t="shared" si="6"/>
        <v>175840</v>
      </c>
    </row>
    <row r="172" spans="1:9" s="4" customFormat="1" ht="15" customHeight="1" x14ac:dyDescent="0.25">
      <c r="A172" s="198"/>
      <c r="B172" s="198"/>
      <c r="C172" s="238"/>
      <c r="D172" s="238"/>
      <c r="E172" s="6" t="s">
        <v>25</v>
      </c>
      <c r="F172" s="6" t="s">
        <v>219</v>
      </c>
      <c r="G172" s="34">
        <v>10538</v>
      </c>
      <c r="H172" s="34"/>
      <c r="I172" s="34">
        <f t="shared" si="6"/>
        <v>10538</v>
      </c>
    </row>
    <row r="173" spans="1:9" s="4" customFormat="1" hidden="1" x14ac:dyDescent="0.25">
      <c r="A173" s="198"/>
      <c r="B173" s="198"/>
      <c r="C173" s="239"/>
      <c r="D173" s="239"/>
      <c r="E173" s="6">
        <v>47496</v>
      </c>
      <c r="F173" s="6" t="s">
        <v>536</v>
      </c>
      <c r="G173" s="34"/>
      <c r="H173" s="34"/>
      <c r="I173" s="34">
        <f t="shared" si="6"/>
        <v>0</v>
      </c>
    </row>
    <row r="174" spans="1:9" s="4" customFormat="1" x14ac:dyDescent="0.25">
      <c r="A174" s="198"/>
      <c r="B174" s="198"/>
      <c r="C174" s="19" t="s">
        <v>26</v>
      </c>
      <c r="D174" s="19" t="s">
        <v>511</v>
      </c>
      <c r="E174" s="6" t="s">
        <v>27</v>
      </c>
      <c r="F174" s="6" t="s">
        <v>220</v>
      </c>
      <c r="G174" s="34">
        <v>17605</v>
      </c>
      <c r="H174" s="34"/>
      <c r="I174" s="34">
        <f t="shared" si="6"/>
        <v>17605</v>
      </c>
    </row>
    <row r="175" spans="1:9" s="4" customFormat="1" x14ac:dyDescent="0.25">
      <c r="A175" s="198" t="s">
        <v>28</v>
      </c>
      <c r="B175" s="198" t="s">
        <v>29</v>
      </c>
      <c r="C175" s="231" t="s">
        <v>285</v>
      </c>
      <c r="D175" s="232"/>
      <c r="E175" s="232"/>
      <c r="F175" s="233"/>
      <c r="G175" s="33">
        <f>SUM(G176:G179)</f>
        <v>227990</v>
      </c>
      <c r="H175" s="33">
        <f>SUM(H176:H179)</f>
        <v>26870</v>
      </c>
      <c r="I175" s="33">
        <f>SUM(I176:I179)</f>
        <v>254860</v>
      </c>
    </row>
    <row r="176" spans="1:9" s="4" customFormat="1" x14ac:dyDescent="0.25">
      <c r="A176" s="198"/>
      <c r="B176" s="198"/>
      <c r="C176" s="198" t="s">
        <v>30</v>
      </c>
      <c r="D176" s="198" t="s">
        <v>31</v>
      </c>
      <c r="E176" s="6" t="s">
        <v>32</v>
      </c>
      <c r="F176" s="6" t="s">
        <v>31</v>
      </c>
      <c r="G176" s="34">
        <v>50890</v>
      </c>
      <c r="H176" s="34"/>
      <c r="I176" s="34">
        <f>G176+H176</f>
        <v>50890</v>
      </c>
    </row>
    <row r="177" spans="1:9" s="4" customFormat="1" ht="30" x14ac:dyDescent="0.25">
      <c r="A177" s="198"/>
      <c r="B177" s="198"/>
      <c r="C177" s="198"/>
      <c r="D177" s="198"/>
      <c r="E177" s="6">
        <v>5103</v>
      </c>
      <c r="F177" s="6" t="s">
        <v>537</v>
      </c>
      <c r="G177" s="34">
        <v>63185</v>
      </c>
      <c r="H177" s="34"/>
      <c r="I177" s="34">
        <f>G177+H177</f>
        <v>63185</v>
      </c>
    </row>
    <row r="178" spans="1:9" s="4" customFormat="1" ht="30" x14ac:dyDescent="0.25">
      <c r="A178" s="198"/>
      <c r="B178" s="198"/>
      <c r="C178" s="19" t="s">
        <v>33</v>
      </c>
      <c r="D178" s="19" t="s">
        <v>34</v>
      </c>
      <c r="E178" s="6" t="s">
        <v>35</v>
      </c>
      <c r="F178" s="6" t="s">
        <v>510</v>
      </c>
      <c r="G178" s="34">
        <v>109915</v>
      </c>
      <c r="H178" s="34">
        <v>26870</v>
      </c>
      <c r="I178" s="34">
        <f>G178+H178</f>
        <v>136785</v>
      </c>
    </row>
    <row r="179" spans="1:9" s="4" customFormat="1" ht="31.8" customHeight="1" x14ac:dyDescent="0.25">
      <c r="A179" s="198"/>
      <c r="B179" s="198"/>
      <c r="C179" s="19" t="s">
        <v>128</v>
      </c>
      <c r="D179" s="19" t="s">
        <v>129</v>
      </c>
      <c r="E179" s="6" t="s">
        <v>157</v>
      </c>
      <c r="F179" s="6" t="s">
        <v>509</v>
      </c>
      <c r="G179" s="34">
        <v>4000</v>
      </c>
      <c r="H179" s="34"/>
      <c r="I179" s="34">
        <f>G179+H179</f>
        <v>4000</v>
      </c>
    </row>
    <row r="180" spans="1:9" s="4" customFormat="1" x14ac:dyDescent="0.25">
      <c r="A180" s="198" t="s">
        <v>36</v>
      </c>
      <c r="B180" s="198" t="s">
        <v>289</v>
      </c>
      <c r="C180" s="231" t="s">
        <v>285</v>
      </c>
      <c r="D180" s="232"/>
      <c r="E180" s="232"/>
      <c r="F180" s="233"/>
      <c r="G180" s="33">
        <f>SUM(G181:G197)-4</f>
        <v>6436977</v>
      </c>
      <c r="H180" s="33">
        <f>SUM(H181:H197)</f>
        <v>-25598</v>
      </c>
      <c r="I180" s="33">
        <f>SUM(I181:I197)-4</f>
        <v>6411379</v>
      </c>
    </row>
    <row r="181" spans="1:9" s="4" customFormat="1" ht="30" x14ac:dyDescent="0.25">
      <c r="A181" s="198"/>
      <c r="B181" s="198"/>
      <c r="C181" s="198" t="s">
        <v>37</v>
      </c>
      <c r="D181" s="198" t="s">
        <v>38</v>
      </c>
      <c r="E181" s="6" t="s">
        <v>39</v>
      </c>
      <c r="F181" s="6" t="s">
        <v>636</v>
      </c>
      <c r="G181" s="34">
        <v>1221753</v>
      </c>
      <c r="H181" s="34">
        <v>9958</v>
      </c>
      <c r="I181" s="34">
        <f t="shared" ref="I181:I197" si="7">G181+H181</f>
        <v>1231711</v>
      </c>
    </row>
    <row r="182" spans="1:9" s="4" customFormat="1" ht="30" x14ac:dyDescent="0.25">
      <c r="A182" s="198"/>
      <c r="B182" s="198"/>
      <c r="C182" s="198"/>
      <c r="D182" s="198"/>
      <c r="E182" s="6">
        <v>6211</v>
      </c>
      <c r="F182" s="6" t="s">
        <v>637</v>
      </c>
      <c r="G182" s="34">
        <v>629979</v>
      </c>
      <c r="H182" s="34">
        <v>-13016</v>
      </c>
      <c r="I182" s="34">
        <f t="shared" si="7"/>
        <v>616963</v>
      </c>
    </row>
    <row r="183" spans="1:9" s="4" customFormat="1" ht="14.4" customHeight="1" x14ac:dyDescent="0.25">
      <c r="A183" s="198"/>
      <c r="B183" s="198"/>
      <c r="C183" s="198"/>
      <c r="D183" s="198"/>
      <c r="E183" s="6" t="s">
        <v>40</v>
      </c>
      <c r="F183" s="6" t="s">
        <v>606</v>
      </c>
      <c r="G183" s="34">
        <v>301318</v>
      </c>
      <c r="H183" s="34"/>
      <c r="I183" s="34">
        <f t="shared" si="7"/>
        <v>301318</v>
      </c>
    </row>
    <row r="184" spans="1:9" s="4" customFormat="1" ht="30" hidden="1" x14ac:dyDescent="0.25">
      <c r="A184" s="198"/>
      <c r="B184" s="198"/>
      <c r="C184" s="198"/>
      <c r="D184" s="198"/>
      <c r="E184" s="6" t="s">
        <v>41</v>
      </c>
      <c r="F184" s="6" t="s">
        <v>221</v>
      </c>
      <c r="G184" s="34"/>
      <c r="H184" s="34"/>
      <c r="I184" s="34">
        <f t="shared" si="7"/>
        <v>0</v>
      </c>
    </row>
    <row r="185" spans="1:9" s="4" customFormat="1" ht="0.6" customHeight="1" x14ac:dyDescent="0.25">
      <c r="A185" s="198"/>
      <c r="B185" s="198"/>
      <c r="C185" s="198"/>
      <c r="D185" s="198"/>
      <c r="E185" s="6" t="s">
        <v>42</v>
      </c>
      <c r="F185" s="6" t="s">
        <v>222</v>
      </c>
      <c r="G185" s="34"/>
      <c r="H185" s="34"/>
      <c r="I185" s="34">
        <f t="shared" si="7"/>
        <v>0</v>
      </c>
    </row>
    <row r="186" spans="1:9" s="4" customFormat="1" ht="30" x14ac:dyDescent="0.25">
      <c r="A186" s="198"/>
      <c r="B186" s="198"/>
      <c r="C186" s="198"/>
      <c r="D186" s="198"/>
      <c r="E186" s="6">
        <v>6221</v>
      </c>
      <c r="F186" s="6" t="s">
        <v>638</v>
      </c>
      <c r="G186" s="34">
        <v>1829020</v>
      </c>
      <c r="H186" s="62">
        <v>7905</v>
      </c>
      <c r="I186" s="34">
        <f t="shared" si="7"/>
        <v>1836925</v>
      </c>
    </row>
    <row r="187" spans="1:9" s="4" customFormat="1" hidden="1" x14ac:dyDescent="0.25">
      <c r="A187" s="198"/>
      <c r="B187" s="198"/>
      <c r="C187" s="198"/>
      <c r="D187" s="198"/>
      <c r="E187" s="6" t="s">
        <v>223</v>
      </c>
      <c r="F187" s="6" t="s">
        <v>224</v>
      </c>
      <c r="G187" s="34"/>
      <c r="H187" s="34"/>
      <c r="I187" s="34">
        <f t="shared" si="7"/>
        <v>0</v>
      </c>
    </row>
    <row r="188" spans="1:9" s="4" customFormat="1" x14ac:dyDescent="0.25">
      <c r="A188" s="198"/>
      <c r="B188" s="198"/>
      <c r="C188" s="198"/>
      <c r="D188" s="198"/>
      <c r="E188" s="6" t="s">
        <v>508</v>
      </c>
      <c r="F188" s="6" t="s">
        <v>639</v>
      </c>
      <c r="G188" s="34">
        <v>277096</v>
      </c>
      <c r="H188" s="34">
        <v>5706</v>
      </c>
      <c r="I188" s="34">
        <f t="shared" si="7"/>
        <v>282802</v>
      </c>
    </row>
    <row r="189" spans="1:9" s="4" customFormat="1" x14ac:dyDescent="0.25">
      <c r="A189" s="198"/>
      <c r="B189" s="198"/>
      <c r="C189" s="198"/>
      <c r="D189" s="198"/>
      <c r="E189" s="6" t="s">
        <v>507</v>
      </c>
      <c r="F189" s="6" t="s">
        <v>640</v>
      </c>
      <c r="G189" s="34">
        <v>590102</v>
      </c>
      <c r="H189" s="34"/>
      <c r="I189" s="34">
        <f t="shared" si="7"/>
        <v>590102</v>
      </c>
    </row>
    <row r="190" spans="1:9" s="4" customFormat="1" x14ac:dyDescent="0.25">
      <c r="A190" s="198"/>
      <c r="B190" s="198"/>
      <c r="C190" s="198"/>
      <c r="D190" s="198"/>
      <c r="E190" s="6" t="s">
        <v>506</v>
      </c>
      <c r="F190" s="56" t="s">
        <v>641</v>
      </c>
      <c r="G190" s="34">
        <v>433037</v>
      </c>
      <c r="H190" s="34">
        <v>-3100</v>
      </c>
      <c r="I190" s="34">
        <f t="shared" si="7"/>
        <v>429937</v>
      </c>
    </row>
    <row r="191" spans="1:9" s="4" customFormat="1" ht="0.6" customHeight="1" x14ac:dyDescent="0.25">
      <c r="A191" s="198"/>
      <c r="B191" s="198"/>
      <c r="C191" s="198"/>
      <c r="D191" s="198"/>
      <c r="E191" s="6" t="s">
        <v>505</v>
      </c>
      <c r="F191" s="6" t="s">
        <v>618</v>
      </c>
      <c r="G191" s="34">
        <v>4</v>
      </c>
      <c r="H191" s="34"/>
      <c r="I191" s="34">
        <f t="shared" si="7"/>
        <v>4</v>
      </c>
    </row>
    <row r="192" spans="1:9" s="4" customFormat="1" ht="13.8" customHeight="1" x14ac:dyDescent="0.25">
      <c r="A192" s="198"/>
      <c r="B192" s="198"/>
      <c r="C192" s="198"/>
      <c r="D192" s="198"/>
      <c r="E192" s="6" t="s">
        <v>43</v>
      </c>
      <c r="F192" s="6" t="s">
        <v>225</v>
      </c>
      <c r="G192" s="34">
        <v>166745</v>
      </c>
      <c r="H192" s="34"/>
      <c r="I192" s="34">
        <f t="shared" si="7"/>
        <v>166745</v>
      </c>
    </row>
    <row r="193" spans="1:9" s="4" customFormat="1" ht="30" hidden="1" x14ac:dyDescent="0.25">
      <c r="A193" s="198"/>
      <c r="B193" s="198"/>
      <c r="C193" s="198"/>
      <c r="D193" s="198"/>
      <c r="E193" s="6" t="s">
        <v>44</v>
      </c>
      <c r="F193" s="6" t="s">
        <v>226</v>
      </c>
      <c r="G193" s="34"/>
      <c r="H193" s="34"/>
      <c r="I193" s="34">
        <f t="shared" si="7"/>
        <v>0</v>
      </c>
    </row>
    <row r="194" spans="1:9" s="4" customFormat="1" x14ac:dyDescent="0.25">
      <c r="A194" s="198"/>
      <c r="B194" s="198"/>
      <c r="C194" s="19" t="s">
        <v>45</v>
      </c>
      <c r="D194" s="19" t="s">
        <v>46</v>
      </c>
      <c r="E194" s="6" t="s">
        <v>47</v>
      </c>
      <c r="F194" s="6" t="s">
        <v>46</v>
      </c>
      <c r="G194" s="34">
        <v>491998</v>
      </c>
      <c r="H194" s="34">
        <v>-35416</v>
      </c>
      <c r="I194" s="34">
        <f t="shared" si="7"/>
        <v>456582</v>
      </c>
    </row>
    <row r="195" spans="1:9" s="4" customFormat="1" x14ac:dyDescent="0.25">
      <c r="A195" s="198"/>
      <c r="B195" s="198"/>
      <c r="C195" s="198" t="s">
        <v>48</v>
      </c>
      <c r="D195" s="198" t="s">
        <v>290</v>
      </c>
      <c r="E195" s="6" t="s">
        <v>49</v>
      </c>
      <c r="F195" s="6" t="s">
        <v>228</v>
      </c>
      <c r="G195" s="34">
        <v>29544</v>
      </c>
      <c r="H195" s="34">
        <v>2365</v>
      </c>
      <c r="I195" s="34">
        <f t="shared" si="7"/>
        <v>31909</v>
      </c>
    </row>
    <row r="196" spans="1:9" s="4" customFormat="1" x14ac:dyDescent="0.25">
      <c r="A196" s="198"/>
      <c r="B196" s="198"/>
      <c r="C196" s="198"/>
      <c r="D196" s="198"/>
      <c r="E196" s="6" t="s">
        <v>115</v>
      </c>
      <c r="F196" s="6" t="s">
        <v>116</v>
      </c>
      <c r="G196" s="34">
        <v>219921</v>
      </c>
      <c r="H196" s="34"/>
      <c r="I196" s="34">
        <f t="shared" si="7"/>
        <v>219921</v>
      </c>
    </row>
    <row r="197" spans="1:9" s="4" customFormat="1" x14ac:dyDescent="0.25">
      <c r="A197" s="198"/>
      <c r="B197" s="198"/>
      <c r="C197" s="198"/>
      <c r="D197" s="198"/>
      <c r="E197" s="6" t="s">
        <v>50</v>
      </c>
      <c r="F197" s="6" t="s">
        <v>642</v>
      </c>
      <c r="G197" s="34">
        <v>246464</v>
      </c>
      <c r="H197" s="34"/>
      <c r="I197" s="34">
        <f t="shared" si="7"/>
        <v>246464</v>
      </c>
    </row>
    <row r="198" spans="1:9" s="4" customFormat="1" x14ac:dyDescent="0.25">
      <c r="A198" s="198" t="s">
        <v>51</v>
      </c>
      <c r="B198" s="198" t="s">
        <v>291</v>
      </c>
      <c r="C198" s="231" t="s">
        <v>285</v>
      </c>
      <c r="D198" s="232"/>
      <c r="E198" s="232"/>
      <c r="F198" s="233"/>
      <c r="G198" s="33">
        <f>SUM(G199:G231)</f>
        <v>5580344</v>
      </c>
      <c r="H198" s="33">
        <f>SUM(H199:H231)</f>
        <v>59479</v>
      </c>
      <c r="I198" s="33">
        <f>SUM(I199:I231)</f>
        <v>5639823</v>
      </c>
    </row>
    <row r="199" spans="1:9" s="4" customFormat="1" x14ac:dyDescent="0.25">
      <c r="A199" s="198"/>
      <c r="B199" s="198"/>
      <c r="C199" s="198" t="s">
        <v>52</v>
      </c>
      <c r="D199" s="198" t="s">
        <v>292</v>
      </c>
      <c r="E199" s="6" t="s">
        <v>53</v>
      </c>
      <c r="F199" s="6" t="s">
        <v>619</v>
      </c>
      <c r="G199" s="34">
        <v>665854</v>
      </c>
      <c r="H199" s="34">
        <v>4583</v>
      </c>
      <c r="I199" s="34">
        <f t="shared" ref="I199:I231" si="8">G199+H199</f>
        <v>670437</v>
      </c>
    </row>
    <row r="200" spans="1:9" s="4" customFormat="1" x14ac:dyDescent="0.25">
      <c r="A200" s="198"/>
      <c r="B200" s="198"/>
      <c r="C200" s="198"/>
      <c r="D200" s="198"/>
      <c r="E200" s="6" t="s">
        <v>54</v>
      </c>
      <c r="F200" s="6" t="s">
        <v>229</v>
      </c>
      <c r="G200" s="34">
        <v>119023</v>
      </c>
      <c r="H200" s="34">
        <v>-2253</v>
      </c>
      <c r="I200" s="34">
        <f t="shared" si="8"/>
        <v>116770</v>
      </c>
    </row>
    <row r="201" spans="1:9" s="4" customFormat="1" ht="30" x14ac:dyDescent="0.25">
      <c r="A201" s="198"/>
      <c r="B201" s="198"/>
      <c r="C201" s="198"/>
      <c r="D201" s="198"/>
      <c r="E201" s="6" t="s">
        <v>130</v>
      </c>
      <c r="F201" s="6" t="s">
        <v>504</v>
      </c>
      <c r="G201" s="34">
        <v>46916</v>
      </c>
      <c r="H201" s="34"/>
      <c r="I201" s="34">
        <f t="shared" si="8"/>
        <v>46916</v>
      </c>
    </row>
    <row r="202" spans="1:9" s="4" customFormat="1" ht="30" x14ac:dyDescent="0.25">
      <c r="A202" s="198"/>
      <c r="B202" s="198"/>
      <c r="C202" s="198"/>
      <c r="D202" s="198"/>
      <c r="E202" s="6" t="s">
        <v>165</v>
      </c>
      <c r="F202" s="6" t="s">
        <v>298</v>
      </c>
      <c r="G202" s="34">
        <v>3200</v>
      </c>
      <c r="H202" s="34"/>
      <c r="I202" s="34">
        <f t="shared" si="8"/>
        <v>3200</v>
      </c>
    </row>
    <row r="203" spans="1:9" s="4" customFormat="1" ht="30" x14ac:dyDescent="0.25">
      <c r="A203" s="198"/>
      <c r="B203" s="198"/>
      <c r="C203" s="198"/>
      <c r="D203" s="198"/>
      <c r="E203" s="6" t="s">
        <v>503</v>
      </c>
      <c r="F203" s="6" t="s">
        <v>502</v>
      </c>
      <c r="G203" s="34">
        <v>3000</v>
      </c>
      <c r="H203" s="34"/>
      <c r="I203" s="34">
        <f t="shared" si="8"/>
        <v>3000</v>
      </c>
    </row>
    <row r="204" spans="1:9" s="4" customFormat="1" x14ac:dyDescent="0.25">
      <c r="A204" s="198"/>
      <c r="B204" s="198"/>
      <c r="C204" s="198" t="s">
        <v>230</v>
      </c>
      <c r="D204" s="198" t="s">
        <v>55</v>
      </c>
      <c r="E204" s="6" t="s">
        <v>56</v>
      </c>
      <c r="F204" s="6" t="s">
        <v>57</v>
      </c>
      <c r="G204" s="34">
        <v>287484</v>
      </c>
      <c r="H204" s="34">
        <v>-178</v>
      </c>
      <c r="I204" s="34">
        <f t="shared" si="8"/>
        <v>287306</v>
      </c>
    </row>
    <row r="205" spans="1:9" s="4" customFormat="1" x14ac:dyDescent="0.25">
      <c r="A205" s="198"/>
      <c r="B205" s="198"/>
      <c r="C205" s="198"/>
      <c r="D205" s="198"/>
      <c r="E205" s="6" t="s">
        <v>58</v>
      </c>
      <c r="F205" s="6" t="s">
        <v>605</v>
      </c>
      <c r="G205" s="34">
        <v>22979</v>
      </c>
      <c r="H205" s="34"/>
      <c r="I205" s="34">
        <f t="shared" si="8"/>
        <v>22979</v>
      </c>
    </row>
    <row r="206" spans="1:9" s="4" customFormat="1" x14ac:dyDescent="0.25">
      <c r="A206" s="198"/>
      <c r="B206" s="198"/>
      <c r="C206" s="198"/>
      <c r="D206" s="198"/>
      <c r="E206" s="6" t="s">
        <v>59</v>
      </c>
      <c r="F206" s="6" t="s">
        <v>604</v>
      </c>
      <c r="G206" s="34">
        <v>49918</v>
      </c>
      <c r="H206" s="34">
        <v>400</v>
      </c>
      <c r="I206" s="34">
        <f t="shared" si="8"/>
        <v>50318</v>
      </c>
    </row>
    <row r="207" spans="1:9" s="4" customFormat="1" x14ac:dyDescent="0.25">
      <c r="A207" s="198"/>
      <c r="B207" s="198"/>
      <c r="C207" s="198"/>
      <c r="D207" s="198"/>
      <c r="E207" s="6" t="s">
        <v>60</v>
      </c>
      <c r="F207" s="6" t="s">
        <v>231</v>
      </c>
      <c r="G207" s="34">
        <v>23048</v>
      </c>
      <c r="H207" s="34"/>
      <c r="I207" s="34">
        <f t="shared" si="8"/>
        <v>23048</v>
      </c>
    </row>
    <row r="208" spans="1:9" s="4" customFormat="1" x14ac:dyDescent="0.25">
      <c r="A208" s="198"/>
      <c r="B208" s="198"/>
      <c r="C208" s="198"/>
      <c r="D208" s="198"/>
      <c r="E208" s="6" t="s">
        <v>61</v>
      </c>
      <c r="F208" s="6" t="s">
        <v>232</v>
      </c>
      <c r="G208" s="34">
        <v>25797</v>
      </c>
      <c r="H208" s="34">
        <v>2274</v>
      </c>
      <c r="I208" s="34">
        <f t="shared" si="8"/>
        <v>28071</v>
      </c>
    </row>
    <row r="209" spans="1:9" s="4" customFormat="1" x14ac:dyDescent="0.25">
      <c r="A209" s="198"/>
      <c r="B209" s="198"/>
      <c r="C209" s="198"/>
      <c r="D209" s="198"/>
      <c r="E209" s="6" t="s">
        <v>117</v>
      </c>
      <c r="F209" s="6" t="s">
        <v>118</v>
      </c>
      <c r="G209" s="34">
        <v>51685</v>
      </c>
      <c r="H209" s="34"/>
      <c r="I209" s="34">
        <f t="shared" si="8"/>
        <v>51685</v>
      </c>
    </row>
    <row r="210" spans="1:9" s="4" customFormat="1" x14ac:dyDescent="0.25">
      <c r="A210" s="198"/>
      <c r="B210" s="198"/>
      <c r="C210" s="198"/>
      <c r="D210" s="198"/>
      <c r="E210" s="6" t="s">
        <v>119</v>
      </c>
      <c r="F210" s="6" t="s">
        <v>293</v>
      </c>
      <c r="G210" s="34">
        <v>16954</v>
      </c>
      <c r="H210" s="34"/>
      <c r="I210" s="34">
        <f t="shared" si="8"/>
        <v>16954</v>
      </c>
    </row>
    <row r="211" spans="1:9" s="4" customFormat="1" x14ac:dyDescent="0.25">
      <c r="A211" s="198"/>
      <c r="B211" s="198"/>
      <c r="C211" s="198"/>
      <c r="D211" s="198"/>
      <c r="E211" s="6" t="s">
        <v>133</v>
      </c>
      <c r="F211" s="6" t="s">
        <v>233</v>
      </c>
      <c r="G211" s="34">
        <v>63695</v>
      </c>
      <c r="H211" s="34">
        <v>906</v>
      </c>
      <c r="I211" s="34">
        <f t="shared" si="8"/>
        <v>64601</v>
      </c>
    </row>
    <row r="212" spans="1:9" s="4" customFormat="1" x14ac:dyDescent="0.25">
      <c r="A212" s="198"/>
      <c r="B212" s="198"/>
      <c r="C212" s="198"/>
      <c r="D212" s="198"/>
      <c r="E212" s="6" t="s">
        <v>134</v>
      </c>
      <c r="F212" s="6" t="s">
        <v>234</v>
      </c>
      <c r="G212" s="34">
        <v>29801</v>
      </c>
      <c r="H212" s="34"/>
      <c r="I212" s="34">
        <f t="shared" si="8"/>
        <v>29801</v>
      </c>
    </row>
    <row r="213" spans="1:9" s="4" customFormat="1" x14ac:dyDescent="0.25">
      <c r="A213" s="198"/>
      <c r="B213" s="198"/>
      <c r="C213" s="198"/>
      <c r="D213" s="198"/>
      <c r="E213" s="6" t="s">
        <v>158</v>
      </c>
      <c r="F213" s="6" t="s">
        <v>235</v>
      </c>
      <c r="G213" s="34">
        <v>199532</v>
      </c>
      <c r="H213" s="62">
        <v>2274</v>
      </c>
      <c r="I213" s="34">
        <f t="shared" si="8"/>
        <v>201806</v>
      </c>
    </row>
    <row r="214" spans="1:9" s="4" customFormat="1" x14ac:dyDescent="0.25">
      <c r="A214" s="198"/>
      <c r="B214" s="198"/>
      <c r="C214" s="198"/>
      <c r="D214" s="198"/>
      <c r="E214" s="6" t="s">
        <v>501</v>
      </c>
      <c r="F214" s="6" t="s">
        <v>500</v>
      </c>
      <c r="G214" s="34">
        <v>17890</v>
      </c>
      <c r="H214" s="34"/>
      <c r="I214" s="34">
        <f t="shared" si="8"/>
        <v>17890</v>
      </c>
    </row>
    <row r="215" spans="1:9" s="4" customFormat="1" ht="30" x14ac:dyDescent="0.25">
      <c r="A215" s="198"/>
      <c r="B215" s="198"/>
      <c r="C215" s="237" t="s">
        <v>62</v>
      </c>
      <c r="D215" s="237" t="s">
        <v>63</v>
      </c>
      <c r="E215" s="6">
        <v>8230</v>
      </c>
      <c r="F215" s="6" t="s">
        <v>643</v>
      </c>
      <c r="G215" s="34">
        <v>184960</v>
      </c>
      <c r="H215" s="34"/>
      <c r="I215" s="34">
        <f t="shared" si="8"/>
        <v>184960</v>
      </c>
    </row>
    <row r="216" spans="1:9" s="4" customFormat="1" x14ac:dyDescent="0.25">
      <c r="A216" s="198"/>
      <c r="B216" s="198"/>
      <c r="C216" s="246"/>
      <c r="D216" s="246"/>
      <c r="E216" s="6" t="s">
        <v>64</v>
      </c>
      <c r="F216" s="6" t="s">
        <v>644</v>
      </c>
      <c r="G216" s="34">
        <v>1311225</v>
      </c>
      <c r="H216" s="34">
        <v>12109</v>
      </c>
      <c r="I216" s="34">
        <f t="shared" si="8"/>
        <v>1323334</v>
      </c>
    </row>
    <row r="217" spans="1:9" s="4" customFormat="1" x14ac:dyDescent="0.25">
      <c r="A217" s="198"/>
      <c r="B217" s="198"/>
      <c r="C217" s="246"/>
      <c r="D217" s="246"/>
      <c r="E217" s="6" t="s">
        <v>108</v>
      </c>
      <c r="F217" s="6" t="s">
        <v>236</v>
      </c>
      <c r="G217" s="34">
        <v>19819</v>
      </c>
      <c r="H217" s="34"/>
      <c r="I217" s="34">
        <f t="shared" si="8"/>
        <v>19819</v>
      </c>
    </row>
    <row r="218" spans="1:9" s="4" customFormat="1" x14ac:dyDescent="0.25">
      <c r="A218" s="198"/>
      <c r="B218" s="198"/>
      <c r="C218" s="246"/>
      <c r="D218" s="246"/>
      <c r="E218" s="6" t="s">
        <v>65</v>
      </c>
      <c r="F218" s="6" t="s">
        <v>237</v>
      </c>
      <c r="G218" s="34">
        <v>136654</v>
      </c>
      <c r="H218" s="34">
        <v>2033</v>
      </c>
      <c r="I218" s="34">
        <f t="shared" si="8"/>
        <v>138687</v>
      </c>
    </row>
    <row r="219" spans="1:9" s="4" customFormat="1" x14ac:dyDescent="0.25">
      <c r="A219" s="198"/>
      <c r="B219" s="198"/>
      <c r="C219" s="246"/>
      <c r="D219" s="246"/>
      <c r="E219" s="6" t="s">
        <v>66</v>
      </c>
      <c r="F219" s="6" t="s">
        <v>238</v>
      </c>
      <c r="G219" s="34">
        <v>104340</v>
      </c>
      <c r="H219" s="34">
        <v>1724</v>
      </c>
      <c r="I219" s="34">
        <f t="shared" si="8"/>
        <v>106064</v>
      </c>
    </row>
    <row r="220" spans="1:9" s="4" customFormat="1" x14ac:dyDescent="0.25">
      <c r="A220" s="198"/>
      <c r="B220" s="198"/>
      <c r="C220" s="246"/>
      <c r="D220" s="246"/>
      <c r="E220" s="6" t="s">
        <v>67</v>
      </c>
      <c r="F220" s="6" t="s">
        <v>239</v>
      </c>
      <c r="G220" s="34">
        <v>108678</v>
      </c>
      <c r="H220" s="34">
        <v>5364</v>
      </c>
      <c r="I220" s="34">
        <f t="shared" si="8"/>
        <v>114042</v>
      </c>
    </row>
    <row r="221" spans="1:9" s="4" customFormat="1" x14ac:dyDescent="0.25">
      <c r="A221" s="198"/>
      <c r="B221" s="198"/>
      <c r="C221" s="246"/>
      <c r="D221" s="246"/>
      <c r="E221" s="6" t="s">
        <v>68</v>
      </c>
      <c r="F221" s="6" t="s">
        <v>1113</v>
      </c>
      <c r="G221" s="34">
        <v>54631</v>
      </c>
      <c r="H221" s="34"/>
      <c r="I221" s="34">
        <f t="shared" si="8"/>
        <v>54631</v>
      </c>
    </row>
    <row r="222" spans="1:9" s="4" customFormat="1" x14ac:dyDescent="0.25">
      <c r="A222" s="198"/>
      <c r="B222" s="198"/>
      <c r="C222" s="246"/>
      <c r="D222" s="246"/>
      <c r="E222" s="6" t="s">
        <v>120</v>
      </c>
      <c r="F222" s="6" t="s">
        <v>121</v>
      </c>
      <c r="G222" s="34">
        <v>653313</v>
      </c>
      <c r="H222" s="34">
        <v>5199</v>
      </c>
      <c r="I222" s="34">
        <f t="shared" si="8"/>
        <v>658512</v>
      </c>
    </row>
    <row r="223" spans="1:9" s="4" customFormat="1" x14ac:dyDescent="0.25">
      <c r="A223" s="198"/>
      <c r="B223" s="198"/>
      <c r="C223" s="246"/>
      <c r="D223" s="246"/>
      <c r="E223" s="6">
        <v>82381</v>
      </c>
      <c r="F223" s="6" t="s">
        <v>538</v>
      </c>
      <c r="G223" s="34">
        <v>79851</v>
      </c>
      <c r="H223" s="34">
        <v>99</v>
      </c>
      <c r="I223" s="34">
        <f t="shared" si="8"/>
        <v>79950</v>
      </c>
    </row>
    <row r="224" spans="1:9" s="4" customFormat="1" x14ac:dyDescent="0.25">
      <c r="A224" s="198"/>
      <c r="B224" s="198"/>
      <c r="C224" s="246"/>
      <c r="D224" s="246"/>
      <c r="E224" s="6" t="s">
        <v>135</v>
      </c>
      <c r="F224" s="6" t="s">
        <v>240</v>
      </c>
      <c r="G224" s="34">
        <v>258701</v>
      </c>
      <c r="H224" s="34">
        <v>6548</v>
      </c>
      <c r="I224" s="34">
        <f t="shared" si="8"/>
        <v>265249</v>
      </c>
    </row>
    <row r="225" spans="1:9" s="4" customFormat="1" x14ac:dyDescent="0.25">
      <c r="A225" s="198"/>
      <c r="B225" s="198"/>
      <c r="C225" s="246"/>
      <c r="D225" s="246"/>
      <c r="E225" s="6">
        <v>823901</v>
      </c>
      <c r="F225" s="6" t="s">
        <v>539</v>
      </c>
      <c r="G225" s="34">
        <v>9876</v>
      </c>
      <c r="H225" s="34">
        <v>99</v>
      </c>
      <c r="I225" s="34">
        <f t="shared" si="8"/>
        <v>9975</v>
      </c>
    </row>
    <row r="226" spans="1:9" s="4" customFormat="1" x14ac:dyDescent="0.25">
      <c r="A226" s="198"/>
      <c r="B226" s="198"/>
      <c r="C226" s="246"/>
      <c r="D226" s="246"/>
      <c r="E226" s="6" t="s">
        <v>136</v>
      </c>
      <c r="F226" s="6" t="s">
        <v>241</v>
      </c>
      <c r="G226" s="34">
        <v>189448</v>
      </c>
      <c r="H226" s="34">
        <v>1374</v>
      </c>
      <c r="I226" s="34">
        <f t="shared" si="8"/>
        <v>190822</v>
      </c>
    </row>
    <row r="227" spans="1:9" s="4" customFormat="1" x14ac:dyDescent="0.25">
      <c r="A227" s="198"/>
      <c r="B227" s="198"/>
      <c r="C227" s="246"/>
      <c r="D227" s="246"/>
      <c r="E227" s="6" t="s">
        <v>168</v>
      </c>
      <c r="F227" s="6" t="s">
        <v>167</v>
      </c>
      <c r="G227" s="34">
        <v>79865</v>
      </c>
      <c r="H227" s="34">
        <v>99</v>
      </c>
      <c r="I227" s="34">
        <f t="shared" si="8"/>
        <v>79964</v>
      </c>
    </row>
    <row r="228" spans="1:9" s="4" customFormat="1" x14ac:dyDescent="0.25">
      <c r="A228" s="198"/>
      <c r="B228" s="198"/>
      <c r="C228" s="247"/>
      <c r="D228" s="247"/>
      <c r="E228" s="6" t="s">
        <v>159</v>
      </c>
      <c r="F228" s="6" t="s">
        <v>242</v>
      </c>
      <c r="G228" s="34">
        <v>325886</v>
      </c>
      <c r="H228" s="62">
        <v>16825</v>
      </c>
      <c r="I228" s="34">
        <f t="shared" si="8"/>
        <v>342711</v>
      </c>
    </row>
    <row r="229" spans="1:9" s="4" customFormat="1" ht="30" x14ac:dyDescent="0.25">
      <c r="A229" s="198"/>
      <c r="B229" s="198"/>
      <c r="C229" s="240" t="s">
        <v>243</v>
      </c>
      <c r="D229" s="243" t="s">
        <v>294</v>
      </c>
      <c r="E229" s="6" t="s">
        <v>69</v>
      </c>
      <c r="F229" s="6" t="s">
        <v>244</v>
      </c>
      <c r="G229" s="34">
        <v>81037</v>
      </c>
      <c r="H229" s="34"/>
      <c r="I229" s="34">
        <f t="shared" si="8"/>
        <v>81037</v>
      </c>
    </row>
    <row r="230" spans="1:9" s="4" customFormat="1" ht="20.399999999999999" customHeight="1" x14ac:dyDescent="0.25">
      <c r="A230" s="198"/>
      <c r="B230" s="198"/>
      <c r="C230" s="241"/>
      <c r="D230" s="244"/>
      <c r="E230" s="6">
        <v>8611</v>
      </c>
      <c r="F230" s="6" t="s">
        <v>540</v>
      </c>
      <c r="G230" s="34">
        <v>337284</v>
      </c>
      <c r="H230" s="34"/>
      <c r="I230" s="34">
        <f t="shared" si="8"/>
        <v>337284</v>
      </c>
    </row>
    <row r="231" spans="1:9" s="4" customFormat="1" ht="20.399999999999999" customHeight="1" x14ac:dyDescent="0.25">
      <c r="A231" s="19"/>
      <c r="B231" s="19"/>
      <c r="C231" s="242"/>
      <c r="D231" s="245"/>
      <c r="E231" s="6">
        <v>8616</v>
      </c>
      <c r="F231" s="6" t="s">
        <v>647</v>
      </c>
      <c r="G231" s="34">
        <v>18000</v>
      </c>
      <c r="H231" s="34"/>
      <c r="I231" s="34">
        <f t="shared" si="8"/>
        <v>18000</v>
      </c>
    </row>
    <row r="232" spans="1:9" s="4" customFormat="1" x14ac:dyDescent="0.25">
      <c r="A232" s="198" t="s">
        <v>70</v>
      </c>
      <c r="B232" s="198" t="s">
        <v>71</v>
      </c>
      <c r="C232" s="231" t="s">
        <v>285</v>
      </c>
      <c r="D232" s="232"/>
      <c r="E232" s="232"/>
      <c r="F232" s="233"/>
      <c r="G232" s="33">
        <f>SUM(G233:G299)</f>
        <v>36979060</v>
      </c>
      <c r="H232" s="33">
        <f>SUM(H233:H299)</f>
        <v>140513</v>
      </c>
      <c r="I232" s="33">
        <f>SUM(I233:I299)</f>
        <v>37119573</v>
      </c>
    </row>
    <row r="233" spans="1:9" s="4" customFormat="1" x14ac:dyDescent="0.25">
      <c r="A233" s="198"/>
      <c r="B233" s="198"/>
      <c r="C233" s="198" t="s">
        <v>72</v>
      </c>
      <c r="D233" s="198" t="s">
        <v>499</v>
      </c>
      <c r="E233" s="6" t="s">
        <v>73</v>
      </c>
      <c r="F233" s="6" t="s">
        <v>245</v>
      </c>
      <c r="G233" s="34">
        <v>1050161</v>
      </c>
      <c r="H233" s="34"/>
      <c r="I233" s="34">
        <f t="shared" ref="I233:I264" si="9">G233+H233</f>
        <v>1050161</v>
      </c>
    </row>
    <row r="234" spans="1:9" s="4" customFormat="1" x14ac:dyDescent="0.25">
      <c r="A234" s="198"/>
      <c r="B234" s="198"/>
      <c r="C234" s="198"/>
      <c r="D234" s="198"/>
      <c r="E234" s="6" t="s">
        <v>74</v>
      </c>
      <c r="F234" s="6" t="s">
        <v>246</v>
      </c>
      <c r="G234" s="34">
        <v>658301</v>
      </c>
      <c r="H234" s="34"/>
      <c r="I234" s="34">
        <f t="shared" si="9"/>
        <v>658301</v>
      </c>
    </row>
    <row r="235" spans="1:9" s="4" customFormat="1" x14ac:dyDescent="0.25">
      <c r="A235" s="198"/>
      <c r="B235" s="198"/>
      <c r="C235" s="198"/>
      <c r="D235" s="198"/>
      <c r="E235" s="6" t="s">
        <v>75</v>
      </c>
      <c r="F235" s="6" t="s">
        <v>247</v>
      </c>
      <c r="G235" s="34">
        <v>929968</v>
      </c>
      <c r="H235" s="34"/>
      <c r="I235" s="34">
        <f t="shared" si="9"/>
        <v>929968</v>
      </c>
    </row>
    <row r="236" spans="1:9" s="4" customFormat="1" x14ac:dyDescent="0.25">
      <c r="A236" s="198"/>
      <c r="B236" s="198"/>
      <c r="C236" s="198"/>
      <c r="D236" s="198"/>
      <c r="E236" s="6" t="s">
        <v>76</v>
      </c>
      <c r="F236" s="6" t="s">
        <v>248</v>
      </c>
      <c r="G236" s="34">
        <v>881603</v>
      </c>
      <c r="H236" s="34"/>
      <c r="I236" s="34">
        <f t="shared" si="9"/>
        <v>881603</v>
      </c>
    </row>
    <row r="237" spans="1:9" s="4" customFormat="1" x14ac:dyDescent="0.25">
      <c r="A237" s="198"/>
      <c r="B237" s="198"/>
      <c r="C237" s="198"/>
      <c r="D237" s="198"/>
      <c r="E237" s="6" t="s">
        <v>77</v>
      </c>
      <c r="F237" s="6" t="s">
        <v>1114</v>
      </c>
      <c r="G237" s="34">
        <v>626536</v>
      </c>
      <c r="H237" s="34"/>
      <c r="I237" s="34">
        <f t="shared" si="9"/>
        <v>626536</v>
      </c>
    </row>
    <row r="238" spans="1:9" s="4" customFormat="1" x14ac:dyDescent="0.25">
      <c r="A238" s="198"/>
      <c r="B238" s="198"/>
      <c r="C238" s="198"/>
      <c r="D238" s="198"/>
      <c r="E238" s="6" t="s">
        <v>78</v>
      </c>
      <c r="F238" s="6" t="s">
        <v>249</v>
      </c>
      <c r="G238" s="34">
        <v>447805</v>
      </c>
      <c r="H238" s="34">
        <v>2645</v>
      </c>
      <c r="I238" s="34">
        <f t="shared" si="9"/>
        <v>450450</v>
      </c>
    </row>
    <row r="239" spans="1:9" s="4" customFormat="1" x14ac:dyDescent="0.25">
      <c r="A239" s="198"/>
      <c r="B239" s="198"/>
      <c r="C239" s="198"/>
      <c r="D239" s="198"/>
      <c r="E239" s="6" t="s">
        <v>79</v>
      </c>
      <c r="F239" s="6" t="s">
        <v>250</v>
      </c>
      <c r="G239" s="34">
        <v>616242</v>
      </c>
      <c r="H239" s="34"/>
      <c r="I239" s="34">
        <f t="shared" si="9"/>
        <v>616242</v>
      </c>
    </row>
    <row r="240" spans="1:9" s="4" customFormat="1" x14ac:dyDescent="0.25">
      <c r="A240" s="198"/>
      <c r="B240" s="198"/>
      <c r="C240" s="198"/>
      <c r="D240" s="198"/>
      <c r="E240" s="6" t="s">
        <v>80</v>
      </c>
      <c r="F240" s="6" t="s">
        <v>251</v>
      </c>
      <c r="G240" s="34">
        <v>1058310</v>
      </c>
      <c r="H240" s="34"/>
      <c r="I240" s="34">
        <f t="shared" si="9"/>
        <v>1058310</v>
      </c>
    </row>
    <row r="241" spans="1:9" s="4" customFormat="1" x14ac:dyDescent="0.25">
      <c r="A241" s="198"/>
      <c r="B241" s="198"/>
      <c r="C241" s="198"/>
      <c r="D241" s="198"/>
      <c r="E241" s="6" t="s">
        <v>122</v>
      </c>
      <c r="F241" s="6" t="s">
        <v>200</v>
      </c>
      <c r="G241" s="34">
        <v>730758</v>
      </c>
      <c r="H241" s="34"/>
      <c r="I241" s="34">
        <f t="shared" si="9"/>
        <v>730758</v>
      </c>
    </row>
    <row r="242" spans="1:9" s="4" customFormat="1" x14ac:dyDescent="0.25">
      <c r="A242" s="198"/>
      <c r="B242" s="198"/>
      <c r="C242" s="198"/>
      <c r="D242" s="198"/>
      <c r="E242" s="6" t="s">
        <v>142</v>
      </c>
      <c r="F242" s="6" t="s">
        <v>252</v>
      </c>
      <c r="G242" s="34">
        <v>741635</v>
      </c>
      <c r="H242" s="34">
        <v>-4000</v>
      </c>
      <c r="I242" s="34">
        <f t="shared" si="9"/>
        <v>737635</v>
      </c>
    </row>
    <row r="243" spans="1:9" s="4" customFormat="1" x14ac:dyDescent="0.25">
      <c r="A243" s="198"/>
      <c r="B243" s="198"/>
      <c r="C243" s="198"/>
      <c r="D243" s="198"/>
      <c r="E243" s="6" t="s">
        <v>131</v>
      </c>
      <c r="F243" s="6" t="s">
        <v>253</v>
      </c>
      <c r="G243" s="34">
        <v>760938</v>
      </c>
      <c r="H243" s="34"/>
      <c r="I243" s="34">
        <f t="shared" si="9"/>
        <v>760938</v>
      </c>
    </row>
    <row r="244" spans="1:9" s="4" customFormat="1" x14ac:dyDescent="0.25">
      <c r="A244" s="198"/>
      <c r="B244" s="198"/>
      <c r="C244" s="198"/>
      <c r="D244" s="198"/>
      <c r="E244" s="6" t="s">
        <v>137</v>
      </c>
      <c r="F244" s="6" t="s">
        <v>254</v>
      </c>
      <c r="G244" s="34">
        <v>438445</v>
      </c>
      <c r="H244" s="34"/>
      <c r="I244" s="34">
        <f t="shared" si="9"/>
        <v>438445</v>
      </c>
    </row>
    <row r="245" spans="1:9" s="4" customFormat="1" x14ac:dyDescent="0.25">
      <c r="A245" s="198"/>
      <c r="B245" s="198"/>
      <c r="C245" s="198"/>
      <c r="D245" s="198"/>
      <c r="E245" s="6" t="s">
        <v>138</v>
      </c>
      <c r="F245" s="6" t="s">
        <v>255</v>
      </c>
      <c r="G245" s="34">
        <v>270907</v>
      </c>
      <c r="H245" s="34">
        <v>1400</v>
      </c>
      <c r="I245" s="34">
        <f t="shared" si="9"/>
        <v>272307</v>
      </c>
    </row>
    <row r="246" spans="1:9" s="4" customFormat="1" x14ac:dyDescent="0.25">
      <c r="A246" s="198"/>
      <c r="B246" s="198"/>
      <c r="C246" s="198"/>
      <c r="D246" s="198"/>
      <c r="E246" s="6" t="s">
        <v>498</v>
      </c>
      <c r="F246" s="6" t="s">
        <v>497</v>
      </c>
      <c r="G246" s="34">
        <v>148912</v>
      </c>
      <c r="H246" s="34"/>
      <c r="I246" s="34">
        <f t="shared" si="9"/>
        <v>148912</v>
      </c>
    </row>
    <row r="247" spans="1:9" s="4" customFormat="1" x14ac:dyDescent="0.25">
      <c r="A247" s="198"/>
      <c r="B247" s="198"/>
      <c r="C247" s="198"/>
      <c r="D247" s="198"/>
      <c r="E247" s="6" t="s">
        <v>496</v>
      </c>
      <c r="F247" s="6" t="s">
        <v>495</v>
      </c>
      <c r="G247" s="34">
        <v>139351</v>
      </c>
      <c r="H247" s="34"/>
      <c r="I247" s="34">
        <f t="shared" si="9"/>
        <v>139351</v>
      </c>
    </row>
    <row r="248" spans="1:9" s="4" customFormat="1" x14ac:dyDescent="0.25">
      <c r="A248" s="198"/>
      <c r="B248" s="198"/>
      <c r="C248" s="198"/>
      <c r="D248" s="198"/>
      <c r="E248" s="6">
        <v>9130</v>
      </c>
      <c r="F248" s="6" t="s">
        <v>645</v>
      </c>
      <c r="G248" s="34">
        <v>31733</v>
      </c>
      <c r="H248" s="34"/>
      <c r="I248" s="34">
        <f t="shared" si="9"/>
        <v>31733</v>
      </c>
    </row>
    <row r="249" spans="1:9" s="4" customFormat="1" x14ac:dyDescent="0.25">
      <c r="A249" s="198"/>
      <c r="B249" s="198"/>
      <c r="C249" s="198" t="s">
        <v>81</v>
      </c>
      <c r="D249" s="198" t="s">
        <v>295</v>
      </c>
      <c r="E249" s="6" t="s">
        <v>82</v>
      </c>
      <c r="F249" s="6" t="s">
        <v>109</v>
      </c>
      <c r="G249" s="34">
        <v>2703221</v>
      </c>
      <c r="H249" s="34">
        <v>-450</v>
      </c>
      <c r="I249" s="34">
        <f t="shared" si="9"/>
        <v>2702771</v>
      </c>
    </row>
    <row r="250" spans="1:9" s="4" customFormat="1" x14ac:dyDescent="0.25">
      <c r="A250" s="198"/>
      <c r="B250" s="198"/>
      <c r="C250" s="198"/>
      <c r="D250" s="198"/>
      <c r="E250" s="6" t="s">
        <v>83</v>
      </c>
      <c r="F250" s="6" t="s">
        <v>256</v>
      </c>
      <c r="G250" s="34">
        <v>1616601</v>
      </c>
      <c r="H250" s="34">
        <v>12603</v>
      </c>
      <c r="I250" s="34">
        <f t="shared" si="9"/>
        <v>1629204</v>
      </c>
    </row>
    <row r="251" spans="1:9" s="4" customFormat="1" x14ac:dyDescent="0.25">
      <c r="A251" s="198"/>
      <c r="B251" s="198"/>
      <c r="C251" s="198"/>
      <c r="D251" s="198"/>
      <c r="E251" s="6" t="s">
        <v>84</v>
      </c>
      <c r="F251" s="6" t="s">
        <v>257</v>
      </c>
      <c r="G251" s="34">
        <v>1904341</v>
      </c>
      <c r="H251" s="34">
        <v>1755</v>
      </c>
      <c r="I251" s="34">
        <f t="shared" si="9"/>
        <v>1906096</v>
      </c>
    </row>
    <row r="252" spans="1:9" s="4" customFormat="1" x14ac:dyDescent="0.25">
      <c r="A252" s="198"/>
      <c r="B252" s="198"/>
      <c r="C252" s="198"/>
      <c r="D252" s="198"/>
      <c r="E252" s="6" t="s">
        <v>85</v>
      </c>
      <c r="F252" s="6" t="s">
        <v>258</v>
      </c>
      <c r="G252" s="34">
        <v>4060200</v>
      </c>
      <c r="H252" s="34">
        <v>5265</v>
      </c>
      <c r="I252" s="34">
        <f t="shared" si="9"/>
        <v>4065465</v>
      </c>
    </row>
    <row r="253" spans="1:9" s="4" customFormat="1" x14ac:dyDescent="0.25">
      <c r="A253" s="198"/>
      <c r="B253" s="198"/>
      <c r="C253" s="198"/>
      <c r="D253" s="198"/>
      <c r="E253" s="6" t="s">
        <v>86</v>
      </c>
      <c r="F253" s="6" t="s">
        <v>259</v>
      </c>
      <c r="G253" s="34">
        <v>1167311</v>
      </c>
      <c r="H253" s="34">
        <v>5226</v>
      </c>
      <c r="I253" s="34">
        <f t="shared" si="9"/>
        <v>1172537</v>
      </c>
    </row>
    <row r="254" spans="1:9" s="4" customFormat="1" x14ac:dyDescent="0.25">
      <c r="A254" s="198"/>
      <c r="B254" s="198"/>
      <c r="C254" s="198"/>
      <c r="D254" s="198"/>
      <c r="E254" s="6" t="s">
        <v>87</v>
      </c>
      <c r="F254" s="6" t="s">
        <v>260</v>
      </c>
      <c r="G254" s="34">
        <v>11260</v>
      </c>
      <c r="H254" s="34"/>
      <c r="I254" s="34">
        <f t="shared" si="9"/>
        <v>11260</v>
      </c>
    </row>
    <row r="255" spans="1:9" s="4" customFormat="1" x14ac:dyDescent="0.25">
      <c r="A255" s="198"/>
      <c r="B255" s="198"/>
      <c r="C255" s="198"/>
      <c r="D255" s="198"/>
      <c r="E255" s="6" t="s">
        <v>88</v>
      </c>
      <c r="F255" s="6" t="s">
        <v>261</v>
      </c>
      <c r="G255" s="34">
        <v>662554</v>
      </c>
      <c r="H255" s="34">
        <v>7877</v>
      </c>
      <c r="I255" s="34">
        <f t="shared" si="9"/>
        <v>670431</v>
      </c>
    </row>
    <row r="256" spans="1:9" s="4" customFormat="1" x14ac:dyDescent="0.25">
      <c r="A256" s="198"/>
      <c r="B256" s="198"/>
      <c r="C256" s="198"/>
      <c r="D256" s="198"/>
      <c r="E256" s="6" t="s">
        <v>123</v>
      </c>
      <c r="F256" s="6" t="s">
        <v>170</v>
      </c>
      <c r="G256" s="34">
        <v>1505721</v>
      </c>
      <c r="H256" s="34">
        <v>-3746</v>
      </c>
      <c r="I256" s="34">
        <f t="shared" si="9"/>
        <v>1501975</v>
      </c>
    </row>
    <row r="257" spans="1:9" s="4" customFormat="1" x14ac:dyDescent="0.25">
      <c r="A257" s="198"/>
      <c r="B257" s="198"/>
      <c r="C257" s="198"/>
      <c r="D257" s="198"/>
      <c r="E257" s="6" t="s">
        <v>143</v>
      </c>
      <c r="F257" s="6" t="s">
        <v>262</v>
      </c>
      <c r="G257" s="34">
        <v>1176234</v>
      </c>
      <c r="H257" s="34">
        <v>1755</v>
      </c>
      <c r="I257" s="34">
        <f t="shared" si="9"/>
        <v>1177989</v>
      </c>
    </row>
    <row r="258" spans="1:9" s="4" customFormat="1" x14ac:dyDescent="0.25">
      <c r="A258" s="198"/>
      <c r="B258" s="198"/>
      <c r="C258" s="198"/>
      <c r="D258" s="198"/>
      <c r="E258" s="6" t="s">
        <v>144</v>
      </c>
      <c r="F258" s="6" t="s">
        <v>132</v>
      </c>
      <c r="G258" s="34">
        <v>1799566</v>
      </c>
      <c r="H258" s="34">
        <v>4455</v>
      </c>
      <c r="I258" s="34">
        <f t="shared" si="9"/>
        <v>1804021</v>
      </c>
    </row>
    <row r="259" spans="1:9" s="4" customFormat="1" x14ac:dyDescent="0.25">
      <c r="A259" s="198"/>
      <c r="B259" s="198"/>
      <c r="C259" s="198"/>
      <c r="D259" s="198"/>
      <c r="E259" s="6" t="s">
        <v>145</v>
      </c>
      <c r="F259" s="6" t="s">
        <v>171</v>
      </c>
      <c r="G259" s="34">
        <v>301644</v>
      </c>
      <c r="H259" s="34">
        <v>1300</v>
      </c>
      <c r="I259" s="34">
        <f t="shared" si="9"/>
        <v>302944</v>
      </c>
    </row>
    <row r="260" spans="1:9" s="4" customFormat="1" x14ac:dyDescent="0.25">
      <c r="A260" s="198"/>
      <c r="B260" s="198"/>
      <c r="C260" s="198"/>
      <c r="D260" s="198"/>
      <c r="E260" s="6" t="s">
        <v>146</v>
      </c>
      <c r="F260" s="6" t="s">
        <v>166</v>
      </c>
      <c r="G260" s="34">
        <v>590521</v>
      </c>
      <c r="H260" s="34">
        <v>2402</v>
      </c>
      <c r="I260" s="34">
        <f t="shared" si="9"/>
        <v>592923</v>
      </c>
    </row>
    <row r="261" spans="1:9" s="4" customFormat="1" x14ac:dyDescent="0.25">
      <c r="A261" s="198"/>
      <c r="B261" s="198"/>
      <c r="C261" s="198"/>
      <c r="D261" s="198"/>
      <c r="E261" s="6" t="s">
        <v>494</v>
      </c>
      <c r="F261" s="6" t="s">
        <v>493</v>
      </c>
      <c r="G261" s="34">
        <v>320120</v>
      </c>
      <c r="H261" s="34">
        <v>6953</v>
      </c>
      <c r="I261" s="34">
        <f t="shared" si="9"/>
        <v>327073</v>
      </c>
    </row>
    <row r="262" spans="1:9" s="4" customFormat="1" x14ac:dyDescent="0.25">
      <c r="A262" s="198"/>
      <c r="B262" s="198"/>
      <c r="C262" s="198"/>
      <c r="D262" s="198"/>
      <c r="E262" s="6" t="s">
        <v>492</v>
      </c>
      <c r="F262" s="6" t="s">
        <v>491</v>
      </c>
      <c r="G262" s="34">
        <v>85045</v>
      </c>
      <c r="H262" s="34"/>
      <c r="I262" s="34">
        <f t="shared" si="9"/>
        <v>85045</v>
      </c>
    </row>
    <row r="263" spans="1:9" s="4" customFormat="1" x14ac:dyDescent="0.25">
      <c r="A263" s="198"/>
      <c r="B263" s="198"/>
      <c r="C263" s="198"/>
      <c r="D263" s="198"/>
      <c r="E263" s="6" t="s">
        <v>490</v>
      </c>
      <c r="F263" s="6" t="s">
        <v>489</v>
      </c>
      <c r="G263" s="34">
        <v>425597</v>
      </c>
      <c r="H263" s="34">
        <v>3000</v>
      </c>
      <c r="I263" s="34">
        <f t="shared" si="9"/>
        <v>428597</v>
      </c>
    </row>
    <row r="264" spans="1:9" s="4" customFormat="1" x14ac:dyDescent="0.25">
      <c r="A264" s="198"/>
      <c r="B264" s="198"/>
      <c r="C264" s="198"/>
      <c r="D264" s="198"/>
      <c r="E264" s="6">
        <v>9230</v>
      </c>
      <c r="F264" s="6" t="s">
        <v>541</v>
      </c>
      <c r="G264" s="34">
        <v>96750</v>
      </c>
      <c r="H264" s="34"/>
      <c r="I264" s="34">
        <f t="shared" si="9"/>
        <v>96750</v>
      </c>
    </row>
    <row r="265" spans="1:9" s="4" customFormat="1" x14ac:dyDescent="0.25">
      <c r="A265" s="198"/>
      <c r="B265" s="198"/>
      <c r="C265" s="198"/>
      <c r="D265" s="198"/>
      <c r="E265" s="6" t="s">
        <v>89</v>
      </c>
      <c r="F265" s="6" t="s">
        <v>227</v>
      </c>
      <c r="G265" s="34">
        <v>80671</v>
      </c>
      <c r="H265" s="34"/>
      <c r="I265" s="34">
        <f t="shared" ref="I265:I296" si="10">G265+H265</f>
        <v>80671</v>
      </c>
    </row>
    <row r="266" spans="1:9" s="4" customFormat="1" x14ac:dyDescent="0.25">
      <c r="A266" s="198"/>
      <c r="B266" s="198"/>
      <c r="C266" s="198"/>
      <c r="D266" s="198"/>
      <c r="E266" s="6">
        <v>9232</v>
      </c>
      <c r="F266" s="6" t="s">
        <v>542</v>
      </c>
      <c r="G266" s="34">
        <v>75000</v>
      </c>
      <c r="H266" s="34"/>
      <c r="I266" s="34">
        <f t="shared" si="10"/>
        <v>75000</v>
      </c>
    </row>
    <row r="267" spans="1:9" s="4" customFormat="1" x14ac:dyDescent="0.25">
      <c r="A267" s="198"/>
      <c r="B267" s="198"/>
      <c r="C267" s="198" t="s">
        <v>90</v>
      </c>
      <c r="D267" s="198" t="s">
        <v>296</v>
      </c>
      <c r="E267" s="6" t="s">
        <v>91</v>
      </c>
      <c r="F267" s="6" t="s">
        <v>1115</v>
      </c>
      <c r="G267" s="34">
        <v>1336025</v>
      </c>
      <c r="H267" s="34">
        <v>424</v>
      </c>
      <c r="I267" s="34">
        <f t="shared" si="10"/>
        <v>1336449</v>
      </c>
    </row>
    <row r="268" spans="1:9" s="4" customFormat="1" x14ac:dyDescent="0.25">
      <c r="A268" s="198"/>
      <c r="B268" s="198"/>
      <c r="C268" s="198"/>
      <c r="D268" s="198"/>
      <c r="E268" s="6" t="s">
        <v>124</v>
      </c>
      <c r="F268" s="6" t="s">
        <v>125</v>
      </c>
      <c r="G268" s="34">
        <v>252629</v>
      </c>
      <c r="H268" s="34"/>
      <c r="I268" s="34">
        <f t="shared" si="10"/>
        <v>252629</v>
      </c>
    </row>
    <row r="269" spans="1:9" s="4" customFormat="1" x14ac:dyDescent="0.25">
      <c r="A269" s="198"/>
      <c r="B269" s="198"/>
      <c r="C269" s="198"/>
      <c r="D269" s="198"/>
      <c r="E269" s="6" t="s">
        <v>93</v>
      </c>
      <c r="F269" s="6" t="s">
        <v>92</v>
      </c>
      <c r="G269" s="34">
        <v>798171</v>
      </c>
      <c r="H269" s="34">
        <v>39605</v>
      </c>
      <c r="I269" s="34">
        <f t="shared" si="10"/>
        <v>837776</v>
      </c>
    </row>
    <row r="270" spans="1:9" s="4" customFormat="1" x14ac:dyDescent="0.25">
      <c r="A270" s="198"/>
      <c r="B270" s="198"/>
      <c r="C270" s="198"/>
      <c r="D270" s="198"/>
      <c r="E270" s="6" t="s">
        <v>94</v>
      </c>
      <c r="F270" s="6" t="s">
        <v>603</v>
      </c>
      <c r="G270" s="34">
        <v>1369866</v>
      </c>
      <c r="H270" s="34">
        <v>20404</v>
      </c>
      <c r="I270" s="34">
        <f t="shared" si="10"/>
        <v>1390270</v>
      </c>
    </row>
    <row r="271" spans="1:9" s="4" customFormat="1" x14ac:dyDescent="0.25">
      <c r="A271" s="198"/>
      <c r="B271" s="198"/>
      <c r="C271" s="198"/>
      <c r="D271" s="198"/>
      <c r="E271" s="6" t="s">
        <v>147</v>
      </c>
      <c r="F271" s="6" t="s">
        <v>602</v>
      </c>
      <c r="G271" s="34">
        <v>274300</v>
      </c>
      <c r="H271" s="34"/>
      <c r="I271" s="34">
        <f t="shared" si="10"/>
        <v>274300</v>
      </c>
    </row>
    <row r="272" spans="1:9" s="4" customFormat="1" x14ac:dyDescent="0.25">
      <c r="A272" s="198"/>
      <c r="B272" s="198"/>
      <c r="C272" s="198"/>
      <c r="D272" s="198"/>
      <c r="E272" s="6" t="s">
        <v>148</v>
      </c>
      <c r="F272" s="6" t="s">
        <v>601</v>
      </c>
      <c r="G272" s="34">
        <v>417681</v>
      </c>
      <c r="H272" s="34">
        <v>-1200</v>
      </c>
      <c r="I272" s="34">
        <f t="shared" si="10"/>
        <v>416481</v>
      </c>
    </row>
    <row r="273" spans="1:9" s="4" customFormat="1" x14ac:dyDescent="0.25">
      <c r="A273" s="198"/>
      <c r="B273" s="198"/>
      <c r="C273" s="198"/>
      <c r="D273" s="198"/>
      <c r="E273" s="6" t="s">
        <v>149</v>
      </c>
      <c r="F273" s="6" t="s">
        <v>600</v>
      </c>
      <c r="G273" s="34">
        <v>90793</v>
      </c>
      <c r="H273" s="34">
        <v>542</v>
      </c>
      <c r="I273" s="34">
        <f t="shared" si="10"/>
        <v>91335</v>
      </c>
    </row>
    <row r="274" spans="1:9" s="4" customFormat="1" ht="30" x14ac:dyDescent="0.25">
      <c r="A274" s="198"/>
      <c r="B274" s="198"/>
      <c r="C274" s="19" t="s">
        <v>543</v>
      </c>
      <c r="D274" s="19" t="s">
        <v>544</v>
      </c>
      <c r="E274" s="6">
        <v>9610</v>
      </c>
      <c r="F274" s="6" t="s">
        <v>545</v>
      </c>
      <c r="G274" s="34">
        <v>1110542</v>
      </c>
      <c r="H274" s="34"/>
      <c r="I274" s="34">
        <f t="shared" si="10"/>
        <v>1110542</v>
      </c>
    </row>
    <row r="275" spans="1:9" s="4" customFormat="1" x14ac:dyDescent="0.25">
      <c r="A275" s="198"/>
      <c r="B275" s="198"/>
      <c r="C275" s="198" t="s">
        <v>546</v>
      </c>
      <c r="D275" s="198" t="s">
        <v>547</v>
      </c>
      <c r="E275" s="6" t="s">
        <v>548</v>
      </c>
      <c r="F275" s="6" t="s">
        <v>549</v>
      </c>
      <c r="G275" s="34">
        <v>141172</v>
      </c>
      <c r="H275" s="34"/>
      <c r="I275" s="34">
        <f t="shared" si="10"/>
        <v>141172</v>
      </c>
    </row>
    <row r="276" spans="1:9" s="4" customFormat="1" x14ac:dyDescent="0.25">
      <c r="A276" s="198"/>
      <c r="B276" s="198"/>
      <c r="C276" s="198"/>
      <c r="D276" s="198"/>
      <c r="E276" s="6" t="s">
        <v>550</v>
      </c>
      <c r="F276" s="6" t="s">
        <v>551</v>
      </c>
      <c r="G276" s="34">
        <v>70485</v>
      </c>
      <c r="H276" s="34"/>
      <c r="I276" s="34">
        <f t="shared" si="10"/>
        <v>70485</v>
      </c>
    </row>
    <row r="277" spans="1:9" s="4" customFormat="1" x14ac:dyDescent="0.25">
      <c r="A277" s="198"/>
      <c r="B277" s="198"/>
      <c r="C277" s="198"/>
      <c r="D277" s="198"/>
      <c r="E277" s="6" t="s">
        <v>552</v>
      </c>
      <c r="F277" s="6" t="s">
        <v>553</v>
      </c>
      <c r="G277" s="34">
        <v>129425</v>
      </c>
      <c r="H277" s="34"/>
      <c r="I277" s="34">
        <f t="shared" si="10"/>
        <v>129425</v>
      </c>
    </row>
    <row r="278" spans="1:9" s="4" customFormat="1" x14ac:dyDescent="0.25">
      <c r="A278" s="198"/>
      <c r="B278" s="198"/>
      <c r="C278" s="198"/>
      <c r="D278" s="198"/>
      <c r="E278" s="6" t="s">
        <v>554</v>
      </c>
      <c r="F278" s="6" t="s">
        <v>555</v>
      </c>
      <c r="G278" s="34">
        <v>82805</v>
      </c>
      <c r="H278" s="34"/>
      <c r="I278" s="34">
        <f t="shared" si="10"/>
        <v>82805</v>
      </c>
    </row>
    <row r="279" spans="1:9" s="4" customFormat="1" ht="30" x14ac:dyDescent="0.25">
      <c r="A279" s="198"/>
      <c r="B279" s="198"/>
      <c r="C279" s="198"/>
      <c r="D279" s="198"/>
      <c r="E279" s="6" t="s">
        <v>556</v>
      </c>
      <c r="F279" s="6" t="s">
        <v>557</v>
      </c>
      <c r="G279" s="34">
        <v>58261</v>
      </c>
      <c r="H279" s="34"/>
      <c r="I279" s="34">
        <f t="shared" si="10"/>
        <v>58261</v>
      </c>
    </row>
    <row r="280" spans="1:9" s="4" customFormat="1" x14ac:dyDescent="0.25">
      <c r="A280" s="198"/>
      <c r="B280" s="198"/>
      <c r="C280" s="198"/>
      <c r="D280" s="198"/>
      <c r="E280" s="6" t="s">
        <v>558</v>
      </c>
      <c r="F280" s="6" t="s">
        <v>559</v>
      </c>
      <c r="G280" s="34">
        <v>79544</v>
      </c>
      <c r="H280" s="34"/>
      <c r="I280" s="34">
        <f t="shared" si="10"/>
        <v>79544</v>
      </c>
    </row>
    <row r="281" spans="1:9" s="4" customFormat="1" x14ac:dyDescent="0.25">
      <c r="A281" s="198"/>
      <c r="B281" s="198"/>
      <c r="C281" s="198"/>
      <c r="D281" s="198"/>
      <c r="E281" s="6" t="s">
        <v>560</v>
      </c>
      <c r="F281" s="6" t="s">
        <v>561</v>
      </c>
      <c r="G281" s="34">
        <v>131602</v>
      </c>
      <c r="H281" s="34"/>
      <c r="I281" s="34">
        <f t="shared" si="10"/>
        <v>131602</v>
      </c>
    </row>
    <row r="282" spans="1:9" s="4" customFormat="1" x14ac:dyDescent="0.25">
      <c r="A282" s="198"/>
      <c r="B282" s="198"/>
      <c r="C282" s="198"/>
      <c r="D282" s="198"/>
      <c r="E282" s="6" t="s">
        <v>562</v>
      </c>
      <c r="F282" s="6" t="s">
        <v>563</v>
      </c>
      <c r="G282" s="34">
        <v>91000</v>
      </c>
      <c r="H282" s="34"/>
      <c r="I282" s="34">
        <f t="shared" si="10"/>
        <v>91000</v>
      </c>
    </row>
    <row r="283" spans="1:9" s="4" customFormat="1" x14ac:dyDescent="0.25">
      <c r="A283" s="198"/>
      <c r="B283" s="198"/>
      <c r="C283" s="198"/>
      <c r="D283" s="198"/>
      <c r="E283" s="6" t="s">
        <v>564</v>
      </c>
      <c r="F283" s="6" t="s">
        <v>565</v>
      </c>
      <c r="G283" s="34">
        <v>91279</v>
      </c>
      <c r="H283" s="34"/>
      <c r="I283" s="34">
        <f t="shared" si="10"/>
        <v>91279</v>
      </c>
    </row>
    <row r="284" spans="1:9" s="4" customFormat="1" x14ac:dyDescent="0.25">
      <c r="A284" s="198"/>
      <c r="B284" s="198"/>
      <c r="C284" s="198"/>
      <c r="D284" s="198"/>
      <c r="E284" s="6" t="s">
        <v>566</v>
      </c>
      <c r="F284" s="6" t="s">
        <v>567</v>
      </c>
      <c r="G284" s="34">
        <v>94260</v>
      </c>
      <c r="H284" s="34"/>
      <c r="I284" s="34">
        <f t="shared" si="10"/>
        <v>94260</v>
      </c>
    </row>
    <row r="285" spans="1:9" s="4" customFormat="1" x14ac:dyDescent="0.25">
      <c r="A285" s="198"/>
      <c r="B285" s="198"/>
      <c r="C285" s="198"/>
      <c r="D285" s="198"/>
      <c r="E285" s="6" t="s">
        <v>568</v>
      </c>
      <c r="F285" s="6" t="s">
        <v>569</v>
      </c>
      <c r="G285" s="34">
        <v>54073</v>
      </c>
      <c r="H285" s="34">
        <v>188</v>
      </c>
      <c r="I285" s="34">
        <f t="shared" si="10"/>
        <v>54261</v>
      </c>
    </row>
    <row r="286" spans="1:9" s="4" customFormat="1" ht="30" x14ac:dyDescent="0.25">
      <c r="A286" s="198"/>
      <c r="B286" s="198"/>
      <c r="C286" s="198"/>
      <c r="D286" s="198"/>
      <c r="E286" s="6" t="s">
        <v>570</v>
      </c>
      <c r="F286" s="6" t="s">
        <v>571</v>
      </c>
      <c r="G286" s="34">
        <v>27112</v>
      </c>
      <c r="H286" s="34"/>
      <c r="I286" s="34">
        <f t="shared" si="10"/>
        <v>27112</v>
      </c>
    </row>
    <row r="287" spans="1:9" s="4" customFormat="1" x14ac:dyDescent="0.25">
      <c r="A287" s="198"/>
      <c r="B287" s="198"/>
      <c r="C287" s="198"/>
      <c r="D287" s="198"/>
      <c r="E287" s="6" t="s">
        <v>572</v>
      </c>
      <c r="F287" s="6" t="s">
        <v>573</v>
      </c>
      <c r="G287" s="34">
        <v>121000</v>
      </c>
      <c r="H287" s="34"/>
      <c r="I287" s="34">
        <f t="shared" si="10"/>
        <v>121000</v>
      </c>
    </row>
    <row r="288" spans="1:9" s="4" customFormat="1" ht="30" x14ac:dyDescent="0.25">
      <c r="A288" s="198"/>
      <c r="B288" s="198"/>
      <c r="C288" s="198"/>
      <c r="D288" s="198"/>
      <c r="E288" s="6" t="s">
        <v>574</v>
      </c>
      <c r="F288" s="6" t="s">
        <v>575</v>
      </c>
      <c r="G288" s="34">
        <v>166232</v>
      </c>
      <c r="H288" s="34"/>
      <c r="I288" s="34">
        <f t="shared" si="10"/>
        <v>166232</v>
      </c>
    </row>
    <row r="289" spans="1:9" s="4" customFormat="1" x14ac:dyDescent="0.25">
      <c r="A289" s="198"/>
      <c r="B289" s="198"/>
      <c r="C289" s="198"/>
      <c r="D289" s="198"/>
      <c r="E289" s="6" t="s">
        <v>576</v>
      </c>
      <c r="F289" s="6" t="s">
        <v>577</v>
      </c>
      <c r="G289" s="34">
        <v>190878</v>
      </c>
      <c r="H289" s="34"/>
      <c r="I289" s="34">
        <f t="shared" si="10"/>
        <v>190878</v>
      </c>
    </row>
    <row r="290" spans="1:9" s="4" customFormat="1" x14ac:dyDescent="0.25">
      <c r="A290" s="198"/>
      <c r="B290" s="198"/>
      <c r="C290" s="198"/>
      <c r="D290" s="198"/>
      <c r="E290" s="6" t="s">
        <v>578</v>
      </c>
      <c r="F290" s="6" t="s">
        <v>579</v>
      </c>
      <c r="G290" s="34">
        <v>333261</v>
      </c>
      <c r="H290" s="34"/>
      <c r="I290" s="34">
        <f t="shared" si="10"/>
        <v>333261</v>
      </c>
    </row>
    <row r="291" spans="1:9" s="4" customFormat="1" x14ac:dyDescent="0.25">
      <c r="A291" s="198"/>
      <c r="B291" s="198"/>
      <c r="C291" s="198"/>
      <c r="D291" s="198"/>
      <c r="E291" s="6" t="s">
        <v>580</v>
      </c>
      <c r="F291" s="6" t="s">
        <v>581</v>
      </c>
      <c r="G291" s="34">
        <v>62807</v>
      </c>
      <c r="H291" s="34">
        <v>1454</v>
      </c>
      <c r="I291" s="34">
        <f t="shared" si="10"/>
        <v>64261</v>
      </c>
    </row>
    <row r="292" spans="1:9" s="4" customFormat="1" x14ac:dyDescent="0.25">
      <c r="A292" s="198"/>
      <c r="B292" s="198"/>
      <c r="C292" s="198"/>
      <c r="D292" s="198"/>
      <c r="E292" s="6" t="s">
        <v>582</v>
      </c>
      <c r="F292" s="6" t="s">
        <v>583</v>
      </c>
      <c r="G292" s="34">
        <v>39150</v>
      </c>
      <c r="H292" s="34"/>
      <c r="I292" s="34">
        <f t="shared" si="10"/>
        <v>39150</v>
      </c>
    </row>
    <row r="293" spans="1:9" s="4" customFormat="1" x14ac:dyDescent="0.25">
      <c r="A293" s="198"/>
      <c r="B293" s="198"/>
      <c r="C293" s="198"/>
      <c r="D293" s="198"/>
      <c r="E293" s="6" t="s">
        <v>584</v>
      </c>
      <c r="F293" s="6" t="s">
        <v>585</v>
      </c>
      <c r="G293" s="34">
        <v>166759</v>
      </c>
      <c r="H293" s="34">
        <v>439</v>
      </c>
      <c r="I293" s="34">
        <f t="shared" si="10"/>
        <v>167198</v>
      </c>
    </row>
    <row r="294" spans="1:9" s="4" customFormat="1" x14ac:dyDescent="0.25">
      <c r="A294" s="198"/>
      <c r="B294" s="198"/>
      <c r="C294" s="198"/>
      <c r="D294" s="198"/>
      <c r="E294" s="6" t="s">
        <v>586</v>
      </c>
      <c r="F294" s="6" t="s">
        <v>587</v>
      </c>
      <c r="G294" s="34">
        <v>131752</v>
      </c>
      <c r="H294" s="34"/>
      <c r="I294" s="34">
        <f t="shared" si="10"/>
        <v>131752</v>
      </c>
    </row>
    <row r="295" spans="1:9" s="4" customFormat="1" x14ac:dyDescent="0.25">
      <c r="A295" s="198"/>
      <c r="B295" s="198"/>
      <c r="C295" s="198"/>
      <c r="D295" s="198"/>
      <c r="E295" s="6" t="s">
        <v>588</v>
      </c>
      <c r="F295" s="6" t="s">
        <v>589</v>
      </c>
      <c r="G295" s="34">
        <v>171073</v>
      </c>
      <c r="H295" s="34"/>
      <c r="I295" s="34">
        <f t="shared" si="10"/>
        <v>171073</v>
      </c>
    </row>
    <row r="296" spans="1:9" s="4" customFormat="1" x14ac:dyDescent="0.25">
      <c r="A296" s="198"/>
      <c r="B296" s="198"/>
      <c r="C296" s="198"/>
      <c r="D296" s="198"/>
      <c r="E296" s="6" t="s">
        <v>590</v>
      </c>
      <c r="F296" s="6" t="s">
        <v>591</v>
      </c>
      <c r="G296" s="34">
        <v>67334</v>
      </c>
      <c r="H296" s="34">
        <v>328</v>
      </c>
      <c r="I296" s="34">
        <f t="shared" si="10"/>
        <v>67662</v>
      </c>
    </row>
    <row r="297" spans="1:9" s="4" customFormat="1" ht="30" x14ac:dyDescent="0.25">
      <c r="A297" s="198"/>
      <c r="B297" s="198"/>
      <c r="C297" s="19" t="s">
        <v>592</v>
      </c>
      <c r="D297" s="19" t="s">
        <v>593</v>
      </c>
      <c r="E297" s="6">
        <v>9630</v>
      </c>
      <c r="F297" s="6" t="s">
        <v>594</v>
      </c>
      <c r="G297" s="34">
        <v>1270</v>
      </c>
      <c r="H297" s="34"/>
      <c r="I297" s="34">
        <f t="shared" ref="I297:I298" si="11">G297+H297</f>
        <v>1270</v>
      </c>
    </row>
    <row r="298" spans="1:9" s="4" customFormat="1" x14ac:dyDescent="0.25">
      <c r="A298" s="198"/>
      <c r="B298" s="198"/>
      <c r="C298" s="198" t="s">
        <v>95</v>
      </c>
      <c r="D298" s="198" t="s">
        <v>96</v>
      </c>
      <c r="E298" s="6" t="s">
        <v>97</v>
      </c>
      <c r="F298" s="6" t="s">
        <v>620</v>
      </c>
      <c r="G298" s="34">
        <v>712557</v>
      </c>
      <c r="H298" s="34">
        <v>29889</v>
      </c>
      <c r="I298" s="34">
        <f t="shared" si="11"/>
        <v>742446</v>
      </c>
    </row>
    <row r="299" spans="1:9" s="4" customFormat="1" ht="0.6" customHeight="1" x14ac:dyDescent="0.25">
      <c r="A299" s="198"/>
      <c r="B299" s="198"/>
      <c r="C299" s="198"/>
      <c r="D299" s="198"/>
      <c r="E299" s="6" t="s">
        <v>113</v>
      </c>
      <c r="F299" s="6" t="s">
        <v>263</v>
      </c>
      <c r="G299" s="34"/>
      <c r="H299" s="34"/>
      <c r="I299" s="34"/>
    </row>
    <row r="300" spans="1:9" s="4" customFormat="1" x14ac:dyDescent="0.25">
      <c r="A300" s="198" t="s">
        <v>264</v>
      </c>
      <c r="B300" s="198" t="s">
        <v>99</v>
      </c>
      <c r="C300" s="231" t="s">
        <v>285</v>
      </c>
      <c r="D300" s="232"/>
      <c r="E300" s="232"/>
      <c r="F300" s="233"/>
      <c r="G300" s="33">
        <f>SUM(G301:G312)</f>
        <v>7871224</v>
      </c>
      <c r="H300" s="33">
        <f>SUM(H301:H312)</f>
        <v>3360</v>
      </c>
      <c r="I300" s="33">
        <f>SUM(I301:I312)</f>
        <v>7874584</v>
      </c>
    </row>
    <row r="301" spans="1:9" s="4" customFormat="1" x14ac:dyDescent="0.25">
      <c r="A301" s="198"/>
      <c r="B301" s="198"/>
      <c r="C301" s="198" t="s">
        <v>98</v>
      </c>
      <c r="D301" s="198" t="s">
        <v>297</v>
      </c>
      <c r="E301" s="6" t="s">
        <v>100</v>
      </c>
      <c r="F301" s="6" t="s">
        <v>265</v>
      </c>
      <c r="G301" s="34">
        <v>3224037</v>
      </c>
      <c r="H301" s="34">
        <v>70000</v>
      </c>
      <c r="I301" s="34">
        <f t="shared" ref="I301:I312" si="12">G301+H301</f>
        <v>3294037</v>
      </c>
    </row>
    <row r="302" spans="1:9" s="4" customFormat="1" hidden="1" x14ac:dyDescent="0.25">
      <c r="A302" s="198"/>
      <c r="B302" s="198"/>
      <c r="C302" s="198"/>
      <c r="D302" s="198"/>
      <c r="E302" s="6" t="s">
        <v>595</v>
      </c>
      <c r="F302" s="6" t="s">
        <v>596</v>
      </c>
      <c r="G302" s="34"/>
      <c r="H302" s="34"/>
      <c r="I302" s="34">
        <f t="shared" si="12"/>
        <v>0</v>
      </c>
    </row>
    <row r="303" spans="1:9" s="4" customFormat="1" x14ac:dyDescent="0.25">
      <c r="A303" s="198"/>
      <c r="B303" s="198"/>
      <c r="C303" s="198"/>
      <c r="D303" s="198"/>
      <c r="E303" s="6" t="s">
        <v>597</v>
      </c>
      <c r="F303" s="6" t="s">
        <v>598</v>
      </c>
      <c r="G303" s="34">
        <v>243906</v>
      </c>
      <c r="H303" s="34"/>
      <c r="I303" s="34">
        <f t="shared" si="12"/>
        <v>243906</v>
      </c>
    </row>
    <row r="304" spans="1:9" s="4" customFormat="1" x14ac:dyDescent="0.25">
      <c r="A304" s="198"/>
      <c r="B304" s="198"/>
      <c r="C304" s="198"/>
      <c r="D304" s="198"/>
      <c r="E304" s="6" t="s">
        <v>110</v>
      </c>
      <c r="F304" s="6" t="s">
        <v>266</v>
      </c>
      <c r="G304" s="34">
        <v>1174500</v>
      </c>
      <c r="H304" s="34">
        <v>20000</v>
      </c>
      <c r="I304" s="34">
        <f t="shared" si="12"/>
        <v>1194500</v>
      </c>
    </row>
    <row r="305" spans="1:9" s="4" customFormat="1" ht="30" x14ac:dyDescent="0.25">
      <c r="A305" s="198"/>
      <c r="B305" s="198"/>
      <c r="C305" s="198"/>
      <c r="D305" s="198"/>
      <c r="E305" s="6" t="s">
        <v>101</v>
      </c>
      <c r="F305" s="6" t="s">
        <v>267</v>
      </c>
      <c r="G305" s="34">
        <v>1048600</v>
      </c>
      <c r="H305" s="34">
        <v>-90000</v>
      </c>
      <c r="I305" s="34">
        <f t="shared" si="12"/>
        <v>958600</v>
      </c>
    </row>
    <row r="306" spans="1:9" s="4" customFormat="1" x14ac:dyDescent="0.25">
      <c r="A306" s="198"/>
      <c r="B306" s="198"/>
      <c r="C306" s="198"/>
      <c r="D306" s="198"/>
      <c r="E306" s="6" t="s">
        <v>114</v>
      </c>
      <c r="F306" s="6" t="s">
        <v>268</v>
      </c>
      <c r="G306" s="34">
        <v>16052</v>
      </c>
      <c r="H306" s="34"/>
      <c r="I306" s="34">
        <f t="shared" si="12"/>
        <v>16052</v>
      </c>
    </row>
    <row r="307" spans="1:9" s="4" customFormat="1" x14ac:dyDescent="0.25">
      <c r="A307" s="198"/>
      <c r="B307" s="198"/>
      <c r="C307" s="198"/>
      <c r="D307" s="198"/>
      <c r="E307" s="6" t="s">
        <v>102</v>
      </c>
      <c r="F307" s="6" t="s">
        <v>174</v>
      </c>
      <c r="G307" s="34">
        <v>361128</v>
      </c>
      <c r="H307" s="34">
        <v>2060</v>
      </c>
      <c r="I307" s="34">
        <f t="shared" si="12"/>
        <v>363188</v>
      </c>
    </row>
    <row r="308" spans="1:9" s="4" customFormat="1" x14ac:dyDescent="0.25">
      <c r="A308" s="198"/>
      <c r="B308" s="198"/>
      <c r="C308" s="198"/>
      <c r="D308" s="198"/>
      <c r="E308" s="6" t="s">
        <v>177</v>
      </c>
      <c r="F308" s="6" t="s">
        <v>269</v>
      </c>
      <c r="G308" s="34">
        <v>112882</v>
      </c>
      <c r="H308" s="34">
        <v>-8800</v>
      </c>
      <c r="I308" s="34">
        <f t="shared" si="12"/>
        <v>104082</v>
      </c>
    </row>
    <row r="309" spans="1:9" s="4" customFormat="1" x14ac:dyDescent="0.25">
      <c r="A309" s="198"/>
      <c r="B309" s="198"/>
      <c r="C309" s="198"/>
      <c r="D309" s="198"/>
      <c r="E309" s="6" t="s">
        <v>126</v>
      </c>
      <c r="F309" s="6" t="s">
        <v>173</v>
      </c>
      <c r="G309" s="34">
        <v>369597</v>
      </c>
      <c r="H309" s="34"/>
      <c r="I309" s="34">
        <f t="shared" si="12"/>
        <v>369597</v>
      </c>
    </row>
    <row r="310" spans="1:9" s="4" customFormat="1" x14ac:dyDescent="0.25">
      <c r="A310" s="198"/>
      <c r="B310" s="198"/>
      <c r="C310" s="198"/>
      <c r="D310" s="198"/>
      <c r="E310" s="6" t="s">
        <v>139</v>
      </c>
      <c r="F310" s="6" t="s">
        <v>172</v>
      </c>
      <c r="G310" s="34">
        <v>327019</v>
      </c>
      <c r="H310" s="34">
        <v>1300</v>
      </c>
      <c r="I310" s="34">
        <f t="shared" si="12"/>
        <v>328319</v>
      </c>
    </row>
    <row r="311" spans="1:9" s="4" customFormat="1" hidden="1" x14ac:dyDescent="0.25">
      <c r="A311" s="198"/>
      <c r="B311" s="198"/>
      <c r="C311" s="198"/>
      <c r="D311" s="198"/>
      <c r="E311" s="6" t="s">
        <v>140</v>
      </c>
      <c r="F311" s="6" t="s">
        <v>176</v>
      </c>
      <c r="G311" s="34"/>
      <c r="H311" s="34"/>
      <c r="I311" s="34">
        <f t="shared" si="12"/>
        <v>0</v>
      </c>
    </row>
    <row r="312" spans="1:9" s="4" customFormat="1" x14ac:dyDescent="0.25">
      <c r="A312" s="198"/>
      <c r="B312" s="198"/>
      <c r="C312" s="198"/>
      <c r="D312" s="198"/>
      <c r="E312" s="6" t="s">
        <v>164</v>
      </c>
      <c r="F312" s="6" t="s">
        <v>175</v>
      </c>
      <c r="G312" s="34">
        <v>993503</v>
      </c>
      <c r="H312" s="34">
        <v>8800</v>
      </c>
      <c r="I312" s="34">
        <f t="shared" si="12"/>
        <v>1002303</v>
      </c>
    </row>
    <row r="313" spans="1:9" s="4" customFormat="1" x14ac:dyDescent="0.25">
      <c r="A313" s="198" t="s">
        <v>488</v>
      </c>
      <c r="B313" s="198" t="s">
        <v>487</v>
      </c>
      <c r="C313" s="231" t="s">
        <v>285</v>
      </c>
      <c r="D313" s="232"/>
      <c r="E313" s="232"/>
      <c r="F313" s="233"/>
      <c r="G313" s="33">
        <f>G314</f>
        <v>402504</v>
      </c>
      <c r="H313" s="33">
        <f>H314</f>
        <v>0</v>
      </c>
      <c r="I313" s="33">
        <f>I314</f>
        <v>402504</v>
      </c>
    </row>
    <row r="314" spans="1:9" s="4" customFormat="1" ht="30" x14ac:dyDescent="0.25">
      <c r="A314" s="198"/>
      <c r="B314" s="198"/>
      <c r="C314" s="19" t="s">
        <v>488</v>
      </c>
      <c r="D314" s="19" t="s">
        <v>487</v>
      </c>
      <c r="E314" s="6" t="s">
        <v>486</v>
      </c>
      <c r="F314" s="6" t="s">
        <v>485</v>
      </c>
      <c r="G314" s="34">
        <v>402504</v>
      </c>
      <c r="H314" s="34"/>
      <c r="I314" s="34">
        <f>G314+H314</f>
        <v>402504</v>
      </c>
    </row>
    <row r="315" spans="1:9" x14ac:dyDescent="0.25">
      <c r="A315" s="21"/>
      <c r="B315" s="18"/>
      <c r="C315" s="18"/>
      <c r="D315" s="18"/>
      <c r="E315" s="14"/>
      <c r="F315" s="13"/>
      <c r="G315" s="31"/>
    </row>
    <row r="316" spans="1:9" s="40" customFormat="1" ht="17.399999999999999" x14ac:dyDescent="0.3">
      <c r="A316" s="234" t="s">
        <v>103</v>
      </c>
      <c r="B316" s="235"/>
      <c r="C316" s="235"/>
      <c r="D316" s="235"/>
      <c r="E316" s="235"/>
      <c r="F316" s="235"/>
      <c r="G316" s="236"/>
      <c r="H316" s="59"/>
      <c r="I316" s="59"/>
    </row>
    <row r="317" spans="1:9" x14ac:dyDescent="0.25">
      <c r="A317" s="221" t="s">
        <v>527</v>
      </c>
      <c r="B317" s="222"/>
      <c r="C317" s="222"/>
      <c r="D317" s="222"/>
      <c r="E317" s="222"/>
      <c r="F317" s="223"/>
      <c r="G317" s="35">
        <v>2631129</v>
      </c>
      <c r="H317" s="60"/>
      <c r="I317" s="61">
        <f t="shared" ref="I317:I322" si="13">G317+H317</f>
        <v>2631129</v>
      </c>
    </row>
    <row r="318" spans="1:9" x14ac:dyDescent="0.25">
      <c r="A318" s="221" t="s">
        <v>528</v>
      </c>
      <c r="B318" s="222"/>
      <c r="C318" s="222"/>
      <c r="D318" s="222"/>
      <c r="E318" s="222"/>
      <c r="F318" s="223"/>
      <c r="G318" s="35">
        <v>3639775</v>
      </c>
      <c r="H318" s="60"/>
      <c r="I318" s="61">
        <f t="shared" si="13"/>
        <v>3639775</v>
      </c>
    </row>
    <row r="319" spans="1:9" x14ac:dyDescent="0.25">
      <c r="A319" s="221" t="s">
        <v>104</v>
      </c>
      <c r="B319" s="222"/>
      <c r="C319" s="222"/>
      <c r="D319" s="222"/>
      <c r="E319" s="222"/>
      <c r="F319" s="223"/>
      <c r="G319" s="35">
        <v>119157</v>
      </c>
      <c r="H319" s="60"/>
      <c r="I319" s="61">
        <f t="shared" si="13"/>
        <v>119157</v>
      </c>
    </row>
    <row r="320" spans="1:9" x14ac:dyDescent="0.25">
      <c r="A320" s="11"/>
      <c r="B320" s="224"/>
      <c r="C320" s="224"/>
      <c r="D320" s="224"/>
      <c r="E320" s="224"/>
      <c r="F320" s="224"/>
      <c r="G320" s="225"/>
      <c r="H320" s="60"/>
      <c r="I320" s="61">
        <f t="shared" si="13"/>
        <v>0</v>
      </c>
    </row>
    <row r="321" spans="1:9" x14ac:dyDescent="0.25">
      <c r="A321" s="221" t="s">
        <v>621</v>
      </c>
      <c r="B321" s="222"/>
      <c r="C321" s="222"/>
      <c r="D321" s="222"/>
      <c r="E321" s="222"/>
      <c r="F321" s="223"/>
      <c r="G321" s="35">
        <v>7070366</v>
      </c>
      <c r="H321" s="60"/>
      <c r="I321" s="61">
        <f t="shared" si="13"/>
        <v>7070366</v>
      </c>
    </row>
    <row r="322" spans="1:9" x14ac:dyDescent="0.25">
      <c r="A322" s="221" t="s">
        <v>622</v>
      </c>
      <c r="B322" s="222"/>
      <c r="C322" s="222"/>
      <c r="D322" s="222"/>
      <c r="E322" s="222"/>
      <c r="F322" s="223"/>
      <c r="G322" s="35">
        <f>G321+G8-G142+G317-G318-G319</f>
        <v>13105</v>
      </c>
      <c r="H322" s="61">
        <f>H8-H142+H317-H318-H319</f>
        <v>-1476</v>
      </c>
      <c r="I322" s="61">
        <f t="shared" si="13"/>
        <v>11629</v>
      </c>
    </row>
    <row r="323" spans="1:9" x14ac:dyDescent="0.25">
      <c r="C323" s="17"/>
      <c r="E323" s="10"/>
      <c r="I323" s="36"/>
    </row>
    <row r="324" spans="1:9" x14ac:dyDescent="0.25">
      <c r="C324" s="17"/>
      <c r="E324" s="10"/>
      <c r="I324" s="57"/>
    </row>
    <row r="325" spans="1:9" x14ac:dyDescent="0.25">
      <c r="C325" s="17"/>
      <c r="E325" s="10"/>
      <c r="H325" s="36"/>
      <c r="I325" s="57"/>
    </row>
    <row r="326" spans="1:9" x14ac:dyDescent="0.25">
      <c r="C326" s="17"/>
      <c r="E326" s="10"/>
      <c r="I326" s="57"/>
    </row>
    <row r="327" spans="1:9" x14ac:dyDescent="0.25">
      <c r="A327" s="25" t="s">
        <v>1109</v>
      </c>
      <c r="B327" s="20"/>
      <c r="C327" s="20"/>
      <c r="D327" s="20"/>
      <c r="E327" s="8"/>
      <c r="I327" s="36"/>
    </row>
    <row r="328" spans="1:9" x14ac:dyDescent="0.25">
      <c r="A328" s="20"/>
      <c r="B328" s="20"/>
      <c r="D328" s="20"/>
      <c r="E328" s="8"/>
    </row>
    <row r="329" spans="1:9" x14ac:dyDescent="0.25">
      <c r="A329" s="20"/>
      <c r="B329" s="20"/>
      <c r="D329" s="20"/>
      <c r="E329" s="345" t="s">
        <v>1108</v>
      </c>
      <c r="F329" s="345"/>
      <c r="G329" s="345"/>
      <c r="H329" s="345"/>
      <c r="I329" s="345"/>
    </row>
    <row r="330" spans="1:9" x14ac:dyDescent="0.25">
      <c r="A330" s="20"/>
      <c r="B330" s="20"/>
      <c r="D330" s="20"/>
      <c r="E330" s="8"/>
    </row>
    <row r="331" spans="1:9" s="40" customFormat="1" ht="17.399999999999999" x14ac:dyDescent="0.3">
      <c r="A331" s="22"/>
      <c r="B331" s="23"/>
      <c r="C331" s="22"/>
      <c r="D331" s="23"/>
      <c r="E331" s="24"/>
      <c r="F331" s="45"/>
      <c r="G331" s="44"/>
    </row>
    <row r="332" spans="1:9" x14ac:dyDescent="0.25">
      <c r="A332" s="20"/>
      <c r="B332" s="20"/>
      <c r="C332" s="20"/>
      <c r="D332" s="20"/>
      <c r="E332" s="8"/>
    </row>
    <row r="334" spans="1:9" x14ac:dyDescent="0.25">
      <c r="C334" s="20"/>
      <c r="D334" s="20"/>
      <c r="E334" s="8"/>
    </row>
    <row r="335" spans="1:9" x14ac:dyDescent="0.25">
      <c r="B335" s="20"/>
      <c r="C335" s="20"/>
      <c r="D335" s="9"/>
      <c r="E335" s="8"/>
    </row>
    <row r="336" spans="1:9" x14ac:dyDescent="0.25">
      <c r="B336" s="20"/>
      <c r="C336" s="20"/>
      <c r="D336" s="9"/>
      <c r="E336" s="8"/>
    </row>
    <row r="337" spans="2:5" x14ac:dyDescent="0.25">
      <c r="B337" s="20"/>
      <c r="C337" s="20"/>
      <c r="D337" s="9"/>
      <c r="E337" s="8"/>
    </row>
    <row r="338" spans="2:5" x14ac:dyDescent="0.25">
      <c r="B338" s="20"/>
      <c r="C338" s="20"/>
      <c r="D338" s="9"/>
      <c r="E338" s="8"/>
    </row>
    <row r="339" spans="2:5" x14ac:dyDescent="0.25">
      <c r="B339" s="20"/>
      <c r="C339" s="20"/>
      <c r="D339" s="20"/>
      <c r="E339" s="8"/>
    </row>
  </sheetData>
  <mergeCells count="171">
    <mergeCell ref="E329:I329"/>
    <mergeCell ref="A5:B5"/>
    <mergeCell ref="C25:F25"/>
    <mergeCell ref="C27:F27"/>
    <mergeCell ref="E121:F121"/>
    <mergeCell ref="D112:D114"/>
    <mergeCell ref="E112:F112"/>
    <mergeCell ref="A108:G108"/>
    <mergeCell ref="A93:A95"/>
    <mergeCell ref="B93:B95"/>
    <mergeCell ref="C90:F90"/>
    <mergeCell ref="C93:F93"/>
    <mergeCell ref="A96:A107"/>
    <mergeCell ref="B96:B107"/>
    <mergeCell ref="C97:C98"/>
    <mergeCell ref="D97:D98"/>
    <mergeCell ref="B14:B18"/>
    <mergeCell ref="C16:C18"/>
    <mergeCell ref="D16:D18"/>
    <mergeCell ref="C12:F12"/>
    <mergeCell ref="C14:F14"/>
    <mergeCell ref="A19:A24"/>
    <mergeCell ref="A8:F8"/>
    <mergeCell ref="A90:A92"/>
    <mergeCell ref="B90:B92"/>
    <mergeCell ref="A6:G6"/>
    <mergeCell ref="A7:D7"/>
    <mergeCell ref="E7:F7"/>
    <mergeCell ref="A9:A11"/>
    <mergeCell ref="B9:B11"/>
    <mergeCell ref="C10:C11"/>
    <mergeCell ref="D10:D11"/>
    <mergeCell ref="C9:F9"/>
    <mergeCell ref="B19:B24"/>
    <mergeCell ref="C21:C23"/>
    <mergeCell ref="A44:A79"/>
    <mergeCell ref="B44:B79"/>
    <mergeCell ref="C46:C76"/>
    <mergeCell ref="D46:D76"/>
    <mergeCell ref="C44:F44"/>
    <mergeCell ref="D21:D23"/>
    <mergeCell ref="C19:F19"/>
    <mergeCell ref="A12:A13"/>
    <mergeCell ref="B12:B13"/>
    <mergeCell ref="A14:A18"/>
    <mergeCell ref="A41:A43"/>
    <mergeCell ref="B41:B43"/>
    <mergeCell ref="C42:C43"/>
    <mergeCell ref="D42:D43"/>
    <mergeCell ref="C41:F41"/>
    <mergeCell ref="C77:C79"/>
    <mergeCell ref="D77:D79"/>
    <mergeCell ref="D81:D89"/>
    <mergeCell ref="C80:F80"/>
    <mergeCell ref="A110:D110"/>
    <mergeCell ref="E110:F110"/>
    <mergeCell ref="C99:C102"/>
    <mergeCell ref="D99:D102"/>
    <mergeCell ref="C103:C107"/>
    <mergeCell ref="D103:D107"/>
    <mergeCell ref="C96:F96"/>
    <mergeCell ref="A80:A89"/>
    <mergeCell ref="B80:B89"/>
    <mergeCell ref="C81:C89"/>
    <mergeCell ref="B175:B179"/>
    <mergeCell ref="B198:B230"/>
    <mergeCell ref="C176:C177"/>
    <mergeCell ref="D176:D177"/>
    <mergeCell ref="A143:A153"/>
    <mergeCell ref="B143:B153"/>
    <mergeCell ref="C144:C149"/>
    <mergeCell ref="D144:D149"/>
    <mergeCell ref="A154:A157"/>
    <mergeCell ref="A158:A174"/>
    <mergeCell ref="C171:C173"/>
    <mergeCell ref="D171:D173"/>
    <mergeCell ref="A198:A230"/>
    <mergeCell ref="C229:C231"/>
    <mergeCell ref="D229:D231"/>
    <mergeCell ref="D199:D203"/>
    <mergeCell ref="C204:C214"/>
    <mergeCell ref="D204:D214"/>
    <mergeCell ref="C152:C153"/>
    <mergeCell ref="D152:D153"/>
    <mergeCell ref="C155:C156"/>
    <mergeCell ref="D155:D156"/>
    <mergeCell ref="C215:C228"/>
    <mergeCell ref="D215:D228"/>
    <mergeCell ref="A313:A314"/>
    <mergeCell ref="B313:B314"/>
    <mergeCell ref="A300:A312"/>
    <mergeCell ref="B300:B312"/>
    <mergeCell ref="C301:C312"/>
    <mergeCell ref="D301:D312"/>
    <mergeCell ref="A232:A299"/>
    <mergeCell ref="B232:B299"/>
    <mergeCell ref="C267:C273"/>
    <mergeCell ref="D233:D248"/>
    <mergeCell ref="C249:C266"/>
    <mergeCell ref="D249:D266"/>
    <mergeCell ref="D267:D273"/>
    <mergeCell ref="C298:C299"/>
    <mergeCell ref="D298:D299"/>
    <mergeCell ref="C233:C248"/>
    <mergeCell ref="C275:C296"/>
    <mergeCell ref="D275:D296"/>
    <mergeCell ref="A321:F321"/>
    <mergeCell ref="A322:F322"/>
    <mergeCell ref="B320:G320"/>
    <mergeCell ref="A141:B141"/>
    <mergeCell ref="C141:D141"/>
    <mergeCell ref="A142:F142"/>
    <mergeCell ref="C143:F143"/>
    <mergeCell ref="C154:F154"/>
    <mergeCell ref="C158:F158"/>
    <mergeCell ref="C175:F175"/>
    <mergeCell ref="C180:F180"/>
    <mergeCell ref="C198:F198"/>
    <mergeCell ref="C232:F232"/>
    <mergeCell ref="C300:F300"/>
    <mergeCell ref="C313:F313"/>
    <mergeCell ref="A318:F318"/>
    <mergeCell ref="A317:F317"/>
    <mergeCell ref="A316:G316"/>
    <mergeCell ref="A319:F319"/>
    <mergeCell ref="C181:C193"/>
    <mergeCell ref="D181:D193"/>
    <mergeCell ref="C195:C197"/>
    <mergeCell ref="D195:D197"/>
    <mergeCell ref="C199:C203"/>
    <mergeCell ref="A111:F111"/>
    <mergeCell ref="A112:C114"/>
    <mergeCell ref="A115:C120"/>
    <mergeCell ref="A121:C123"/>
    <mergeCell ref="A124:C125"/>
    <mergeCell ref="A126:C128"/>
    <mergeCell ref="A129:C133"/>
    <mergeCell ref="A134:C135"/>
    <mergeCell ref="A137:C138"/>
    <mergeCell ref="D129:D133"/>
    <mergeCell ref="D134:D135"/>
    <mergeCell ref="D137:D138"/>
    <mergeCell ref="E137:F137"/>
    <mergeCell ref="E129:F129"/>
    <mergeCell ref="E134:F134"/>
    <mergeCell ref="D124:D125"/>
    <mergeCell ref="D121:D123"/>
    <mergeCell ref="A180:A197"/>
    <mergeCell ref="B180:B197"/>
    <mergeCell ref="B154:B157"/>
    <mergeCell ref="B158:B174"/>
    <mergeCell ref="C162:C170"/>
    <mergeCell ref="D162:D170"/>
    <mergeCell ref="A175:A179"/>
    <mergeCell ref="A4:I4"/>
    <mergeCell ref="E1:I2"/>
    <mergeCell ref="A140:I140"/>
    <mergeCell ref="A109:I109"/>
    <mergeCell ref="A27:A40"/>
    <mergeCell ref="B27:B40"/>
    <mergeCell ref="C28:C40"/>
    <mergeCell ref="D28:D40"/>
    <mergeCell ref="C94:C95"/>
    <mergeCell ref="D94:D95"/>
    <mergeCell ref="A25:A26"/>
    <mergeCell ref="B25:B26"/>
    <mergeCell ref="E124:F124"/>
    <mergeCell ref="D126:D128"/>
    <mergeCell ref="E126:F126"/>
    <mergeCell ref="D115:D120"/>
    <mergeCell ref="E115:F115"/>
  </mergeCells>
  <phoneticPr fontId="8" type="noConversion"/>
  <printOptions horizontalCentered="1"/>
  <pageMargins left="0.78740157480314965" right="0.19685039370078741" top="0.39370078740157483" bottom="0.39370078740157483" header="0.31496062992125984" footer="0.31496062992125984"/>
  <pageSetup paperSize="8" scale="39" fitToHeight="2" orientation="portrait" r:id="rId1"/>
  <headerFooter differentFirst="1"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07505-0A23-4E77-A015-019C578BCC6F}">
  <dimension ref="A1:W210"/>
  <sheetViews>
    <sheetView workbookViewId="0">
      <selection activeCell="F115" sqref="F115"/>
    </sheetView>
  </sheetViews>
  <sheetFormatPr defaultRowHeight="13.2" outlineLevelRow="2" x14ac:dyDescent="0.25"/>
  <cols>
    <col min="1" max="1" width="11.44140625" customWidth="1"/>
    <col min="6" max="6" width="11.88671875" customWidth="1"/>
    <col min="7" max="7" width="12.33203125" customWidth="1"/>
    <col min="8" max="8" width="12.21875" customWidth="1"/>
    <col min="9" max="9" width="10.21875" customWidth="1"/>
    <col min="11" max="11" width="12" customWidth="1"/>
    <col min="12" max="12" width="9.88671875" customWidth="1"/>
    <col min="13" max="13" width="10.5546875" customWidth="1"/>
    <col min="21" max="21" width="10.5546875" customWidth="1"/>
    <col min="22" max="22" width="11.6640625" customWidth="1"/>
    <col min="23" max="23" width="9.88671875" customWidth="1"/>
  </cols>
  <sheetData>
    <row r="1" spans="1:23" x14ac:dyDescent="0.25">
      <c r="O1" s="268" t="s">
        <v>1105</v>
      </c>
      <c r="P1" s="268"/>
      <c r="Q1" s="268"/>
      <c r="R1" s="268"/>
      <c r="S1" s="268"/>
      <c r="T1" s="268"/>
      <c r="U1" s="268"/>
      <c r="V1" s="268"/>
      <c r="W1" s="268"/>
    </row>
    <row r="2" spans="1:23" x14ac:dyDescent="0.25">
      <c r="O2" s="268"/>
      <c r="P2" s="268"/>
      <c r="Q2" s="268"/>
      <c r="R2" s="268"/>
      <c r="S2" s="268"/>
      <c r="T2" s="268"/>
      <c r="U2" s="268"/>
      <c r="V2" s="268"/>
      <c r="W2" s="268"/>
    </row>
    <row r="3" spans="1:23" ht="17.399999999999999" x14ac:dyDescent="0.25">
      <c r="A3" s="342" t="s">
        <v>1106</v>
      </c>
      <c r="O3" s="268"/>
      <c r="P3" s="268"/>
      <c r="Q3" s="268"/>
      <c r="R3" s="268"/>
      <c r="S3" s="268"/>
      <c r="T3" s="268"/>
      <c r="U3" s="268"/>
      <c r="V3" s="268"/>
      <c r="W3" s="268"/>
    </row>
    <row r="4" spans="1:23" ht="13.8" thickBot="1" x14ac:dyDescent="0.3"/>
    <row r="5" spans="1:23" ht="26.4" customHeight="1" x14ac:dyDescent="0.25">
      <c r="A5" s="269" t="s">
        <v>655</v>
      </c>
      <c r="B5" s="270"/>
      <c r="C5" s="270"/>
      <c r="D5" s="270"/>
      <c r="E5" s="270"/>
      <c r="F5" s="271"/>
      <c r="G5" s="275" t="s">
        <v>715</v>
      </c>
      <c r="H5" s="74" t="s">
        <v>179</v>
      </c>
      <c r="I5" s="74" t="s">
        <v>180</v>
      </c>
      <c r="J5" s="74" t="s">
        <v>181</v>
      </c>
      <c r="K5" s="74" t="s">
        <v>182</v>
      </c>
      <c r="L5" s="74" t="s">
        <v>183</v>
      </c>
      <c r="M5" s="74" t="s">
        <v>184</v>
      </c>
      <c r="N5" s="74" t="s">
        <v>185</v>
      </c>
      <c r="O5" s="74" t="s">
        <v>141</v>
      </c>
      <c r="P5" s="74" t="s">
        <v>188</v>
      </c>
      <c r="Q5" s="74" t="s">
        <v>189</v>
      </c>
      <c r="R5" s="74" t="s">
        <v>190</v>
      </c>
      <c r="S5" s="74" t="s">
        <v>191</v>
      </c>
      <c r="T5" s="74" t="s">
        <v>192</v>
      </c>
      <c r="U5" s="74" t="s">
        <v>193</v>
      </c>
      <c r="V5" s="74" t="s">
        <v>656</v>
      </c>
      <c r="W5" s="75" t="s">
        <v>194</v>
      </c>
    </row>
    <row r="6" spans="1:23" ht="119.4" thickBot="1" x14ac:dyDescent="0.3">
      <c r="A6" s="76" t="s">
        <v>271</v>
      </c>
      <c r="B6" s="272" t="s">
        <v>714</v>
      </c>
      <c r="C6" s="274"/>
      <c r="D6" s="272" t="s">
        <v>658</v>
      </c>
      <c r="E6" s="273"/>
      <c r="F6" s="274"/>
      <c r="G6" s="276"/>
      <c r="H6" s="77" t="s">
        <v>272</v>
      </c>
      <c r="I6" s="77" t="s">
        <v>273</v>
      </c>
      <c r="J6" s="77" t="s">
        <v>274</v>
      </c>
      <c r="K6" s="77" t="s">
        <v>105</v>
      </c>
      <c r="L6" s="77" t="s">
        <v>270</v>
      </c>
      <c r="M6" s="77" t="s">
        <v>275</v>
      </c>
      <c r="N6" s="77" t="s">
        <v>276</v>
      </c>
      <c r="O6" s="77" t="s">
        <v>277</v>
      </c>
      <c r="P6" s="77" t="s">
        <v>279</v>
      </c>
      <c r="Q6" s="77" t="s">
        <v>106</v>
      </c>
      <c r="R6" s="77" t="s">
        <v>280</v>
      </c>
      <c r="S6" s="77" t="s">
        <v>281</v>
      </c>
      <c r="T6" s="77" t="s">
        <v>282</v>
      </c>
      <c r="U6" s="77" t="s">
        <v>283</v>
      </c>
      <c r="V6" s="77" t="s">
        <v>657</v>
      </c>
      <c r="W6" s="78" t="s">
        <v>284</v>
      </c>
    </row>
    <row r="7" spans="1:23" x14ac:dyDescent="0.25">
      <c r="A7" s="278" t="s">
        <v>713</v>
      </c>
      <c r="B7" s="278"/>
      <c r="C7" s="278"/>
      <c r="D7" s="278"/>
      <c r="E7" s="278"/>
      <c r="F7" s="278"/>
      <c r="G7" s="69">
        <v>74363241</v>
      </c>
      <c r="H7" s="69">
        <v>31246438</v>
      </c>
      <c r="I7" s="69">
        <v>8889620</v>
      </c>
      <c r="J7" s="69">
        <v>499567</v>
      </c>
      <c r="K7" s="69">
        <v>13735254</v>
      </c>
      <c r="L7" s="69">
        <v>5326981</v>
      </c>
      <c r="M7" s="69">
        <v>17852</v>
      </c>
      <c r="N7" s="69">
        <v>320932</v>
      </c>
      <c r="O7" s="69">
        <v>2003458</v>
      </c>
      <c r="P7" s="69">
        <v>1426781</v>
      </c>
      <c r="Q7" s="69">
        <v>160896</v>
      </c>
      <c r="R7" s="69">
        <v>7123206</v>
      </c>
      <c r="S7" s="69">
        <v>556594</v>
      </c>
      <c r="T7" s="69">
        <v>394100</v>
      </c>
      <c r="U7" s="69">
        <v>1746917</v>
      </c>
      <c r="V7" s="69">
        <v>150</v>
      </c>
      <c r="W7" s="69">
        <v>914495</v>
      </c>
    </row>
    <row r="8" spans="1:23" x14ac:dyDescent="0.25">
      <c r="A8" s="70" t="s">
        <v>6</v>
      </c>
      <c r="B8" s="277" t="s">
        <v>7</v>
      </c>
      <c r="C8" s="277"/>
      <c r="D8" s="277"/>
      <c r="E8" s="277"/>
      <c r="F8" s="277"/>
      <c r="G8" s="69">
        <v>6856738</v>
      </c>
      <c r="H8" s="69">
        <v>2424329</v>
      </c>
      <c r="I8" s="69">
        <v>723772</v>
      </c>
      <c r="J8" s="69">
        <v>3723</v>
      </c>
      <c r="K8" s="69">
        <v>1082465</v>
      </c>
      <c r="L8" s="69">
        <v>99048</v>
      </c>
      <c r="M8" s="69"/>
      <c r="N8" s="69">
        <v>22755</v>
      </c>
      <c r="O8" s="69"/>
      <c r="P8" s="69">
        <v>1426781</v>
      </c>
      <c r="Q8" s="69">
        <v>19660</v>
      </c>
      <c r="R8" s="69">
        <v>143905</v>
      </c>
      <c r="S8" s="69">
        <v>10300</v>
      </c>
      <c r="T8" s="69"/>
      <c r="U8" s="69"/>
      <c r="V8" s="69"/>
      <c r="W8" s="69">
        <v>900000</v>
      </c>
    </row>
    <row r="9" spans="1:23" outlineLevel="1" x14ac:dyDescent="0.25">
      <c r="A9" s="265"/>
      <c r="B9" s="265"/>
      <c r="C9" s="79" t="s">
        <v>195</v>
      </c>
      <c r="D9" s="277" t="s">
        <v>520</v>
      </c>
      <c r="E9" s="277"/>
      <c r="F9" s="277"/>
      <c r="G9" s="69">
        <v>3353022</v>
      </c>
      <c r="H9" s="69">
        <v>2131898</v>
      </c>
      <c r="I9" s="69">
        <v>639136</v>
      </c>
      <c r="J9" s="69">
        <v>3723</v>
      </c>
      <c r="K9" s="69">
        <v>440212</v>
      </c>
      <c r="L9" s="69">
        <v>78902</v>
      </c>
      <c r="M9" s="69"/>
      <c r="N9" s="69">
        <v>22500</v>
      </c>
      <c r="O9" s="69"/>
      <c r="P9" s="69"/>
      <c r="Q9" s="69"/>
      <c r="R9" s="69">
        <v>26351</v>
      </c>
      <c r="S9" s="69">
        <v>10300</v>
      </c>
      <c r="T9" s="69"/>
      <c r="U9" s="69"/>
      <c r="V9" s="69"/>
      <c r="W9" s="69"/>
    </row>
    <row r="10" spans="1:23" outlineLevel="2" x14ac:dyDescent="0.25">
      <c r="A10" s="266"/>
      <c r="B10" s="266"/>
      <c r="C10" s="266"/>
      <c r="D10" s="266"/>
      <c r="E10" s="70" t="s">
        <v>196</v>
      </c>
      <c r="F10" s="70" t="s">
        <v>197</v>
      </c>
      <c r="G10" s="69">
        <v>2234443</v>
      </c>
      <c r="H10" s="72">
        <v>1476457</v>
      </c>
      <c r="I10" s="72">
        <v>445134</v>
      </c>
      <c r="J10" s="72">
        <v>3500</v>
      </c>
      <c r="K10" s="72">
        <v>238567</v>
      </c>
      <c r="L10" s="72">
        <v>27961</v>
      </c>
      <c r="M10" s="72"/>
      <c r="N10" s="72">
        <v>19720</v>
      </c>
      <c r="O10" s="72"/>
      <c r="P10" s="72"/>
      <c r="Q10" s="72"/>
      <c r="R10" s="72">
        <v>12804</v>
      </c>
      <c r="S10" s="72">
        <v>10300</v>
      </c>
      <c r="T10" s="72"/>
      <c r="U10" s="72"/>
      <c r="V10" s="72"/>
      <c r="W10" s="72"/>
    </row>
    <row r="11" spans="1:23" ht="26.4" outlineLevel="2" x14ac:dyDescent="0.25">
      <c r="A11" s="265"/>
      <c r="B11" s="265"/>
      <c r="C11" s="265"/>
      <c r="D11" s="265"/>
      <c r="E11" s="71" t="s">
        <v>659</v>
      </c>
      <c r="F11" s="71" t="s">
        <v>611</v>
      </c>
      <c r="G11" s="69">
        <v>102275</v>
      </c>
      <c r="H11" s="73">
        <v>73493</v>
      </c>
      <c r="I11" s="73">
        <v>17805</v>
      </c>
      <c r="J11" s="73">
        <v>100</v>
      </c>
      <c r="K11" s="73">
        <v>6238</v>
      </c>
      <c r="L11" s="73">
        <v>4639</v>
      </c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</row>
    <row r="12" spans="1:23" ht="26.4" outlineLevel="2" x14ac:dyDescent="0.25">
      <c r="A12" s="266"/>
      <c r="B12" s="266"/>
      <c r="C12" s="266"/>
      <c r="D12" s="266"/>
      <c r="E12" s="70" t="s">
        <v>660</v>
      </c>
      <c r="F12" s="70" t="s">
        <v>632</v>
      </c>
      <c r="G12" s="69">
        <v>435387</v>
      </c>
      <c r="H12" s="72">
        <v>209896</v>
      </c>
      <c r="I12" s="72">
        <v>64932</v>
      </c>
      <c r="J12" s="72">
        <v>43</v>
      </c>
      <c r="K12" s="72">
        <v>134040</v>
      </c>
      <c r="L12" s="72">
        <v>23399</v>
      </c>
      <c r="M12" s="72"/>
      <c r="N12" s="72"/>
      <c r="O12" s="72"/>
      <c r="P12" s="72"/>
      <c r="Q12" s="72"/>
      <c r="R12" s="72">
        <v>3077</v>
      </c>
      <c r="S12" s="72"/>
      <c r="T12" s="72"/>
      <c r="U12" s="72"/>
      <c r="V12" s="72"/>
      <c r="W12" s="72"/>
    </row>
    <row r="13" spans="1:23" ht="39.6" outlineLevel="2" x14ac:dyDescent="0.25">
      <c r="A13" s="265"/>
      <c r="B13" s="265"/>
      <c r="C13" s="265"/>
      <c r="D13" s="265"/>
      <c r="E13" s="71" t="s">
        <v>8</v>
      </c>
      <c r="F13" s="71" t="s">
        <v>646</v>
      </c>
      <c r="G13" s="69">
        <v>448061</v>
      </c>
      <c r="H13" s="73">
        <v>287831</v>
      </c>
      <c r="I13" s="73">
        <v>85840</v>
      </c>
      <c r="J13" s="73">
        <v>60</v>
      </c>
      <c r="K13" s="73">
        <v>58370</v>
      </c>
      <c r="L13" s="73">
        <v>6060</v>
      </c>
      <c r="M13" s="73"/>
      <c r="N13" s="73">
        <v>130</v>
      </c>
      <c r="O13" s="73"/>
      <c r="P13" s="73"/>
      <c r="Q13" s="73"/>
      <c r="R13" s="73">
        <v>9770</v>
      </c>
      <c r="S13" s="73"/>
      <c r="T13" s="73"/>
      <c r="U13" s="73"/>
      <c r="V13" s="73"/>
      <c r="W13" s="73"/>
    </row>
    <row r="14" spans="1:23" ht="26.4" outlineLevel="2" x14ac:dyDescent="0.25">
      <c r="A14" s="266"/>
      <c r="B14" s="266"/>
      <c r="C14" s="266"/>
      <c r="D14" s="266"/>
      <c r="E14" s="70" t="s">
        <v>9</v>
      </c>
      <c r="F14" s="70" t="s">
        <v>198</v>
      </c>
      <c r="G14" s="69">
        <v>132856</v>
      </c>
      <c r="H14" s="72">
        <v>84221</v>
      </c>
      <c r="I14" s="72">
        <v>25425</v>
      </c>
      <c r="J14" s="72">
        <v>20</v>
      </c>
      <c r="K14" s="72">
        <v>2997</v>
      </c>
      <c r="L14" s="72">
        <v>16843</v>
      </c>
      <c r="M14" s="72"/>
      <c r="N14" s="72">
        <v>2650</v>
      </c>
      <c r="O14" s="72"/>
      <c r="P14" s="72"/>
      <c r="Q14" s="72"/>
      <c r="R14" s="72">
        <v>700</v>
      </c>
      <c r="S14" s="72"/>
      <c r="T14" s="72"/>
      <c r="U14" s="72"/>
      <c r="V14" s="72"/>
      <c r="W14" s="72"/>
    </row>
    <row r="15" spans="1:23" outlineLevel="1" x14ac:dyDescent="0.25">
      <c r="A15" s="265"/>
      <c r="B15" s="265"/>
      <c r="C15" s="79" t="s">
        <v>661</v>
      </c>
      <c r="D15" s="277" t="s">
        <v>662</v>
      </c>
      <c r="E15" s="277"/>
      <c r="F15" s="277"/>
      <c r="G15" s="69">
        <v>1088156</v>
      </c>
      <c r="H15" s="69">
        <v>292431</v>
      </c>
      <c r="I15" s="69">
        <v>84636</v>
      </c>
      <c r="J15" s="69"/>
      <c r="K15" s="69">
        <v>553474</v>
      </c>
      <c r="L15" s="69">
        <v>20146</v>
      </c>
      <c r="M15" s="69"/>
      <c r="N15" s="69">
        <v>255</v>
      </c>
      <c r="O15" s="69"/>
      <c r="P15" s="69"/>
      <c r="Q15" s="69">
        <v>19660</v>
      </c>
      <c r="R15" s="69">
        <v>117554</v>
      </c>
      <c r="S15" s="69"/>
      <c r="T15" s="69"/>
      <c r="U15" s="69"/>
      <c r="V15" s="69"/>
      <c r="W15" s="69"/>
    </row>
    <row r="16" spans="1:23" ht="52.8" outlineLevel="2" x14ac:dyDescent="0.25">
      <c r="A16" s="266"/>
      <c r="B16" s="266"/>
      <c r="C16" s="266"/>
      <c r="D16" s="266"/>
      <c r="E16" s="70" t="s">
        <v>663</v>
      </c>
      <c r="F16" s="70" t="s">
        <v>635</v>
      </c>
      <c r="G16" s="69">
        <v>1088156</v>
      </c>
      <c r="H16" s="72">
        <v>292431</v>
      </c>
      <c r="I16" s="72">
        <v>84636</v>
      </c>
      <c r="J16" s="72"/>
      <c r="K16" s="72">
        <v>553474</v>
      </c>
      <c r="L16" s="72">
        <v>20146</v>
      </c>
      <c r="M16" s="72"/>
      <c r="N16" s="72">
        <v>255</v>
      </c>
      <c r="O16" s="72"/>
      <c r="P16" s="72"/>
      <c r="Q16" s="72">
        <v>19660</v>
      </c>
      <c r="R16" s="72">
        <v>117554</v>
      </c>
      <c r="S16" s="72"/>
      <c r="T16" s="72"/>
      <c r="U16" s="72"/>
      <c r="V16" s="72"/>
      <c r="W16" s="72"/>
    </row>
    <row r="17" spans="1:23" outlineLevel="1" x14ac:dyDescent="0.25">
      <c r="A17" s="265"/>
      <c r="B17" s="265"/>
      <c r="C17" s="79" t="s">
        <v>664</v>
      </c>
      <c r="D17" s="277" t="s">
        <v>665</v>
      </c>
      <c r="E17" s="277"/>
      <c r="F17" s="277"/>
      <c r="G17" s="69">
        <v>1515560</v>
      </c>
      <c r="H17" s="69"/>
      <c r="I17" s="69"/>
      <c r="J17" s="69"/>
      <c r="K17" s="69">
        <v>88779</v>
      </c>
      <c r="L17" s="69"/>
      <c r="M17" s="69"/>
      <c r="N17" s="69"/>
      <c r="O17" s="69"/>
      <c r="P17" s="69">
        <v>1426781</v>
      </c>
      <c r="Q17" s="69"/>
      <c r="R17" s="69"/>
      <c r="S17" s="69"/>
      <c r="T17" s="69"/>
      <c r="U17" s="69"/>
      <c r="V17" s="69"/>
      <c r="W17" s="69"/>
    </row>
    <row r="18" spans="1:23" ht="66" outlineLevel="2" x14ac:dyDescent="0.25">
      <c r="A18" s="266"/>
      <c r="B18" s="266"/>
      <c r="C18" s="266"/>
      <c r="D18" s="266"/>
      <c r="E18" s="70" t="s">
        <v>11</v>
      </c>
      <c r="F18" s="70" t="s">
        <v>201</v>
      </c>
      <c r="G18" s="69">
        <v>1515560</v>
      </c>
      <c r="H18" s="72"/>
      <c r="I18" s="72"/>
      <c r="J18" s="72"/>
      <c r="K18" s="72">
        <v>88779</v>
      </c>
      <c r="L18" s="72"/>
      <c r="M18" s="72"/>
      <c r="N18" s="72"/>
      <c r="O18" s="72"/>
      <c r="P18" s="72">
        <v>1426781</v>
      </c>
      <c r="Q18" s="72"/>
      <c r="R18" s="72"/>
      <c r="S18" s="72"/>
      <c r="T18" s="72"/>
      <c r="U18" s="72"/>
      <c r="V18" s="72"/>
      <c r="W18" s="72"/>
    </row>
    <row r="19" spans="1:23" outlineLevel="1" x14ac:dyDescent="0.25">
      <c r="A19" s="265"/>
      <c r="B19" s="265"/>
      <c r="C19" s="79" t="s">
        <v>666</v>
      </c>
      <c r="D19" s="277" t="s">
        <v>667</v>
      </c>
      <c r="E19" s="277"/>
      <c r="F19" s="277"/>
      <c r="G19" s="69">
        <v>900000</v>
      </c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>
        <v>900000</v>
      </c>
    </row>
    <row r="20" spans="1:23" ht="52.8" outlineLevel="2" x14ac:dyDescent="0.25">
      <c r="A20" s="266"/>
      <c r="B20" s="266"/>
      <c r="C20" s="266"/>
      <c r="D20" s="266"/>
      <c r="E20" s="70" t="s">
        <v>13</v>
      </c>
      <c r="F20" s="70" t="s">
        <v>202</v>
      </c>
      <c r="G20" s="69">
        <v>900000</v>
      </c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>
        <v>900000</v>
      </c>
    </row>
    <row r="21" spans="1:23" x14ac:dyDescent="0.25">
      <c r="A21" s="71" t="s">
        <v>14</v>
      </c>
      <c r="B21" s="277" t="s">
        <v>15</v>
      </c>
      <c r="C21" s="277"/>
      <c r="D21" s="277"/>
      <c r="E21" s="277"/>
      <c r="F21" s="277"/>
      <c r="G21" s="69">
        <v>1177585</v>
      </c>
      <c r="H21" s="69">
        <v>596504</v>
      </c>
      <c r="I21" s="69">
        <v>221082</v>
      </c>
      <c r="J21" s="69">
        <v>65</v>
      </c>
      <c r="K21" s="69">
        <v>126244</v>
      </c>
      <c r="L21" s="69">
        <v>49700</v>
      </c>
      <c r="M21" s="69">
        <v>350</v>
      </c>
      <c r="N21" s="69">
        <v>550</v>
      </c>
      <c r="O21" s="69">
        <v>48000</v>
      </c>
      <c r="P21" s="69"/>
      <c r="Q21" s="69"/>
      <c r="R21" s="69">
        <v>128090</v>
      </c>
      <c r="S21" s="69"/>
      <c r="T21" s="69"/>
      <c r="U21" s="69">
        <v>7000</v>
      </c>
      <c r="V21" s="69"/>
      <c r="W21" s="69"/>
    </row>
    <row r="22" spans="1:23" outlineLevel="1" x14ac:dyDescent="0.25">
      <c r="A22" s="266"/>
      <c r="B22" s="266"/>
      <c r="C22" s="79" t="s">
        <v>127</v>
      </c>
      <c r="D22" s="277" t="s">
        <v>668</v>
      </c>
      <c r="E22" s="277"/>
      <c r="F22" s="277"/>
      <c r="G22" s="69">
        <v>49500</v>
      </c>
      <c r="H22" s="69"/>
      <c r="I22" s="69"/>
      <c r="J22" s="69"/>
      <c r="K22" s="69"/>
      <c r="L22" s="69">
        <v>1500</v>
      </c>
      <c r="M22" s="69"/>
      <c r="N22" s="69"/>
      <c r="O22" s="69">
        <v>48000</v>
      </c>
      <c r="P22" s="69"/>
      <c r="Q22" s="69"/>
      <c r="R22" s="69"/>
      <c r="S22" s="69"/>
      <c r="T22" s="69"/>
      <c r="U22" s="69"/>
      <c r="V22" s="69"/>
      <c r="W22" s="69"/>
    </row>
    <row r="23" spans="1:23" ht="52.8" outlineLevel="2" x14ac:dyDescent="0.25">
      <c r="A23" s="265"/>
      <c r="B23" s="265"/>
      <c r="C23" s="265"/>
      <c r="D23" s="265"/>
      <c r="E23" s="71" t="s">
        <v>141</v>
      </c>
      <c r="F23" s="71" t="s">
        <v>178</v>
      </c>
      <c r="G23" s="69">
        <v>49500</v>
      </c>
      <c r="H23" s="73"/>
      <c r="I23" s="73"/>
      <c r="J23" s="73"/>
      <c r="K23" s="73"/>
      <c r="L23" s="73">
        <v>1500</v>
      </c>
      <c r="M23" s="73"/>
      <c r="N23" s="73"/>
      <c r="O23" s="73">
        <v>48000</v>
      </c>
      <c r="P23" s="73"/>
      <c r="Q23" s="73"/>
      <c r="R23" s="73"/>
      <c r="S23" s="73"/>
      <c r="T23" s="73"/>
      <c r="U23" s="73"/>
      <c r="V23" s="73"/>
      <c r="W23" s="73"/>
    </row>
    <row r="24" spans="1:23" outlineLevel="1" x14ac:dyDescent="0.25">
      <c r="A24" s="266"/>
      <c r="B24" s="266"/>
      <c r="C24" s="79" t="s">
        <v>203</v>
      </c>
      <c r="D24" s="277" t="s">
        <v>287</v>
      </c>
      <c r="E24" s="277"/>
      <c r="F24" s="277"/>
      <c r="G24" s="69">
        <v>1128085</v>
      </c>
      <c r="H24" s="69">
        <v>596504</v>
      </c>
      <c r="I24" s="69">
        <v>221082</v>
      </c>
      <c r="J24" s="69">
        <v>65</v>
      </c>
      <c r="K24" s="69">
        <v>126244</v>
      </c>
      <c r="L24" s="69">
        <v>48200</v>
      </c>
      <c r="M24" s="69">
        <v>350</v>
      </c>
      <c r="N24" s="69">
        <v>550</v>
      </c>
      <c r="O24" s="69"/>
      <c r="P24" s="69"/>
      <c r="Q24" s="69"/>
      <c r="R24" s="69">
        <v>128090</v>
      </c>
      <c r="S24" s="69"/>
      <c r="T24" s="69"/>
      <c r="U24" s="69">
        <v>7000</v>
      </c>
      <c r="V24" s="69"/>
      <c r="W24" s="69"/>
    </row>
    <row r="25" spans="1:23" ht="26.4" outlineLevel="2" x14ac:dyDescent="0.25">
      <c r="A25" s="265"/>
      <c r="B25" s="265"/>
      <c r="C25" s="265"/>
      <c r="D25" s="265"/>
      <c r="E25" s="71" t="s">
        <v>16</v>
      </c>
      <c r="F25" s="71" t="s">
        <v>204</v>
      </c>
      <c r="G25" s="69">
        <v>1128085</v>
      </c>
      <c r="H25" s="73">
        <v>596504</v>
      </c>
      <c r="I25" s="73">
        <v>221082</v>
      </c>
      <c r="J25" s="73">
        <v>65</v>
      </c>
      <c r="K25" s="73">
        <v>126244</v>
      </c>
      <c r="L25" s="73">
        <v>48200</v>
      </c>
      <c r="M25" s="73">
        <v>350</v>
      </c>
      <c r="N25" s="73">
        <v>550</v>
      </c>
      <c r="O25" s="73"/>
      <c r="P25" s="73"/>
      <c r="Q25" s="73"/>
      <c r="R25" s="73">
        <v>128090</v>
      </c>
      <c r="S25" s="73"/>
      <c r="T25" s="73"/>
      <c r="U25" s="73">
        <v>7000</v>
      </c>
      <c r="V25" s="73"/>
      <c r="W25" s="73"/>
    </row>
    <row r="26" spans="1:23" x14ac:dyDescent="0.25">
      <c r="A26" s="70" t="s">
        <v>17</v>
      </c>
      <c r="B26" s="277" t="s">
        <v>18</v>
      </c>
      <c r="C26" s="277"/>
      <c r="D26" s="277"/>
      <c r="E26" s="277"/>
      <c r="F26" s="277"/>
      <c r="G26" s="69">
        <v>8626195</v>
      </c>
      <c r="H26" s="69">
        <v>805752</v>
      </c>
      <c r="I26" s="69">
        <v>238271</v>
      </c>
      <c r="J26" s="69">
        <v>1825</v>
      </c>
      <c r="K26" s="69">
        <v>2694221</v>
      </c>
      <c r="L26" s="69">
        <v>144810</v>
      </c>
      <c r="M26" s="69"/>
      <c r="N26" s="69">
        <v>101659</v>
      </c>
      <c r="O26" s="69">
        <v>101168</v>
      </c>
      <c r="P26" s="69"/>
      <c r="Q26" s="69">
        <v>140136</v>
      </c>
      <c r="R26" s="69">
        <v>4379988</v>
      </c>
      <c r="S26" s="69"/>
      <c r="T26" s="69"/>
      <c r="U26" s="69">
        <v>10538</v>
      </c>
      <c r="V26" s="69"/>
      <c r="W26" s="69">
        <v>7827</v>
      </c>
    </row>
    <row r="27" spans="1:23" outlineLevel="1" x14ac:dyDescent="0.25">
      <c r="A27" s="265"/>
      <c r="B27" s="265"/>
      <c r="C27" s="79" t="s">
        <v>669</v>
      </c>
      <c r="D27" s="277" t="s">
        <v>288</v>
      </c>
      <c r="E27" s="277"/>
      <c r="F27" s="277"/>
      <c r="G27" s="69">
        <v>105439</v>
      </c>
      <c r="H27" s="69">
        <v>62521</v>
      </c>
      <c r="I27" s="69">
        <v>6923</v>
      </c>
      <c r="J27" s="69"/>
      <c r="K27" s="69"/>
      <c r="L27" s="69"/>
      <c r="M27" s="69"/>
      <c r="N27" s="69"/>
      <c r="O27" s="69">
        <v>29168</v>
      </c>
      <c r="P27" s="69"/>
      <c r="Q27" s="69"/>
      <c r="R27" s="69"/>
      <c r="S27" s="69"/>
      <c r="T27" s="69"/>
      <c r="U27" s="69"/>
      <c r="V27" s="69"/>
      <c r="W27" s="69">
        <v>6827</v>
      </c>
    </row>
    <row r="28" spans="1:23" ht="79.2" outlineLevel="2" x14ac:dyDescent="0.25">
      <c r="A28" s="266"/>
      <c r="B28" s="266"/>
      <c r="C28" s="266"/>
      <c r="D28" s="266"/>
      <c r="E28" s="70" t="s">
        <v>112</v>
      </c>
      <c r="F28" s="70" t="s">
        <v>205</v>
      </c>
      <c r="G28" s="69">
        <v>105439</v>
      </c>
      <c r="H28" s="72">
        <v>62521</v>
      </c>
      <c r="I28" s="72">
        <v>6923</v>
      </c>
      <c r="J28" s="72"/>
      <c r="K28" s="72"/>
      <c r="L28" s="72"/>
      <c r="M28" s="72"/>
      <c r="N28" s="72"/>
      <c r="O28" s="72">
        <v>29168</v>
      </c>
      <c r="P28" s="72"/>
      <c r="Q28" s="72"/>
      <c r="R28" s="72"/>
      <c r="S28" s="72"/>
      <c r="T28" s="72"/>
      <c r="U28" s="72"/>
      <c r="V28" s="72"/>
      <c r="W28" s="72">
        <v>6827</v>
      </c>
    </row>
    <row r="29" spans="1:23" outlineLevel="1" x14ac:dyDescent="0.25">
      <c r="A29" s="265"/>
      <c r="B29" s="265"/>
      <c r="C29" s="79" t="s">
        <v>670</v>
      </c>
      <c r="D29" s="277" t="s">
        <v>20</v>
      </c>
      <c r="E29" s="277"/>
      <c r="F29" s="277"/>
      <c r="G29" s="69">
        <v>676794</v>
      </c>
      <c r="H29" s="69">
        <v>386821</v>
      </c>
      <c r="I29" s="69">
        <v>117769</v>
      </c>
      <c r="J29" s="69">
        <v>30</v>
      </c>
      <c r="K29" s="69">
        <v>16804</v>
      </c>
      <c r="L29" s="69">
        <v>8839</v>
      </c>
      <c r="M29" s="69"/>
      <c r="N29" s="69">
        <v>5981</v>
      </c>
      <c r="O29" s="69"/>
      <c r="P29" s="69"/>
      <c r="Q29" s="69">
        <v>135000</v>
      </c>
      <c r="R29" s="69">
        <v>5550</v>
      </c>
      <c r="S29" s="69"/>
      <c r="T29" s="69"/>
      <c r="U29" s="69"/>
      <c r="V29" s="69"/>
      <c r="W29" s="69"/>
    </row>
    <row r="30" spans="1:23" ht="39.6" outlineLevel="2" x14ac:dyDescent="0.25">
      <c r="A30" s="266"/>
      <c r="B30" s="266"/>
      <c r="C30" s="266"/>
      <c r="D30" s="266"/>
      <c r="E30" s="70" t="s">
        <v>21</v>
      </c>
      <c r="F30" s="70" t="s">
        <v>671</v>
      </c>
      <c r="G30" s="69">
        <v>676794</v>
      </c>
      <c r="H30" s="72">
        <v>386821</v>
      </c>
      <c r="I30" s="72">
        <v>117769</v>
      </c>
      <c r="J30" s="72">
        <v>30</v>
      </c>
      <c r="K30" s="72">
        <v>16804</v>
      </c>
      <c r="L30" s="72">
        <v>8839</v>
      </c>
      <c r="M30" s="72"/>
      <c r="N30" s="72">
        <v>5981</v>
      </c>
      <c r="O30" s="72"/>
      <c r="P30" s="72"/>
      <c r="Q30" s="72">
        <v>135000</v>
      </c>
      <c r="R30" s="72">
        <v>5550</v>
      </c>
      <c r="S30" s="72"/>
      <c r="T30" s="72"/>
      <c r="U30" s="72"/>
      <c r="V30" s="72"/>
      <c r="W30" s="72"/>
    </row>
    <row r="31" spans="1:23" outlineLevel="1" x14ac:dyDescent="0.25">
      <c r="A31" s="265"/>
      <c r="B31" s="265"/>
      <c r="C31" s="79" t="s">
        <v>672</v>
      </c>
      <c r="D31" s="277" t="s">
        <v>673</v>
      </c>
      <c r="E31" s="277"/>
      <c r="F31" s="277"/>
      <c r="G31" s="69">
        <v>6807619</v>
      </c>
      <c r="H31" s="69">
        <v>128245</v>
      </c>
      <c r="I31" s="69">
        <v>49256</v>
      </c>
      <c r="J31" s="69">
        <v>50</v>
      </c>
      <c r="K31" s="69">
        <v>2366765</v>
      </c>
      <c r="L31" s="69">
        <v>55120</v>
      </c>
      <c r="M31" s="69"/>
      <c r="N31" s="69">
        <v>443</v>
      </c>
      <c r="O31" s="69">
        <v>56000</v>
      </c>
      <c r="P31" s="69"/>
      <c r="Q31" s="69">
        <v>5136</v>
      </c>
      <c r="R31" s="69">
        <v>4146604</v>
      </c>
      <c r="S31" s="69"/>
      <c r="T31" s="69"/>
      <c r="U31" s="69"/>
      <c r="V31" s="69"/>
      <c r="W31" s="69"/>
    </row>
    <row r="32" spans="1:23" ht="26.4" outlineLevel="2" x14ac:dyDescent="0.25">
      <c r="A32" s="266"/>
      <c r="B32" s="266"/>
      <c r="C32" s="266"/>
      <c r="D32" s="266"/>
      <c r="E32" s="70" t="s">
        <v>22</v>
      </c>
      <c r="F32" s="70" t="s">
        <v>515</v>
      </c>
      <c r="G32" s="69">
        <v>6807619</v>
      </c>
      <c r="H32" s="72">
        <v>128245</v>
      </c>
      <c r="I32" s="72">
        <v>49256</v>
      </c>
      <c r="J32" s="72">
        <v>50</v>
      </c>
      <c r="K32" s="72">
        <v>2366765</v>
      </c>
      <c r="L32" s="72">
        <v>55120</v>
      </c>
      <c r="M32" s="72"/>
      <c r="N32" s="72">
        <v>443</v>
      </c>
      <c r="O32" s="72">
        <v>56000</v>
      </c>
      <c r="P32" s="72"/>
      <c r="Q32" s="72">
        <v>5136</v>
      </c>
      <c r="R32" s="72">
        <v>4146604</v>
      </c>
      <c r="S32" s="72"/>
      <c r="T32" s="72"/>
      <c r="U32" s="72"/>
      <c r="V32" s="72"/>
      <c r="W32" s="72"/>
    </row>
    <row r="33" spans="1:23" outlineLevel="1" x14ac:dyDescent="0.25">
      <c r="A33" s="265"/>
      <c r="B33" s="265"/>
      <c r="C33" s="79" t="s">
        <v>674</v>
      </c>
      <c r="D33" s="277" t="s">
        <v>675</v>
      </c>
      <c r="E33" s="277"/>
      <c r="F33" s="277"/>
      <c r="G33" s="69">
        <v>1018738</v>
      </c>
      <c r="H33" s="69">
        <v>228165</v>
      </c>
      <c r="I33" s="69">
        <v>64323</v>
      </c>
      <c r="J33" s="69">
        <v>1745</v>
      </c>
      <c r="K33" s="69">
        <v>294047</v>
      </c>
      <c r="L33" s="69">
        <v>80351</v>
      </c>
      <c r="M33" s="69"/>
      <c r="N33" s="69">
        <v>94735</v>
      </c>
      <c r="O33" s="69">
        <v>16000</v>
      </c>
      <c r="P33" s="69"/>
      <c r="Q33" s="69"/>
      <c r="R33" s="69">
        <v>227834</v>
      </c>
      <c r="S33" s="69"/>
      <c r="T33" s="69"/>
      <c r="U33" s="69">
        <v>10538</v>
      </c>
      <c r="V33" s="69"/>
      <c r="W33" s="69">
        <v>1000</v>
      </c>
    </row>
    <row r="34" spans="1:23" ht="26.4" outlineLevel="2" x14ac:dyDescent="0.25">
      <c r="A34" s="266"/>
      <c r="B34" s="266"/>
      <c r="C34" s="266"/>
      <c r="D34" s="266"/>
      <c r="E34" s="70" t="s">
        <v>207</v>
      </c>
      <c r="F34" s="70" t="s">
        <v>615</v>
      </c>
      <c r="G34" s="69">
        <v>339693</v>
      </c>
      <c r="H34" s="72">
        <v>169006</v>
      </c>
      <c r="I34" s="72">
        <v>47142</v>
      </c>
      <c r="J34" s="72">
        <v>1745</v>
      </c>
      <c r="K34" s="72">
        <v>32153</v>
      </c>
      <c r="L34" s="72">
        <v>41969</v>
      </c>
      <c r="M34" s="72"/>
      <c r="N34" s="72">
        <v>20800</v>
      </c>
      <c r="O34" s="72">
        <v>16000</v>
      </c>
      <c r="P34" s="72"/>
      <c r="Q34" s="72"/>
      <c r="R34" s="72">
        <v>9878</v>
      </c>
      <c r="S34" s="72"/>
      <c r="T34" s="72"/>
      <c r="U34" s="72"/>
      <c r="V34" s="72"/>
      <c r="W34" s="72">
        <v>1000</v>
      </c>
    </row>
    <row r="35" spans="1:23" ht="39.6" outlineLevel="2" x14ac:dyDescent="0.25">
      <c r="A35" s="265"/>
      <c r="B35" s="265"/>
      <c r="C35" s="265"/>
      <c r="D35" s="265"/>
      <c r="E35" s="71" t="s">
        <v>208</v>
      </c>
      <c r="F35" s="71" t="s">
        <v>209</v>
      </c>
      <c r="G35" s="69">
        <v>34798</v>
      </c>
      <c r="H35" s="73">
        <v>7000</v>
      </c>
      <c r="I35" s="73">
        <v>1651</v>
      </c>
      <c r="J35" s="73"/>
      <c r="K35" s="73">
        <v>941</v>
      </c>
      <c r="L35" s="73">
        <v>65</v>
      </c>
      <c r="M35" s="73"/>
      <c r="N35" s="73">
        <v>24231</v>
      </c>
      <c r="O35" s="73"/>
      <c r="P35" s="73"/>
      <c r="Q35" s="73"/>
      <c r="R35" s="73">
        <v>910</v>
      </c>
      <c r="S35" s="73"/>
      <c r="T35" s="73"/>
      <c r="U35" s="73"/>
      <c r="V35" s="73"/>
      <c r="W35" s="73"/>
    </row>
    <row r="36" spans="1:23" ht="66" outlineLevel="2" x14ac:dyDescent="0.25">
      <c r="A36" s="266"/>
      <c r="B36" s="266"/>
      <c r="C36" s="266"/>
      <c r="D36" s="266"/>
      <c r="E36" s="70" t="s">
        <v>676</v>
      </c>
      <c r="F36" s="70" t="s">
        <v>677</v>
      </c>
      <c r="G36" s="69">
        <v>39069</v>
      </c>
      <c r="H36" s="72"/>
      <c r="I36" s="72"/>
      <c r="J36" s="72"/>
      <c r="K36" s="72">
        <v>35389</v>
      </c>
      <c r="L36" s="72">
        <v>1930</v>
      </c>
      <c r="M36" s="72"/>
      <c r="N36" s="72">
        <v>1750</v>
      </c>
      <c r="O36" s="72"/>
      <c r="P36" s="72"/>
      <c r="Q36" s="72"/>
      <c r="R36" s="72"/>
      <c r="S36" s="72"/>
      <c r="T36" s="72"/>
      <c r="U36" s="72"/>
      <c r="V36" s="72"/>
      <c r="W36" s="72"/>
    </row>
    <row r="37" spans="1:23" ht="52.8" outlineLevel="2" x14ac:dyDescent="0.25">
      <c r="A37" s="265"/>
      <c r="B37" s="265"/>
      <c r="C37" s="265"/>
      <c r="D37" s="265"/>
      <c r="E37" s="71" t="s">
        <v>678</v>
      </c>
      <c r="F37" s="71" t="s">
        <v>679</v>
      </c>
      <c r="G37" s="69">
        <v>192412</v>
      </c>
      <c r="H37" s="73"/>
      <c r="I37" s="73"/>
      <c r="J37" s="73"/>
      <c r="K37" s="73">
        <v>136951</v>
      </c>
      <c r="L37" s="73">
        <v>8509</v>
      </c>
      <c r="M37" s="73"/>
      <c r="N37" s="73">
        <v>22388</v>
      </c>
      <c r="O37" s="73"/>
      <c r="P37" s="73"/>
      <c r="Q37" s="73"/>
      <c r="R37" s="73">
        <v>24564</v>
      </c>
      <c r="S37" s="73"/>
      <c r="T37" s="73"/>
      <c r="U37" s="73"/>
      <c r="V37" s="73"/>
      <c r="W37" s="73"/>
    </row>
    <row r="38" spans="1:23" ht="39.6" outlineLevel="2" x14ac:dyDescent="0.25">
      <c r="A38" s="266"/>
      <c r="B38" s="266"/>
      <c r="C38" s="266"/>
      <c r="D38" s="266"/>
      <c r="E38" s="70" t="s">
        <v>215</v>
      </c>
      <c r="F38" s="70" t="s">
        <v>216</v>
      </c>
      <c r="G38" s="69">
        <v>68588</v>
      </c>
      <c r="H38" s="72">
        <v>0</v>
      </c>
      <c r="I38" s="72">
        <v>0</v>
      </c>
      <c r="J38" s="72"/>
      <c r="K38" s="72">
        <v>38788</v>
      </c>
      <c r="L38" s="72">
        <v>3925</v>
      </c>
      <c r="M38" s="72"/>
      <c r="N38" s="72">
        <v>11300</v>
      </c>
      <c r="O38" s="72"/>
      <c r="P38" s="72"/>
      <c r="Q38" s="72"/>
      <c r="R38" s="72">
        <v>14575</v>
      </c>
      <c r="S38" s="72"/>
      <c r="T38" s="72"/>
      <c r="U38" s="72"/>
      <c r="V38" s="72"/>
      <c r="W38" s="72"/>
    </row>
    <row r="39" spans="1:23" ht="26.4" outlineLevel="2" x14ac:dyDescent="0.25">
      <c r="A39" s="265"/>
      <c r="B39" s="265"/>
      <c r="C39" s="265"/>
      <c r="D39" s="265"/>
      <c r="E39" s="71" t="s">
        <v>217</v>
      </c>
      <c r="F39" s="71" t="s">
        <v>218</v>
      </c>
      <c r="G39" s="69">
        <v>21999</v>
      </c>
      <c r="H39" s="73">
        <v>4492</v>
      </c>
      <c r="I39" s="73">
        <v>1888</v>
      </c>
      <c r="J39" s="73"/>
      <c r="K39" s="73">
        <v>2680</v>
      </c>
      <c r="L39" s="73">
        <v>1658</v>
      </c>
      <c r="M39" s="73"/>
      <c r="N39" s="73">
        <v>11281</v>
      </c>
      <c r="O39" s="73"/>
      <c r="P39" s="73"/>
      <c r="Q39" s="73"/>
      <c r="R39" s="73"/>
      <c r="S39" s="73"/>
      <c r="T39" s="73"/>
      <c r="U39" s="73"/>
      <c r="V39" s="73"/>
      <c r="W39" s="73"/>
    </row>
    <row r="40" spans="1:23" ht="52.8" outlineLevel="2" x14ac:dyDescent="0.25">
      <c r="A40" s="266"/>
      <c r="B40" s="266"/>
      <c r="C40" s="266"/>
      <c r="D40" s="266"/>
      <c r="E40" s="70" t="s">
        <v>680</v>
      </c>
      <c r="F40" s="70" t="s">
        <v>681</v>
      </c>
      <c r="G40" s="69">
        <v>39963</v>
      </c>
      <c r="H40" s="72"/>
      <c r="I40" s="72"/>
      <c r="J40" s="72"/>
      <c r="K40" s="72">
        <v>31453</v>
      </c>
      <c r="L40" s="72">
        <v>5075</v>
      </c>
      <c r="M40" s="72"/>
      <c r="N40" s="72">
        <v>1735</v>
      </c>
      <c r="O40" s="72"/>
      <c r="P40" s="72"/>
      <c r="Q40" s="72"/>
      <c r="R40" s="72">
        <v>1700</v>
      </c>
      <c r="S40" s="72"/>
      <c r="T40" s="72"/>
      <c r="U40" s="72"/>
      <c r="V40" s="72"/>
      <c r="W40" s="72"/>
    </row>
    <row r="41" spans="1:23" ht="26.4" outlineLevel="2" x14ac:dyDescent="0.25">
      <c r="A41" s="265"/>
      <c r="B41" s="265"/>
      <c r="C41" s="265"/>
      <c r="D41" s="265"/>
      <c r="E41" s="71" t="s">
        <v>514</v>
      </c>
      <c r="F41" s="71" t="s">
        <v>513</v>
      </c>
      <c r="G41" s="69">
        <v>95838</v>
      </c>
      <c r="H41" s="73">
        <v>47667</v>
      </c>
      <c r="I41" s="73">
        <v>13642</v>
      </c>
      <c r="J41" s="73"/>
      <c r="K41" s="73">
        <v>15472</v>
      </c>
      <c r="L41" s="73">
        <v>16807</v>
      </c>
      <c r="M41" s="73"/>
      <c r="N41" s="73">
        <v>1250</v>
      </c>
      <c r="O41" s="73"/>
      <c r="P41" s="73"/>
      <c r="Q41" s="73"/>
      <c r="R41" s="73">
        <v>1000</v>
      </c>
      <c r="S41" s="73"/>
      <c r="T41" s="73"/>
      <c r="U41" s="73"/>
      <c r="V41" s="73"/>
      <c r="W41" s="73"/>
    </row>
    <row r="42" spans="1:23" ht="39.6" outlineLevel="2" x14ac:dyDescent="0.25">
      <c r="A42" s="266"/>
      <c r="B42" s="266"/>
      <c r="C42" s="266"/>
      <c r="D42" s="266"/>
      <c r="E42" s="70" t="s">
        <v>682</v>
      </c>
      <c r="F42" s="70" t="s">
        <v>683</v>
      </c>
      <c r="G42" s="69">
        <v>175840</v>
      </c>
      <c r="H42" s="72"/>
      <c r="I42" s="72"/>
      <c r="J42" s="72"/>
      <c r="K42" s="72">
        <v>220</v>
      </c>
      <c r="L42" s="72">
        <v>413</v>
      </c>
      <c r="M42" s="72"/>
      <c r="N42" s="72"/>
      <c r="O42" s="72"/>
      <c r="P42" s="72"/>
      <c r="Q42" s="72"/>
      <c r="R42" s="72">
        <v>175207</v>
      </c>
      <c r="S42" s="72"/>
      <c r="T42" s="72"/>
      <c r="U42" s="72"/>
      <c r="V42" s="72"/>
      <c r="W42" s="72"/>
    </row>
    <row r="43" spans="1:23" ht="66" outlineLevel="2" x14ac:dyDescent="0.25">
      <c r="A43" s="265"/>
      <c r="B43" s="265"/>
      <c r="C43" s="265"/>
      <c r="D43" s="265"/>
      <c r="E43" s="71" t="s">
        <v>25</v>
      </c>
      <c r="F43" s="71" t="s">
        <v>219</v>
      </c>
      <c r="G43" s="69">
        <v>10538</v>
      </c>
      <c r="H43" s="73"/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>
        <v>10538</v>
      </c>
      <c r="V43" s="73"/>
      <c r="W43" s="73"/>
    </row>
    <row r="44" spans="1:23" outlineLevel="1" x14ac:dyDescent="0.25">
      <c r="A44" s="266"/>
      <c r="B44" s="266"/>
      <c r="C44" s="79" t="s">
        <v>684</v>
      </c>
      <c r="D44" s="277" t="s">
        <v>685</v>
      </c>
      <c r="E44" s="277"/>
      <c r="F44" s="277"/>
      <c r="G44" s="69">
        <v>17605</v>
      </c>
      <c r="H44" s="69"/>
      <c r="I44" s="69"/>
      <c r="J44" s="69"/>
      <c r="K44" s="69">
        <v>16605</v>
      </c>
      <c r="L44" s="69">
        <v>500</v>
      </c>
      <c r="M44" s="69"/>
      <c r="N44" s="69">
        <v>500</v>
      </c>
      <c r="O44" s="69"/>
      <c r="P44" s="69"/>
      <c r="Q44" s="69"/>
      <c r="R44" s="69"/>
      <c r="S44" s="69"/>
      <c r="T44" s="69"/>
      <c r="U44" s="69"/>
      <c r="V44" s="69"/>
      <c r="W44" s="69"/>
    </row>
    <row r="45" spans="1:23" ht="39.6" outlineLevel="2" x14ac:dyDescent="0.25">
      <c r="A45" s="265"/>
      <c r="B45" s="265"/>
      <c r="C45" s="265"/>
      <c r="D45" s="265"/>
      <c r="E45" s="71" t="s">
        <v>27</v>
      </c>
      <c r="F45" s="71" t="s">
        <v>220</v>
      </c>
      <c r="G45" s="69">
        <v>17605</v>
      </c>
      <c r="H45" s="73"/>
      <c r="I45" s="73"/>
      <c r="J45" s="73"/>
      <c r="K45" s="73">
        <v>16605</v>
      </c>
      <c r="L45" s="73">
        <v>500</v>
      </c>
      <c r="M45" s="73"/>
      <c r="N45" s="73">
        <v>500</v>
      </c>
      <c r="O45" s="73"/>
      <c r="P45" s="73"/>
      <c r="Q45" s="73"/>
      <c r="R45" s="73"/>
      <c r="S45" s="73"/>
      <c r="T45" s="73"/>
      <c r="U45" s="73"/>
      <c r="V45" s="73"/>
      <c r="W45" s="73"/>
    </row>
    <row r="46" spans="1:23" x14ac:dyDescent="0.25">
      <c r="A46" s="70" t="s">
        <v>28</v>
      </c>
      <c r="B46" s="277" t="s">
        <v>29</v>
      </c>
      <c r="C46" s="277"/>
      <c r="D46" s="277"/>
      <c r="E46" s="277"/>
      <c r="F46" s="277"/>
      <c r="G46" s="69">
        <v>254860</v>
      </c>
      <c r="H46" s="69"/>
      <c r="I46" s="69"/>
      <c r="J46" s="69"/>
      <c r="K46" s="69">
        <v>224493</v>
      </c>
      <c r="L46" s="69"/>
      <c r="M46" s="69"/>
      <c r="N46" s="69">
        <v>130</v>
      </c>
      <c r="O46" s="69">
        <v>30237</v>
      </c>
      <c r="P46" s="69"/>
      <c r="Q46" s="69"/>
      <c r="R46" s="69"/>
      <c r="S46" s="69"/>
      <c r="T46" s="69"/>
      <c r="U46" s="69"/>
      <c r="V46" s="69"/>
      <c r="W46" s="69"/>
    </row>
    <row r="47" spans="1:23" outlineLevel="1" x14ac:dyDescent="0.25">
      <c r="A47" s="265"/>
      <c r="B47" s="265"/>
      <c r="C47" s="79" t="s">
        <v>30</v>
      </c>
      <c r="D47" s="277" t="s">
        <v>31</v>
      </c>
      <c r="E47" s="277"/>
      <c r="F47" s="277"/>
      <c r="G47" s="69">
        <v>114075</v>
      </c>
      <c r="H47" s="69"/>
      <c r="I47" s="69"/>
      <c r="J47" s="69"/>
      <c r="K47" s="69">
        <v>114045</v>
      </c>
      <c r="L47" s="69"/>
      <c r="M47" s="69"/>
      <c r="N47" s="69">
        <v>30</v>
      </c>
      <c r="O47" s="69"/>
      <c r="P47" s="69"/>
      <c r="Q47" s="69"/>
      <c r="R47" s="69"/>
      <c r="S47" s="69"/>
      <c r="T47" s="69"/>
      <c r="U47" s="69"/>
      <c r="V47" s="69"/>
      <c r="W47" s="69"/>
    </row>
    <row r="48" spans="1:23" ht="39.6" outlineLevel="2" x14ac:dyDescent="0.25">
      <c r="A48" s="266"/>
      <c r="B48" s="266"/>
      <c r="C48" s="266"/>
      <c r="D48" s="266"/>
      <c r="E48" s="70" t="s">
        <v>32</v>
      </c>
      <c r="F48" s="70" t="s">
        <v>31</v>
      </c>
      <c r="G48" s="69">
        <v>50890</v>
      </c>
      <c r="H48" s="72"/>
      <c r="I48" s="72"/>
      <c r="J48" s="72"/>
      <c r="K48" s="72">
        <v>50890</v>
      </c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</row>
    <row r="49" spans="1:23" ht="66" outlineLevel="2" x14ac:dyDescent="0.25">
      <c r="A49" s="265"/>
      <c r="B49" s="265"/>
      <c r="C49" s="265"/>
      <c r="D49" s="265"/>
      <c r="E49" s="71" t="s">
        <v>686</v>
      </c>
      <c r="F49" s="71" t="s">
        <v>537</v>
      </c>
      <c r="G49" s="69">
        <v>63185</v>
      </c>
      <c r="H49" s="73"/>
      <c r="I49" s="73"/>
      <c r="J49" s="73"/>
      <c r="K49" s="73">
        <v>63155</v>
      </c>
      <c r="L49" s="73"/>
      <c r="M49" s="73"/>
      <c r="N49" s="73">
        <v>30</v>
      </c>
      <c r="O49" s="73"/>
      <c r="P49" s="73"/>
      <c r="Q49" s="73"/>
      <c r="R49" s="73"/>
      <c r="S49" s="73"/>
      <c r="T49" s="73"/>
      <c r="U49" s="73"/>
      <c r="V49" s="73"/>
      <c r="W49" s="73"/>
    </row>
    <row r="50" spans="1:23" outlineLevel="1" x14ac:dyDescent="0.25">
      <c r="A50" s="266"/>
      <c r="B50" s="266"/>
      <c r="C50" s="79" t="s">
        <v>33</v>
      </c>
      <c r="D50" s="277" t="s">
        <v>34</v>
      </c>
      <c r="E50" s="277"/>
      <c r="F50" s="277"/>
      <c r="G50" s="69">
        <v>136785</v>
      </c>
      <c r="H50" s="69"/>
      <c r="I50" s="69"/>
      <c r="J50" s="69"/>
      <c r="K50" s="69">
        <v>110448</v>
      </c>
      <c r="L50" s="69"/>
      <c r="M50" s="69"/>
      <c r="N50" s="69">
        <v>100</v>
      </c>
      <c r="O50" s="69">
        <v>26237</v>
      </c>
      <c r="P50" s="69"/>
      <c r="Q50" s="69"/>
      <c r="R50" s="69"/>
      <c r="S50" s="69"/>
      <c r="T50" s="69"/>
      <c r="U50" s="69"/>
      <c r="V50" s="69"/>
      <c r="W50" s="69"/>
    </row>
    <row r="51" spans="1:23" ht="26.4" outlineLevel="2" x14ac:dyDescent="0.25">
      <c r="A51" s="265"/>
      <c r="B51" s="265"/>
      <c r="C51" s="265"/>
      <c r="D51" s="265"/>
      <c r="E51" s="71" t="s">
        <v>35</v>
      </c>
      <c r="F51" s="71" t="s">
        <v>510</v>
      </c>
      <c r="G51" s="69">
        <v>136785</v>
      </c>
      <c r="H51" s="73"/>
      <c r="I51" s="73"/>
      <c r="J51" s="73"/>
      <c r="K51" s="73">
        <v>110448</v>
      </c>
      <c r="L51" s="73"/>
      <c r="M51" s="73"/>
      <c r="N51" s="73">
        <v>100</v>
      </c>
      <c r="O51" s="73">
        <v>26237</v>
      </c>
      <c r="P51" s="73"/>
      <c r="Q51" s="73"/>
      <c r="R51" s="73"/>
      <c r="S51" s="73"/>
      <c r="T51" s="73"/>
      <c r="U51" s="73"/>
      <c r="V51" s="73"/>
      <c r="W51" s="73"/>
    </row>
    <row r="52" spans="1:23" outlineLevel="1" x14ac:dyDescent="0.25">
      <c r="A52" s="266"/>
      <c r="B52" s="266"/>
      <c r="C52" s="79" t="s">
        <v>128</v>
      </c>
      <c r="D52" s="277" t="s">
        <v>129</v>
      </c>
      <c r="E52" s="277"/>
      <c r="F52" s="277"/>
      <c r="G52" s="69">
        <v>4000</v>
      </c>
      <c r="H52" s="69"/>
      <c r="I52" s="69"/>
      <c r="J52" s="69"/>
      <c r="K52" s="69"/>
      <c r="L52" s="69"/>
      <c r="M52" s="69"/>
      <c r="N52" s="69"/>
      <c r="O52" s="69">
        <v>4000</v>
      </c>
      <c r="P52" s="69"/>
      <c r="Q52" s="69"/>
      <c r="R52" s="69"/>
      <c r="S52" s="69"/>
      <c r="T52" s="69"/>
      <c r="U52" s="69"/>
      <c r="V52" s="69"/>
      <c r="W52" s="69"/>
    </row>
    <row r="53" spans="1:23" ht="52.8" outlineLevel="2" x14ac:dyDescent="0.25">
      <c r="A53" s="265"/>
      <c r="B53" s="265"/>
      <c r="C53" s="265"/>
      <c r="D53" s="265"/>
      <c r="E53" s="71" t="s">
        <v>157</v>
      </c>
      <c r="F53" s="71" t="s">
        <v>509</v>
      </c>
      <c r="G53" s="69">
        <v>4000</v>
      </c>
      <c r="H53" s="73"/>
      <c r="I53" s="73"/>
      <c r="J53" s="73"/>
      <c r="K53" s="73"/>
      <c r="L53" s="73"/>
      <c r="M53" s="73"/>
      <c r="N53" s="73"/>
      <c r="O53" s="73">
        <v>4000</v>
      </c>
      <c r="P53" s="73"/>
      <c r="Q53" s="73"/>
      <c r="R53" s="73"/>
      <c r="S53" s="73"/>
      <c r="T53" s="73"/>
      <c r="U53" s="73"/>
      <c r="V53" s="73"/>
      <c r="W53" s="73"/>
    </row>
    <row r="54" spans="1:23" x14ac:dyDescent="0.25">
      <c r="A54" s="70" t="s">
        <v>36</v>
      </c>
      <c r="B54" s="277" t="s">
        <v>289</v>
      </c>
      <c r="C54" s="277"/>
      <c r="D54" s="277"/>
      <c r="E54" s="277"/>
      <c r="F54" s="277"/>
      <c r="G54" s="69">
        <v>6411379</v>
      </c>
      <c r="H54" s="69">
        <v>1466913</v>
      </c>
      <c r="I54" s="69">
        <v>413633</v>
      </c>
      <c r="J54" s="69">
        <v>9602</v>
      </c>
      <c r="K54" s="69">
        <v>3217862</v>
      </c>
      <c r="L54" s="69">
        <v>197080</v>
      </c>
      <c r="M54" s="69"/>
      <c r="N54" s="69">
        <v>54719</v>
      </c>
      <c r="O54" s="69">
        <v>136000</v>
      </c>
      <c r="P54" s="69"/>
      <c r="Q54" s="69"/>
      <c r="R54" s="69">
        <v>915570</v>
      </c>
      <c r="S54" s="69"/>
      <c r="T54" s="69"/>
      <c r="U54" s="69"/>
      <c r="V54" s="69"/>
      <c r="W54" s="69"/>
    </row>
    <row r="55" spans="1:23" outlineLevel="1" x14ac:dyDescent="0.25">
      <c r="A55" s="265"/>
      <c r="B55" s="265"/>
      <c r="C55" s="79" t="s">
        <v>37</v>
      </c>
      <c r="D55" s="277" t="s">
        <v>38</v>
      </c>
      <c r="E55" s="277"/>
      <c r="F55" s="277"/>
      <c r="G55" s="69">
        <v>5456503</v>
      </c>
      <c r="H55" s="69">
        <v>1282828</v>
      </c>
      <c r="I55" s="69">
        <v>359599</v>
      </c>
      <c r="J55" s="69">
        <v>9106</v>
      </c>
      <c r="K55" s="69">
        <v>2748634</v>
      </c>
      <c r="L55" s="69">
        <v>174356</v>
      </c>
      <c r="M55" s="69"/>
      <c r="N55" s="69">
        <v>36855</v>
      </c>
      <c r="O55" s="69">
        <v>50702</v>
      </c>
      <c r="P55" s="69"/>
      <c r="Q55" s="69"/>
      <c r="R55" s="69">
        <v>794423</v>
      </c>
      <c r="S55" s="69"/>
      <c r="T55" s="69"/>
      <c r="U55" s="69"/>
      <c r="V55" s="69"/>
      <c r="W55" s="69"/>
    </row>
    <row r="56" spans="1:23" ht="39.6" outlineLevel="2" x14ac:dyDescent="0.25">
      <c r="A56" s="266"/>
      <c r="B56" s="266"/>
      <c r="C56" s="266"/>
      <c r="D56" s="266"/>
      <c r="E56" s="70" t="s">
        <v>39</v>
      </c>
      <c r="F56" s="70" t="s">
        <v>687</v>
      </c>
      <c r="G56" s="69">
        <v>1231711</v>
      </c>
      <c r="H56" s="72">
        <v>452999</v>
      </c>
      <c r="I56" s="72">
        <v>113501</v>
      </c>
      <c r="J56" s="72">
        <v>8950</v>
      </c>
      <c r="K56" s="72">
        <v>102775</v>
      </c>
      <c r="L56" s="72">
        <v>14004</v>
      </c>
      <c r="M56" s="72"/>
      <c r="N56" s="72">
        <v>8033</v>
      </c>
      <c r="O56" s="72">
        <v>50702</v>
      </c>
      <c r="P56" s="72"/>
      <c r="Q56" s="72"/>
      <c r="R56" s="72">
        <v>480747</v>
      </c>
      <c r="S56" s="72"/>
      <c r="T56" s="72"/>
      <c r="U56" s="72"/>
      <c r="V56" s="72"/>
      <c r="W56" s="72"/>
    </row>
    <row r="57" spans="1:23" ht="79.2" outlineLevel="2" x14ac:dyDescent="0.25">
      <c r="A57" s="265"/>
      <c r="B57" s="265"/>
      <c r="C57" s="265"/>
      <c r="D57" s="265"/>
      <c r="E57" s="71" t="s">
        <v>688</v>
      </c>
      <c r="F57" s="71" t="s">
        <v>689</v>
      </c>
      <c r="G57" s="69">
        <v>616963</v>
      </c>
      <c r="H57" s="73">
        <v>260532</v>
      </c>
      <c r="I57" s="73">
        <v>77405</v>
      </c>
      <c r="J57" s="73">
        <v>120</v>
      </c>
      <c r="K57" s="73">
        <v>237546</v>
      </c>
      <c r="L57" s="73">
        <v>32596</v>
      </c>
      <c r="M57" s="73"/>
      <c r="N57" s="73">
        <v>273</v>
      </c>
      <c r="O57" s="73"/>
      <c r="P57" s="73"/>
      <c r="Q57" s="73"/>
      <c r="R57" s="73">
        <v>8491</v>
      </c>
      <c r="S57" s="73"/>
      <c r="T57" s="73"/>
      <c r="U57" s="73"/>
      <c r="V57" s="73"/>
      <c r="W57" s="73"/>
    </row>
    <row r="58" spans="1:23" ht="39.6" outlineLevel="2" x14ac:dyDescent="0.25">
      <c r="A58" s="266"/>
      <c r="B58" s="266"/>
      <c r="C58" s="266"/>
      <c r="D58" s="266"/>
      <c r="E58" s="70" t="s">
        <v>40</v>
      </c>
      <c r="F58" s="70" t="s">
        <v>606</v>
      </c>
      <c r="G58" s="69">
        <v>301318</v>
      </c>
      <c r="H58" s="72">
        <v>118861</v>
      </c>
      <c r="I58" s="72">
        <v>36796</v>
      </c>
      <c r="J58" s="72"/>
      <c r="K58" s="72">
        <v>106699</v>
      </c>
      <c r="L58" s="72">
        <v>10989</v>
      </c>
      <c r="M58" s="72"/>
      <c r="N58" s="72">
        <v>2721</v>
      </c>
      <c r="O58" s="72"/>
      <c r="P58" s="72"/>
      <c r="Q58" s="72"/>
      <c r="R58" s="72">
        <v>25252</v>
      </c>
      <c r="S58" s="72"/>
      <c r="T58" s="72"/>
      <c r="U58" s="72"/>
      <c r="V58" s="72"/>
      <c r="W58" s="72"/>
    </row>
    <row r="59" spans="1:23" ht="79.2" outlineLevel="2" x14ac:dyDescent="0.25">
      <c r="A59" s="265"/>
      <c r="B59" s="265"/>
      <c r="C59" s="265"/>
      <c r="D59" s="265"/>
      <c r="E59" s="71" t="s">
        <v>690</v>
      </c>
      <c r="F59" s="71" t="s">
        <v>638</v>
      </c>
      <c r="G59" s="69">
        <v>1836925</v>
      </c>
      <c r="H59" s="73">
        <v>180126</v>
      </c>
      <c r="I59" s="73">
        <v>50726</v>
      </c>
      <c r="J59" s="73"/>
      <c r="K59" s="73">
        <v>1369395</v>
      </c>
      <c r="L59" s="73">
        <v>71146</v>
      </c>
      <c r="M59" s="73"/>
      <c r="N59" s="73">
        <v>6900</v>
      </c>
      <c r="O59" s="73"/>
      <c r="P59" s="73"/>
      <c r="Q59" s="73"/>
      <c r="R59" s="73">
        <v>158632</v>
      </c>
      <c r="S59" s="73"/>
      <c r="T59" s="73"/>
      <c r="U59" s="73"/>
      <c r="V59" s="73"/>
      <c r="W59" s="73"/>
    </row>
    <row r="60" spans="1:23" ht="66" outlineLevel="2" x14ac:dyDescent="0.25">
      <c r="A60" s="266"/>
      <c r="B60" s="266"/>
      <c r="C60" s="266"/>
      <c r="D60" s="266"/>
      <c r="E60" s="70" t="s">
        <v>508</v>
      </c>
      <c r="F60" s="70" t="s">
        <v>639</v>
      </c>
      <c r="G60" s="69">
        <v>282802</v>
      </c>
      <c r="H60" s="72">
        <v>63968</v>
      </c>
      <c r="I60" s="72">
        <v>18654</v>
      </c>
      <c r="J60" s="72">
        <v>36</v>
      </c>
      <c r="K60" s="72">
        <v>157149</v>
      </c>
      <c r="L60" s="72">
        <v>10370</v>
      </c>
      <c r="M60" s="72"/>
      <c r="N60" s="72">
        <v>1750</v>
      </c>
      <c r="O60" s="72"/>
      <c r="P60" s="72"/>
      <c r="Q60" s="72"/>
      <c r="R60" s="72">
        <v>30875</v>
      </c>
      <c r="S60" s="72"/>
      <c r="T60" s="72"/>
      <c r="U60" s="72"/>
      <c r="V60" s="72"/>
      <c r="W60" s="72"/>
    </row>
    <row r="61" spans="1:23" ht="66" outlineLevel="2" x14ac:dyDescent="0.25">
      <c r="A61" s="265"/>
      <c r="B61" s="265"/>
      <c r="C61" s="265"/>
      <c r="D61" s="265"/>
      <c r="E61" s="71" t="s">
        <v>507</v>
      </c>
      <c r="F61" s="71" t="s">
        <v>691</v>
      </c>
      <c r="G61" s="69">
        <v>590102</v>
      </c>
      <c r="H61" s="73">
        <v>109248</v>
      </c>
      <c r="I61" s="73">
        <v>32330</v>
      </c>
      <c r="J61" s="73"/>
      <c r="K61" s="73">
        <v>359488</v>
      </c>
      <c r="L61" s="73">
        <v>24721</v>
      </c>
      <c r="M61" s="73"/>
      <c r="N61" s="73">
        <v>10563</v>
      </c>
      <c r="O61" s="73"/>
      <c r="P61" s="73"/>
      <c r="Q61" s="73"/>
      <c r="R61" s="73">
        <v>53752</v>
      </c>
      <c r="S61" s="73"/>
      <c r="T61" s="73"/>
      <c r="U61" s="73"/>
      <c r="V61" s="73"/>
      <c r="W61" s="73"/>
    </row>
    <row r="62" spans="1:23" ht="66" outlineLevel="2" x14ac:dyDescent="0.25">
      <c r="A62" s="266"/>
      <c r="B62" s="266"/>
      <c r="C62" s="266"/>
      <c r="D62" s="266"/>
      <c r="E62" s="70" t="s">
        <v>506</v>
      </c>
      <c r="F62" s="70" t="s">
        <v>692</v>
      </c>
      <c r="G62" s="69">
        <v>429937</v>
      </c>
      <c r="H62" s="72">
        <v>97094</v>
      </c>
      <c r="I62" s="72">
        <v>30187</v>
      </c>
      <c r="J62" s="72"/>
      <c r="K62" s="72">
        <v>272643</v>
      </c>
      <c r="L62" s="72">
        <v>9810</v>
      </c>
      <c r="M62" s="72"/>
      <c r="N62" s="72">
        <v>3095</v>
      </c>
      <c r="O62" s="72"/>
      <c r="P62" s="72"/>
      <c r="Q62" s="72"/>
      <c r="R62" s="72">
        <v>17108</v>
      </c>
      <c r="S62" s="72"/>
      <c r="T62" s="72"/>
      <c r="U62" s="72"/>
      <c r="V62" s="72"/>
      <c r="W62" s="72"/>
    </row>
    <row r="63" spans="1:23" ht="39.6" outlineLevel="2" x14ac:dyDescent="0.25">
      <c r="A63" s="265"/>
      <c r="B63" s="265"/>
      <c r="C63" s="265"/>
      <c r="D63" s="265"/>
      <c r="E63" s="71" t="s">
        <v>43</v>
      </c>
      <c r="F63" s="71" t="s">
        <v>225</v>
      </c>
      <c r="G63" s="69">
        <v>166745</v>
      </c>
      <c r="H63" s="73">
        <v>0</v>
      </c>
      <c r="I63" s="73"/>
      <c r="J63" s="73"/>
      <c r="K63" s="73">
        <v>142939</v>
      </c>
      <c r="L63" s="73">
        <v>720</v>
      </c>
      <c r="M63" s="73"/>
      <c r="N63" s="73">
        <v>3520</v>
      </c>
      <c r="O63" s="73"/>
      <c r="P63" s="73"/>
      <c r="Q63" s="73"/>
      <c r="R63" s="73">
        <v>19566</v>
      </c>
      <c r="S63" s="73"/>
      <c r="T63" s="73"/>
      <c r="U63" s="73"/>
      <c r="V63" s="73"/>
      <c r="W63" s="73"/>
    </row>
    <row r="64" spans="1:23" ht="66" outlineLevel="2" x14ac:dyDescent="0.25">
      <c r="A64" s="266"/>
      <c r="B64" s="266"/>
      <c r="C64" s="266"/>
      <c r="D64" s="266"/>
      <c r="E64" s="70" t="s">
        <v>44</v>
      </c>
      <c r="F64" s="70" t="s">
        <v>226</v>
      </c>
      <c r="G64" s="69">
        <v>0</v>
      </c>
      <c r="H64" s="72"/>
      <c r="I64" s="72"/>
      <c r="J64" s="72"/>
      <c r="K64" s="72">
        <v>0</v>
      </c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</row>
    <row r="65" spans="1:23" outlineLevel="1" x14ac:dyDescent="0.25">
      <c r="A65" s="265"/>
      <c r="B65" s="265"/>
      <c r="C65" s="79" t="s">
        <v>45</v>
      </c>
      <c r="D65" s="277" t="s">
        <v>46</v>
      </c>
      <c r="E65" s="277"/>
      <c r="F65" s="277"/>
      <c r="G65" s="69">
        <v>456582</v>
      </c>
      <c r="H65" s="69"/>
      <c r="I65" s="69"/>
      <c r="J65" s="69"/>
      <c r="K65" s="69">
        <v>340051</v>
      </c>
      <c r="L65" s="69"/>
      <c r="M65" s="69"/>
      <c r="N65" s="69">
        <v>464</v>
      </c>
      <c r="O65" s="69"/>
      <c r="P65" s="69"/>
      <c r="Q65" s="69"/>
      <c r="R65" s="69">
        <v>116067</v>
      </c>
      <c r="S65" s="69"/>
      <c r="T65" s="69"/>
      <c r="U65" s="69"/>
      <c r="V65" s="69"/>
      <c r="W65" s="69"/>
    </row>
    <row r="66" spans="1:23" ht="39.6" outlineLevel="2" x14ac:dyDescent="0.25">
      <c r="A66" s="266"/>
      <c r="B66" s="266"/>
      <c r="C66" s="266"/>
      <c r="D66" s="266"/>
      <c r="E66" s="70" t="s">
        <v>47</v>
      </c>
      <c r="F66" s="70" t="s">
        <v>46</v>
      </c>
      <c r="G66" s="69">
        <v>456582</v>
      </c>
      <c r="H66" s="72"/>
      <c r="I66" s="72"/>
      <c r="J66" s="72"/>
      <c r="K66" s="72">
        <v>340051</v>
      </c>
      <c r="L66" s="72"/>
      <c r="M66" s="72"/>
      <c r="N66" s="72">
        <v>464</v>
      </c>
      <c r="O66" s="72"/>
      <c r="P66" s="72"/>
      <c r="Q66" s="72"/>
      <c r="R66" s="72">
        <v>116067</v>
      </c>
      <c r="S66" s="72"/>
      <c r="T66" s="72"/>
      <c r="U66" s="72"/>
      <c r="V66" s="72"/>
      <c r="W66" s="72"/>
    </row>
    <row r="67" spans="1:23" outlineLevel="1" x14ac:dyDescent="0.25">
      <c r="A67" s="265"/>
      <c r="B67" s="265"/>
      <c r="C67" s="79" t="s">
        <v>48</v>
      </c>
      <c r="D67" s="277" t="s">
        <v>290</v>
      </c>
      <c r="E67" s="277"/>
      <c r="F67" s="277"/>
      <c r="G67" s="69">
        <v>498294</v>
      </c>
      <c r="H67" s="69">
        <v>184085</v>
      </c>
      <c r="I67" s="69">
        <v>54034</v>
      </c>
      <c r="J67" s="69">
        <v>496</v>
      </c>
      <c r="K67" s="69">
        <v>129177</v>
      </c>
      <c r="L67" s="69">
        <v>22724</v>
      </c>
      <c r="M67" s="69"/>
      <c r="N67" s="69">
        <v>17400</v>
      </c>
      <c r="O67" s="69">
        <v>85298</v>
      </c>
      <c r="P67" s="69"/>
      <c r="Q67" s="69"/>
      <c r="R67" s="69">
        <v>5080</v>
      </c>
      <c r="S67" s="69"/>
      <c r="T67" s="69"/>
      <c r="U67" s="69"/>
      <c r="V67" s="69"/>
      <c r="W67" s="69"/>
    </row>
    <row r="68" spans="1:23" ht="26.4" outlineLevel="2" x14ac:dyDescent="0.25">
      <c r="A68" s="266"/>
      <c r="B68" s="266"/>
      <c r="C68" s="266"/>
      <c r="D68" s="266"/>
      <c r="E68" s="70" t="s">
        <v>49</v>
      </c>
      <c r="F68" s="70" t="s">
        <v>228</v>
      </c>
      <c r="G68" s="69">
        <v>31909</v>
      </c>
      <c r="H68" s="72">
        <v>18795</v>
      </c>
      <c r="I68" s="72">
        <v>4434</v>
      </c>
      <c r="J68" s="72"/>
      <c r="K68" s="72"/>
      <c r="L68" s="72"/>
      <c r="M68" s="72"/>
      <c r="N68" s="72">
        <v>8680</v>
      </c>
      <c r="O68" s="72"/>
      <c r="P68" s="72"/>
      <c r="Q68" s="72"/>
      <c r="R68" s="72"/>
      <c r="S68" s="72"/>
      <c r="T68" s="72"/>
      <c r="U68" s="72"/>
      <c r="V68" s="72"/>
      <c r="W68" s="72"/>
    </row>
    <row r="69" spans="1:23" ht="39.6" outlineLevel="2" x14ac:dyDescent="0.25">
      <c r="A69" s="265"/>
      <c r="B69" s="265"/>
      <c r="C69" s="265"/>
      <c r="D69" s="265"/>
      <c r="E69" s="71" t="s">
        <v>115</v>
      </c>
      <c r="F69" s="71" t="s">
        <v>116</v>
      </c>
      <c r="G69" s="69">
        <v>219921</v>
      </c>
      <c r="H69" s="73">
        <v>101723</v>
      </c>
      <c r="I69" s="73">
        <v>29494</v>
      </c>
      <c r="J69" s="73"/>
      <c r="K69" s="73">
        <v>74184</v>
      </c>
      <c r="L69" s="73">
        <v>6100</v>
      </c>
      <c r="M69" s="73"/>
      <c r="N69" s="73">
        <v>8420</v>
      </c>
      <c r="O69" s="73"/>
      <c r="P69" s="73"/>
      <c r="Q69" s="73"/>
      <c r="R69" s="73"/>
      <c r="S69" s="73"/>
      <c r="T69" s="73"/>
      <c r="U69" s="73"/>
      <c r="V69" s="73"/>
      <c r="W69" s="73"/>
    </row>
    <row r="70" spans="1:23" ht="26.4" outlineLevel="2" x14ac:dyDescent="0.25">
      <c r="A70" s="266"/>
      <c r="B70" s="266"/>
      <c r="C70" s="266"/>
      <c r="D70" s="266"/>
      <c r="E70" s="70" t="s">
        <v>50</v>
      </c>
      <c r="F70" s="70" t="s">
        <v>642</v>
      </c>
      <c r="G70" s="69">
        <v>246464</v>
      </c>
      <c r="H70" s="72">
        <v>63567</v>
      </c>
      <c r="I70" s="72">
        <v>20106</v>
      </c>
      <c r="J70" s="72">
        <v>496</v>
      </c>
      <c r="K70" s="72">
        <v>54993</v>
      </c>
      <c r="L70" s="72">
        <v>16624</v>
      </c>
      <c r="M70" s="72"/>
      <c r="N70" s="72">
        <v>300</v>
      </c>
      <c r="O70" s="72">
        <v>85298</v>
      </c>
      <c r="P70" s="72"/>
      <c r="Q70" s="72"/>
      <c r="R70" s="72">
        <v>5080</v>
      </c>
      <c r="S70" s="72"/>
      <c r="T70" s="72"/>
      <c r="U70" s="72"/>
      <c r="V70" s="72"/>
      <c r="W70" s="72"/>
    </row>
    <row r="71" spans="1:23" x14ac:dyDescent="0.25">
      <c r="A71" s="71" t="s">
        <v>51</v>
      </c>
      <c r="B71" s="277" t="s">
        <v>291</v>
      </c>
      <c r="C71" s="277"/>
      <c r="D71" s="277"/>
      <c r="E71" s="277"/>
      <c r="F71" s="277"/>
      <c r="G71" s="69">
        <v>5639823</v>
      </c>
      <c r="H71" s="69">
        <v>1939808</v>
      </c>
      <c r="I71" s="69">
        <v>526461</v>
      </c>
      <c r="J71" s="69">
        <v>41759</v>
      </c>
      <c r="K71" s="69">
        <v>1579646</v>
      </c>
      <c r="L71" s="69">
        <v>354748</v>
      </c>
      <c r="M71" s="69">
        <v>15013</v>
      </c>
      <c r="N71" s="69">
        <v>44263</v>
      </c>
      <c r="O71" s="69">
        <v>659474</v>
      </c>
      <c r="P71" s="69"/>
      <c r="Q71" s="69"/>
      <c r="R71" s="69">
        <v>472614</v>
      </c>
      <c r="S71" s="69"/>
      <c r="T71" s="69"/>
      <c r="U71" s="69">
        <v>1000</v>
      </c>
      <c r="V71" s="69"/>
      <c r="W71" s="69">
        <v>5037</v>
      </c>
    </row>
    <row r="72" spans="1:23" outlineLevel="1" x14ac:dyDescent="0.25">
      <c r="A72" s="266"/>
      <c r="B72" s="266"/>
      <c r="C72" s="79" t="s">
        <v>52</v>
      </c>
      <c r="D72" s="277" t="s">
        <v>292</v>
      </c>
      <c r="E72" s="277"/>
      <c r="F72" s="277"/>
      <c r="G72" s="69">
        <v>840323</v>
      </c>
      <c r="H72" s="69">
        <v>73345</v>
      </c>
      <c r="I72" s="69">
        <v>24981</v>
      </c>
      <c r="J72" s="69"/>
      <c r="K72" s="69">
        <v>151768</v>
      </c>
      <c r="L72" s="69">
        <v>34515</v>
      </c>
      <c r="M72" s="69"/>
      <c r="N72" s="69">
        <v>30248</v>
      </c>
      <c r="O72" s="69">
        <v>515466</v>
      </c>
      <c r="P72" s="69"/>
      <c r="Q72" s="69"/>
      <c r="R72" s="69">
        <v>10000</v>
      </c>
      <c r="S72" s="69"/>
      <c r="T72" s="69"/>
      <c r="U72" s="69"/>
      <c r="V72" s="69"/>
      <c r="W72" s="69"/>
    </row>
    <row r="73" spans="1:23" ht="66" outlineLevel="2" x14ac:dyDescent="0.25">
      <c r="A73" s="265"/>
      <c r="B73" s="265"/>
      <c r="C73" s="265"/>
      <c r="D73" s="265"/>
      <c r="E73" s="71" t="s">
        <v>53</v>
      </c>
      <c r="F73" s="71" t="s">
        <v>619</v>
      </c>
      <c r="G73" s="69">
        <v>670437</v>
      </c>
      <c r="H73" s="73">
        <v>56428</v>
      </c>
      <c r="I73" s="73">
        <v>20175</v>
      </c>
      <c r="J73" s="73"/>
      <c r="K73" s="73">
        <v>136617</v>
      </c>
      <c r="L73" s="73">
        <v>21846</v>
      </c>
      <c r="M73" s="73"/>
      <c r="N73" s="73">
        <v>29675</v>
      </c>
      <c r="O73" s="73">
        <v>398696</v>
      </c>
      <c r="P73" s="73"/>
      <c r="Q73" s="73"/>
      <c r="R73" s="73">
        <v>7000</v>
      </c>
      <c r="S73" s="73"/>
      <c r="T73" s="73"/>
      <c r="U73" s="73"/>
      <c r="V73" s="73"/>
      <c r="W73" s="73"/>
    </row>
    <row r="74" spans="1:23" ht="52.8" outlineLevel="2" x14ac:dyDescent="0.25">
      <c r="A74" s="266"/>
      <c r="B74" s="266"/>
      <c r="C74" s="266"/>
      <c r="D74" s="266"/>
      <c r="E74" s="70" t="s">
        <v>54</v>
      </c>
      <c r="F74" s="70" t="s">
        <v>229</v>
      </c>
      <c r="G74" s="69">
        <v>116770</v>
      </c>
      <c r="H74" s="72"/>
      <c r="I74" s="72"/>
      <c r="J74" s="72"/>
      <c r="K74" s="72"/>
      <c r="L74" s="72"/>
      <c r="M74" s="72"/>
      <c r="N74" s="72"/>
      <c r="O74" s="72">
        <v>116770</v>
      </c>
      <c r="P74" s="72"/>
      <c r="Q74" s="72"/>
      <c r="R74" s="72"/>
      <c r="S74" s="72"/>
      <c r="T74" s="72"/>
      <c r="U74" s="72"/>
      <c r="V74" s="72"/>
      <c r="W74" s="72"/>
    </row>
    <row r="75" spans="1:23" ht="118.8" outlineLevel="2" x14ac:dyDescent="0.25">
      <c r="A75" s="265"/>
      <c r="B75" s="265"/>
      <c r="C75" s="265"/>
      <c r="D75" s="265"/>
      <c r="E75" s="71" t="s">
        <v>130</v>
      </c>
      <c r="F75" s="71" t="s">
        <v>504</v>
      </c>
      <c r="G75" s="69">
        <v>46916</v>
      </c>
      <c r="H75" s="73">
        <v>16439</v>
      </c>
      <c r="I75" s="73">
        <v>4782</v>
      </c>
      <c r="J75" s="73"/>
      <c r="K75" s="73">
        <v>14785</v>
      </c>
      <c r="L75" s="73">
        <v>7337</v>
      </c>
      <c r="M75" s="73"/>
      <c r="N75" s="73">
        <v>573</v>
      </c>
      <c r="O75" s="73"/>
      <c r="P75" s="73"/>
      <c r="Q75" s="73"/>
      <c r="R75" s="73">
        <v>3000</v>
      </c>
      <c r="S75" s="73"/>
      <c r="T75" s="73"/>
      <c r="U75" s="73"/>
      <c r="V75" s="73"/>
      <c r="W75" s="73"/>
    </row>
    <row r="76" spans="1:23" ht="79.2" outlineLevel="2" x14ac:dyDescent="0.25">
      <c r="A76" s="266"/>
      <c r="B76" s="266"/>
      <c r="C76" s="266"/>
      <c r="D76" s="266"/>
      <c r="E76" s="70" t="s">
        <v>165</v>
      </c>
      <c r="F76" s="70" t="s">
        <v>298</v>
      </c>
      <c r="G76" s="69">
        <v>3200</v>
      </c>
      <c r="H76" s="72"/>
      <c r="I76" s="72"/>
      <c r="J76" s="72"/>
      <c r="K76" s="72"/>
      <c r="L76" s="72">
        <v>3200</v>
      </c>
      <c r="M76" s="72"/>
      <c r="N76" s="72"/>
      <c r="O76" s="72"/>
      <c r="P76" s="72"/>
      <c r="Q76" s="72"/>
      <c r="R76" s="72"/>
      <c r="S76" s="72"/>
      <c r="T76" s="72"/>
      <c r="U76" s="72"/>
      <c r="V76" s="72"/>
      <c r="W76" s="72"/>
    </row>
    <row r="77" spans="1:23" ht="79.2" outlineLevel="2" x14ac:dyDescent="0.25">
      <c r="A77" s="265"/>
      <c r="B77" s="265"/>
      <c r="C77" s="265"/>
      <c r="D77" s="265"/>
      <c r="E77" s="71" t="s">
        <v>503</v>
      </c>
      <c r="F77" s="71" t="s">
        <v>502</v>
      </c>
      <c r="G77" s="69">
        <v>3000</v>
      </c>
      <c r="H77" s="73">
        <v>478</v>
      </c>
      <c r="I77" s="73">
        <v>24</v>
      </c>
      <c r="J77" s="73"/>
      <c r="K77" s="73">
        <v>366</v>
      </c>
      <c r="L77" s="73">
        <v>2132</v>
      </c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</row>
    <row r="78" spans="1:23" outlineLevel="1" x14ac:dyDescent="0.25">
      <c r="A78" s="266"/>
      <c r="B78" s="266"/>
      <c r="C78" s="79" t="s">
        <v>230</v>
      </c>
      <c r="D78" s="277" t="s">
        <v>55</v>
      </c>
      <c r="E78" s="277"/>
      <c r="F78" s="277"/>
      <c r="G78" s="69">
        <v>794459</v>
      </c>
      <c r="H78" s="69">
        <v>331195</v>
      </c>
      <c r="I78" s="69">
        <v>99926</v>
      </c>
      <c r="J78" s="69">
        <v>8268</v>
      </c>
      <c r="K78" s="69">
        <v>94369</v>
      </c>
      <c r="L78" s="69">
        <v>27934</v>
      </c>
      <c r="M78" s="69">
        <v>15013</v>
      </c>
      <c r="N78" s="69">
        <v>189</v>
      </c>
      <c r="O78" s="69"/>
      <c r="P78" s="69"/>
      <c r="Q78" s="69"/>
      <c r="R78" s="69">
        <v>212528</v>
      </c>
      <c r="S78" s="69"/>
      <c r="T78" s="69"/>
      <c r="U78" s="69"/>
      <c r="V78" s="69"/>
      <c r="W78" s="69">
        <v>5037</v>
      </c>
    </row>
    <row r="79" spans="1:23" ht="39.6" outlineLevel="2" x14ac:dyDescent="0.25">
      <c r="A79" s="265"/>
      <c r="B79" s="265"/>
      <c r="C79" s="265"/>
      <c r="D79" s="265"/>
      <c r="E79" s="71" t="s">
        <v>56</v>
      </c>
      <c r="F79" s="71" t="s">
        <v>57</v>
      </c>
      <c r="G79" s="69">
        <v>287306</v>
      </c>
      <c r="H79" s="73">
        <v>152544</v>
      </c>
      <c r="I79" s="73">
        <v>46780</v>
      </c>
      <c r="J79" s="73">
        <v>8182</v>
      </c>
      <c r="K79" s="73">
        <v>53309</v>
      </c>
      <c r="L79" s="73">
        <v>7473</v>
      </c>
      <c r="M79" s="73">
        <v>2911</v>
      </c>
      <c r="N79" s="73">
        <v>26</v>
      </c>
      <c r="O79" s="73"/>
      <c r="P79" s="73"/>
      <c r="Q79" s="73"/>
      <c r="R79" s="73">
        <v>11044</v>
      </c>
      <c r="S79" s="73"/>
      <c r="T79" s="73"/>
      <c r="U79" s="73"/>
      <c r="V79" s="73"/>
      <c r="W79" s="73">
        <v>5037</v>
      </c>
    </row>
    <row r="80" spans="1:23" ht="39.6" outlineLevel="2" x14ac:dyDescent="0.25">
      <c r="A80" s="266"/>
      <c r="B80" s="266"/>
      <c r="C80" s="266"/>
      <c r="D80" s="266"/>
      <c r="E80" s="70" t="s">
        <v>58</v>
      </c>
      <c r="F80" s="70" t="s">
        <v>605</v>
      </c>
      <c r="G80" s="69">
        <v>22979</v>
      </c>
      <c r="H80" s="72">
        <v>13516</v>
      </c>
      <c r="I80" s="72">
        <v>3828</v>
      </c>
      <c r="J80" s="72">
        <v>1</v>
      </c>
      <c r="K80" s="72">
        <v>1064</v>
      </c>
      <c r="L80" s="72">
        <v>798</v>
      </c>
      <c r="M80" s="72">
        <v>837</v>
      </c>
      <c r="N80" s="72">
        <v>9</v>
      </c>
      <c r="O80" s="72"/>
      <c r="P80" s="72"/>
      <c r="Q80" s="72"/>
      <c r="R80" s="72">
        <v>2926</v>
      </c>
      <c r="S80" s="72"/>
      <c r="T80" s="72"/>
      <c r="U80" s="72"/>
      <c r="V80" s="72"/>
      <c r="W80" s="72"/>
    </row>
    <row r="81" spans="1:23" ht="52.8" outlineLevel="2" x14ac:dyDescent="0.25">
      <c r="A81" s="265"/>
      <c r="B81" s="265"/>
      <c r="C81" s="265"/>
      <c r="D81" s="265"/>
      <c r="E81" s="71" t="s">
        <v>59</v>
      </c>
      <c r="F81" s="71" t="s">
        <v>604</v>
      </c>
      <c r="G81" s="69">
        <v>50318</v>
      </c>
      <c r="H81" s="73">
        <v>25723</v>
      </c>
      <c r="I81" s="73">
        <v>7261</v>
      </c>
      <c r="J81" s="73"/>
      <c r="K81" s="73">
        <v>12512</v>
      </c>
      <c r="L81" s="73">
        <v>2026</v>
      </c>
      <c r="M81" s="73">
        <v>816</v>
      </c>
      <c r="N81" s="73">
        <v>29</v>
      </c>
      <c r="O81" s="73"/>
      <c r="P81" s="73"/>
      <c r="Q81" s="73"/>
      <c r="R81" s="73">
        <v>1951</v>
      </c>
      <c r="S81" s="73"/>
      <c r="T81" s="73"/>
      <c r="U81" s="73"/>
      <c r="V81" s="73"/>
      <c r="W81" s="73"/>
    </row>
    <row r="82" spans="1:23" ht="39.6" outlineLevel="2" x14ac:dyDescent="0.25">
      <c r="A82" s="266"/>
      <c r="B82" s="266"/>
      <c r="C82" s="266"/>
      <c r="D82" s="266"/>
      <c r="E82" s="70" t="s">
        <v>60</v>
      </c>
      <c r="F82" s="70" t="s">
        <v>231</v>
      </c>
      <c r="G82" s="69">
        <v>23048</v>
      </c>
      <c r="H82" s="72">
        <v>12728</v>
      </c>
      <c r="I82" s="72">
        <v>3994</v>
      </c>
      <c r="J82" s="72"/>
      <c r="K82" s="72">
        <v>3233</v>
      </c>
      <c r="L82" s="72">
        <v>341</v>
      </c>
      <c r="M82" s="72">
        <v>735</v>
      </c>
      <c r="N82" s="72">
        <v>2</v>
      </c>
      <c r="O82" s="72"/>
      <c r="P82" s="72"/>
      <c r="Q82" s="72"/>
      <c r="R82" s="72">
        <v>2015</v>
      </c>
      <c r="S82" s="72"/>
      <c r="T82" s="72"/>
      <c r="U82" s="72"/>
      <c r="V82" s="72"/>
      <c r="W82" s="72"/>
    </row>
    <row r="83" spans="1:23" ht="39.6" outlineLevel="2" x14ac:dyDescent="0.25">
      <c r="A83" s="265"/>
      <c r="B83" s="265"/>
      <c r="C83" s="265"/>
      <c r="D83" s="265"/>
      <c r="E83" s="71" t="s">
        <v>61</v>
      </c>
      <c r="F83" s="71" t="s">
        <v>232</v>
      </c>
      <c r="G83" s="69">
        <v>28071</v>
      </c>
      <c r="H83" s="73">
        <v>12135</v>
      </c>
      <c r="I83" s="73">
        <v>5497</v>
      </c>
      <c r="J83" s="73">
        <v>15</v>
      </c>
      <c r="K83" s="73">
        <v>2224</v>
      </c>
      <c r="L83" s="73">
        <v>812</v>
      </c>
      <c r="M83" s="73">
        <v>900</v>
      </c>
      <c r="N83" s="73">
        <v>5</v>
      </c>
      <c r="O83" s="73"/>
      <c r="P83" s="73"/>
      <c r="Q83" s="73"/>
      <c r="R83" s="73">
        <v>6483</v>
      </c>
      <c r="S83" s="73"/>
      <c r="T83" s="73"/>
      <c r="U83" s="73"/>
      <c r="V83" s="73"/>
      <c r="W83" s="73"/>
    </row>
    <row r="84" spans="1:23" ht="26.4" outlineLevel="2" x14ac:dyDescent="0.25">
      <c r="A84" s="266"/>
      <c r="B84" s="266"/>
      <c r="C84" s="266"/>
      <c r="D84" s="266"/>
      <c r="E84" s="70" t="s">
        <v>117</v>
      </c>
      <c r="F84" s="70" t="s">
        <v>118</v>
      </c>
      <c r="G84" s="69">
        <v>51685</v>
      </c>
      <c r="H84" s="72">
        <v>27612</v>
      </c>
      <c r="I84" s="72">
        <v>7879</v>
      </c>
      <c r="J84" s="72"/>
      <c r="K84" s="72">
        <v>1034</v>
      </c>
      <c r="L84" s="72">
        <v>1512</v>
      </c>
      <c r="M84" s="72">
        <v>2100</v>
      </c>
      <c r="N84" s="72">
        <v>48</v>
      </c>
      <c r="O84" s="72"/>
      <c r="P84" s="72"/>
      <c r="Q84" s="72"/>
      <c r="R84" s="72">
        <v>11500</v>
      </c>
      <c r="S84" s="72"/>
      <c r="T84" s="72"/>
      <c r="U84" s="72"/>
      <c r="V84" s="72"/>
      <c r="W84" s="72"/>
    </row>
    <row r="85" spans="1:23" ht="26.4" outlineLevel="2" x14ac:dyDescent="0.25">
      <c r="A85" s="265"/>
      <c r="B85" s="265"/>
      <c r="C85" s="265"/>
      <c r="D85" s="265"/>
      <c r="E85" s="71" t="s">
        <v>119</v>
      </c>
      <c r="F85" s="71" t="s">
        <v>293</v>
      </c>
      <c r="G85" s="69">
        <v>16954</v>
      </c>
      <c r="H85" s="73">
        <v>7891</v>
      </c>
      <c r="I85" s="73">
        <v>2234</v>
      </c>
      <c r="J85" s="73">
        <v>39</v>
      </c>
      <c r="K85" s="73">
        <v>3532</v>
      </c>
      <c r="L85" s="73">
        <v>1106</v>
      </c>
      <c r="M85" s="73">
        <v>794</v>
      </c>
      <c r="N85" s="73">
        <v>2</v>
      </c>
      <c r="O85" s="73"/>
      <c r="P85" s="73"/>
      <c r="Q85" s="73"/>
      <c r="R85" s="73">
        <v>1356</v>
      </c>
      <c r="S85" s="73"/>
      <c r="T85" s="73"/>
      <c r="U85" s="73"/>
      <c r="V85" s="73"/>
      <c r="W85" s="73"/>
    </row>
    <row r="86" spans="1:23" ht="26.4" outlineLevel="2" x14ac:dyDescent="0.25">
      <c r="A86" s="266"/>
      <c r="B86" s="266"/>
      <c r="C86" s="266"/>
      <c r="D86" s="266"/>
      <c r="E86" s="70" t="s">
        <v>133</v>
      </c>
      <c r="F86" s="70" t="s">
        <v>233</v>
      </c>
      <c r="G86" s="69">
        <v>64601</v>
      </c>
      <c r="H86" s="72">
        <v>34225</v>
      </c>
      <c r="I86" s="72">
        <v>9711</v>
      </c>
      <c r="J86" s="72">
        <v>16</v>
      </c>
      <c r="K86" s="72">
        <v>8307</v>
      </c>
      <c r="L86" s="72">
        <v>3048</v>
      </c>
      <c r="M86" s="72">
        <v>1878</v>
      </c>
      <c r="N86" s="72">
        <v>44</v>
      </c>
      <c r="O86" s="72"/>
      <c r="P86" s="72"/>
      <c r="Q86" s="72"/>
      <c r="R86" s="72">
        <v>7372</v>
      </c>
      <c r="S86" s="72"/>
      <c r="T86" s="72"/>
      <c r="U86" s="72"/>
      <c r="V86" s="72"/>
      <c r="W86" s="72"/>
    </row>
    <row r="87" spans="1:23" ht="39.6" outlineLevel="2" x14ac:dyDescent="0.25">
      <c r="A87" s="265"/>
      <c r="B87" s="265"/>
      <c r="C87" s="265"/>
      <c r="D87" s="265"/>
      <c r="E87" s="71" t="s">
        <v>134</v>
      </c>
      <c r="F87" s="71" t="s">
        <v>693</v>
      </c>
      <c r="G87" s="69">
        <v>29801</v>
      </c>
      <c r="H87" s="73">
        <v>14873</v>
      </c>
      <c r="I87" s="73">
        <v>4260</v>
      </c>
      <c r="J87" s="73">
        <v>0</v>
      </c>
      <c r="K87" s="73">
        <v>957</v>
      </c>
      <c r="L87" s="73">
        <v>1818</v>
      </c>
      <c r="M87" s="73">
        <v>1896</v>
      </c>
      <c r="N87" s="73">
        <v>7</v>
      </c>
      <c r="O87" s="73"/>
      <c r="P87" s="73"/>
      <c r="Q87" s="73"/>
      <c r="R87" s="73">
        <v>5990</v>
      </c>
      <c r="S87" s="73"/>
      <c r="T87" s="73"/>
      <c r="U87" s="73"/>
      <c r="V87" s="73"/>
      <c r="W87" s="73"/>
    </row>
    <row r="88" spans="1:23" ht="39.6" outlineLevel="2" x14ac:dyDescent="0.25">
      <c r="A88" s="266"/>
      <c r="B88" s="266"/>
      <c r="C88" s="266"/>
      <c r="D88" s="266"/>
      <c r="E88" s="70" t="s">
        <v>158</v>
      </c>
      <c r="F88" s="70" t="s">
        <v>235</v>
      </c>
      <c r="G88" s="69">
        <v>201806</v>
      </c>
      <c r="H88" s="72">
        <v>19438</v>
      </c>
      <c r="I88" s="72">
        <v>5531</v>
      </c>
      <c r="J88" s="72"/>
      <c r="K88" s="72">
        <v>6924</v>
      </c>
      <c r="L88" s="72">
        <v>8561</v>
      </c>
      <c r="M88" s="72">
        <v>1346</v>
      </c>
      <c r="N88" s="72">
        <v>15</v>
      </c>
      <c r="O88" s="72"/>
      <c r="P88" s="72"/>
      <c r="Q88" s="72"/>
      <c r="R88" s="72">
        <v>159991</v>
      </c>
      <c r="S88" s="72"/>
      <c r="T88" s="72"/>
      <c r="U88" s="72"/>
      <c r="V88" s="72"/>
      <c r="W88" s="72"/>
    </row>
    <row r="89" spans="1:23" ht="26.4" outlineLevel="2" x14ac:dyDescent="0.25">
      <c r="A89" s="265"/>
      <c r="B89" s="265"/>
      <c r="C89" s="265"/>
      <c r="D89" s="265"/>
      <c r="E89" s="71" t="s">
        <v>501</v>
      </c>
      <c r="F89" s="71" t="s">
        <v>500</v>
      </c>
      <c r="G89" s="69">
        <v>17890</v>
      </c>
      <c r="H89" s="73">
        <v>10510</v>
      </c>
      <c r="I89" s="73">
        <v>2951</v>
      </c>
      <c r="J89" s="73">
        <v>15</v>
      </c>
      <c r="K89" s="73">
        <v>1273</v>
      </c>
      <c r="L89" s="73">
        <v>439</v>
      </c>
      <c r="M89" s="73">
        <v>800</v>
      </c>
      <c r="N89" s="73">
        <v>2</v>
      </c>
      <c r="O89" s="73"/>
      <c r="P89" s="73"/>
      <c r="Q89" s="73"/>
      <c r="R89" s="73">
        <v>1900</v>
      </c>
      <c r="S89" s="73"/>
      <c r="T89" s="73"/>
      <c r="U89" s="73"/>
      <c r="V89" s="73"/>
      <c r="W89" s="73"/>
    </row>
    <row r="90" spans="1:23" outlineLevel="1" x14ac:dyDescent="0.25">
      <c r="A90" s="266"/>
      <c r="B90" s="266"/>
      <c r="C90" s="79" t="s">
        <v>62</v>
      </c>
      <c r="D90" s="277" t="s">
        <v>63</v>
      </c>
      <c r="E90" s="277"/>
      <c r="F90" s="277"/>
      <c r="G90" s="69">
        <v>3568720</v>
      </c>
      <c r="H90" s="69">
        <v>1520300</v>
      </c>
      <c r="I90" s="69">
        <v>398048</v>
      </c>
      <c r="J90" s="69">
        <v>8553</v>
      </c>
      <c r="K90" s="69">
        <v>1113410</v>
      </c>
      <c r="L90" s="69">
        <v>218611</v>
      </c>
      <c r="M90" s="69"/>
      <c r="N90" s="69">
        <v>13826</v>
      </c>
      <c r="O90" s="69">
        <v>45886</v>
      </c>
      <c r="P90" s="69"/>
      <c r="Q90" s="69"/>
      <c r="R90" s="69">
        <v>250086</v>
      </c>
      <c r="S90" s="69"/>
      <c r="T90" s="69"/>
      <c r="U90" s="69"/>
      <c r="V90" s="69"/>
      <c r="W90" s="69"/>
    </row>
    <row r="91" spans="1:23" ht="92.4" outlineLevel="2" x14ac:dyDescent="0.25">
      <c r="A91" s="265"/>
      <c r="B91" s="265"/>
      <c r="C91" s="265"/>
      <c r="D91" s="265"/>
      <c r="E91" s="71" t="s">
        <v>694</v>
      </c>
      <c r="F91" s="71" t="s">
        <v>695</v>
      </c>
      <c r="G91" s="69">
        <v>184960</v>
      </c>
      <c r="H91" s="73">
        <v>140590</v>
      </c>
      <c r="I91" s="73">
        <v>44289</v>
      </c>
      <c r="J91" s="73">
        <v>30</v>
      </c>
      <c r="K91" s="73"/>
      <c r="L91" s="73">
        <v>51</v>
      </c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</row>
    <row r="92" spans="1:23" ht="66" outlineLevel="2" x14ac:dyDescent="0.25">
      <c r="A92" s="266"/>
      <c r="B92" s="266"/>
      <c r="C92" s="266"/>
      <c r="D92" s="266"/>
      <c r="E92" s="70" t="s">
        <v>64</v>
      </c>
      <c r="F92" s="70" t="s">
        <v>644</v>
      </c>
      <c r="G92" s="69">
        <v>1323334</v>
      </c>
      <c r="H92" s="72">
        <v>497313</v>
      </c>
      <c r="I92" s="72">
        <v>110376</v>
      </c>
      <c r="J92" s="72">
        <v>6452</v>
      </c>
      <c r="K92" s="72">
        <v>471316</v>
      </c>
      <c r="L92" s="72">
        <v>111485</v>
      </c>
      <c r="M92" s="72"/>
      <c r="N92" s="72">
        <v>8025</v>
      </c>
      <c r="O92" s="72">
        <v>45000</v>
      </c>
      <c r="P92" s="72"/>
      <c r="Q92" s="72"/>
      <c r="R92" s="72">
        <v>73367</v>
      </c>
      <c r="S92" s="72"/>
      <c r="T92" s="72"/>
      <c r="U92" s="72"/>
      <c r="V92" s="72"/>
      <c r="W92" s="72"/>
    </row>
    <row r="93" spans="1:23" ht="26.4" outlineLevel="2" x14ac:dyDescent="0.25">
      <c r="A93" s="265"/>
      <c r="B93" s="265"/>
      <c r="C93" s="265"/>
      <c r="D93" s="265"/>
      <c r="E93" s="71" t="s">
        <v>108</v>
      </c>
      <c r="F93" s="71" t="s">
        <v>236</v>
      </c>
      <c r="G93" s="69">
        <v>19819</v>
      </c>
      <c r="H93" s="73">
        <v>799</v>
      </c>
      <c r="I93" s="73"/>
      <c r="J93" s="73"/>
      <c r="K93" s="73">
        <v>18057</v>
      </c>
      <c r="L93" s="73">
        <v>909</v>
      </c>
      <c r="M93" s="73"/>
      <c r="N93" s="73">
        <v>54</v>
      </c>
      <c r="O93" s="73"/>
      <c r="P93" s="73"/>
      <c r="Q93" s="73"/>
      <c r="R93" s="73"/>
      <c r="S93" s="73"/>
      <c r="T93" s="73"/>
      <c r="U93" s="73"/>
      <c r="V93" s="73"/>
      <c r="W93" s="73"/>
    </row>
    <row r="94" spans="1:23" ht="52.8" outlineLevel="2" x14ac:dyDescent="0.25">
      <c r="A94" s="266"/>
      <c r="B94" s="266"/>
      <c r="C94" s="266"/>
      <c r="D94" s="266"/>
      <c r="E94" s="70" t="s">
        <v>65</v>
      </c>
      <c r="F94" s="70" t="s">
        <v>237</v>
      </c>
      <c r="G94" s="69">
        <v>138687</v>
      </c>
      <c r="H94" s="72">
        <v>74085</v>
      </c>
      <c r="I94" s="72">
        <v>20903</v>
      </c>
      <c r="J94" s="72"/>
      <c r="K94" s="72">
        <v>30343</v>
      </c>
      <c r="L94" s="72">
        <v>10872</v>
      </c>
      <c r="M94" s="72"/>
      <c r="N94" s="72">
        <v>1135</v>
      </c>
      <c r="O94" s="72"/>
      <c r="P94" s="72"/>
      <c r="Q94" s="72"/>
      <c r="R94" s="72">
        <v>1349</v>
      </c>
      <c r="S94" s="72"/>
      <c r="T94" s="72"/>
      <c r="U94" s="72"/>
      <c r="V94" s="72"/>
      <c r="W94" s="72"/>
    </row>
    <row r="95" spans="1:23" ht="26.4" outlineLevel="2" x14ac:dyDescent="0.25">
      <c r="A95" s="265"/>
      <c r="B95" s="265"/>
      <c r="C95" s="265"/>
      <c r="D95" s="265"/>
      <c r="E95" s="71" t="s">
        <v>66</v>
      </c>
      <c r="F95" s="71" t="s">
        <v>696</v>
      </c>
      <c r="G95" s="69">
        <v>106064</v>
      </c>
      <c r="H95" s="73">
        <v>53405</v>
      </c>
      <c r="I95" s="73">
        <v>15398</v>
      </c>
      <c r="J95" s="73"/>
      <c r="K95" s="73">
        <v>21417</v>
      </c>
      <c r="L95" s="73">
        <v>9370</v>
      </c>
      <c r="M95" s="73"/>
      <c r="N95" s="73"/>
      <c r="O95" s="73"/>
      <c r="P95" s="73"/>
      <c r="Q95" s="73"/>
      <c r="R95" s="73">
        <v>6474</v>
      </c>
      <c r="S95" s="73"/>
      <c r="T95" s="73"/>
      <c r="U95" s="73"/>
      <c r="V95" s="73"/>
      <c r="W95" s="73"/>
    </row>
    <row r="96" spans="1:23" ht="26.4" outlineLevel="2" x14ac:dyDescent="0.25">
      <c r="A96" s="266"/>
      <c r="B96" s="266"/>
      <c r="C96" s="266"/>
      <c r="D96" s="266"/>
      <c r="E96" s="70" t="s">
        <v>67</v>
      </c>
      <c r="F96" s="70" t="s">
        <v>697</v>
      </c>
      <c r="G96" s="69">
        <v>114042</v>
      </c>
      <c r="H96" s="72">
        <v>52051</v>
      </c>
      <c r="I96" s="72">
        <v>13883</v>
      </c>
      <c r="J96" s="72"/>
      <c r="K96" s="72">
        <v>26985</v>
      </c>
      <c r="L96" s="72">
        <v>18326</v>
      </c>
      <c r="M96" s="72"/>
      <c r="N96" s="72">
        <v>498</v>
      </c>
      <c r="O96" s="72"/>
      <c r="P96" s="72"/>
      <c r="Q96" s="72"/>
      <c r="R96" s="72">
        <v>2299</v>
      </c>
      <c r="S96" s="72"/>
      <c r="T96" s="72"/>
      <c r="U96" s="72"/>
      <c r="V96" s="72"/>
      <c r="W96" s="72"/>
    </row>
    <row r="97" spans="1:23" ht="52.8" outlineLevel="2" x14ac:dyDescent="0.25">
      <c r="A97" s="265"/>
      <c r="B97" s="265"/>
      <c r="C97" s="265"/>
      <c r="D97" s="265"/>
      <c r="E97" s="71" t="s">
        <v>68</v>
      </c>
      <c r="F97" s="71" t="s">
        <v>1113</v>
      </c>
      <c r="G97" s="69">
        <v>54631</v>
      </c>
      <c r="H97" s="73">
        <v>12766</v>
      </c>
      <c r="I97" s="73">
        <v>2888</v>
      </c>
      <c r="J97" s="73"/>
      <c r="K97" s="73">
        <v>36803</v>
      </c>
      <c r="L97" s="73">
        <v>1965</v>
      </c>
      <c r="M97" s="73"/>
      <c r="N97" s="73">
        <v>209</v>
      </c>
      <c r="O97" s="73"/>
      <c r="P97" s="73"/>
      <c r="Q97" s="73"/>
      <c r="R97" s="73"/>
      <c r="S97" s="73"/>
      <c r="T97" s="73"/>
      <c r="U97" s="73"/>
      <c r="V97" s="73"/>
      <c r="W97" s="73"/>
    </row>
    <row r="98" spans="1:23" ht="39.6" outlineLevel="2" x14ac:dyDescent="0.25">
      <c r="A98" s="266"/>
      <c r="B98" s="266"/>
      <c r="C98" s="266"/>
      <c r="D98" s="266"/>
      <c r="E98" s="70" t="s">
        <v>120</v>
      </c>
      <c r="F98" s="70" t="s">
        <v>121</v>
      </c>
      <c r="G98" s="69">
        <v>658512</v>
      </c>
      <c r="H98" s="72">
        <v>245247</v>
      </c>
      <c r="I98" s="72">
        <v>65767</v>
      </c>
      <c r="J98" s="72">
        <v>715</v>
      </c>
      <c r="K98" s="72">
        <v>216851</v>
      </c>
      <c r="L98" s="72">
        <v>19280</v>
      </c>
      <c r="M98" s="72"/>
      <c r="N98" s="72">
        <v>1409</v>
      </c>
      <c r="O98" s="72"/>
      <c r="P98" s="72"/>
      <c r="Q98" s="72"/>
      <c r="R98" s="72">
        <v>109243</v>
      </c>
      <c r="S98" s="72"/>
      <c r="T98" s="72"/>
      <c r="U98" s="72"/>
      <c r="V98" s="72"/>
      <c r="W98" s="72"/>
    </row>
    <row r="99" spans="1:23" ht="52.8" outlineLevel="2" x14ac:dyDescent="0.25">
      <c r="A99" s="265"/>
      <c r="B99" s="265"/>
      <c r="C99" s="265"/>
      <c r="D99" s="265"/>
      <c r="E99" s="71" t="s">
        <v>698</v>
      </c>
      <c r="F99" s="71" t="s">
        <v>538</v>
      </c>
      <c r="G99" s="69">
        <v>79950</v>
      </c>
      <c r="H99" s="73">
        <v>19800</v>
      </c>
      <c r="I99" s="73">
        <v>4310</v>
      </c>
      <c r="J99" s="73"/>
      <c r="K99" s="73">
        <v>6395</v>
      </c>
      <c r="L99" s="73">
        <v>5295</v>
      </c>
      <c r="M99" s="73"/>
      <c r="N99" s="73"/>
      <c r="O99" s="73"/>
      <c r="P99" s="73"/>
      <c r="Q99" s="73"/>
      <c r="R99" s="73">
        <v>44150</v>
      </c>
      <c r="S99" s="73"/>
      <c r="T99" s="73"/>
      <c r="U99" s="73"/>
      <c r="V99" s="73"/>
      <c r="W99" s="73"/>
    </row>
    <row r="100" spans="1:23" ht="26.4" outlineLevel="2" x14ac:dyDescent="0.25">
      <c r="A100" s="266"/>
      <c r="B100" s="266"/>
      <c r="C100" s="266"/>
      <c r="D100" s="266"/>
      <c r="E100" s="70" t="s">
        <v>135</v>
      </c>
      <c r="F100" s="70" t="s">
        <v>240</v>
      </c>
      <c r="G100" s="69">
        <v>265249</v>
      </c>
      <c r="H100" s="72">
        <v>144106</v>
      </c>
      <c r="I100" s="72">
        <v>39543</v>
      </c>
      <c r="J100" s="72">
        <v>746</v>
      </c>
      <c r="K100" s="72">
        <v>60821</v>
      </c>
      <c r="L100" s="72">
        <v>17758</v>
      </c>
      <c r="M100" s="72"/>
      <c r="N100" s="72">
        <v>833</v>
      </c>
      <c r="O100" s="72"/>
      <c r="P100" s="72"/>
      <c r="Q100" s="72"/>
      <c r="R100" s="72">
        <v>1442</v>
      </c>
      <c r="S100" s="72"/>
      <c r="T100" s="72"/>
      <c r="U100" s="72"/>
      <c r="V100" s="72"/>
      <c r="W100" s="72"/>
    </row>
    <row r="101" spans="1:23" ht="39.6" outlineLevel="2" x14ac:dyDescent="0.25">
      <c r="A101" s="265"/>
      <c r="B101" s="265"/>
      <c r="C101" s="265"/>
      <c r="D101" s="265"/>
      <c r="E101" s="71" t="s">
        <v>699</v>
      </c>
      <c r="F101" s="71" t="s">
        <v>539</v>
      </c>
      <c r="G101" s="69">
        <v>9975</v>
      </c>
      <c r="H101" s="73"/>
      <c r="I101" s="73"/>
      <c r="J101" s="73"/>
      <c r="K101" s="73">
        <v>6735</v>
      </c>
      <c r="L101" s="73">
        <v>3154</v>
      </c>
      <c r="M101" s="73"/>
      <c r="N101" s="73">
        <v>86</v>
      </c>
      <c r="O101" s="73"/>
      <c r="P101" s="73"/>
      <c r="Q101" s="73"/>
      <c r="R101" s="73"/>
      <c r="S101" s="73"/>
      <c r="T101" s="73"/>
      <c r="U101" s="73"/>
      <c r="V101" s="73"/>
      <c r="W101" s="73"/>
    </row>
    <row r="102" spans="1:23" ht="26.4" outlineLevel="2" x14ac:dyDescent="0.25">
      <c r="A102" s="266"/>
      <c r="B102" s="266"/>
      <c r="C102" s="266"/>
      <c r="D102" s="266"/>
      <c r="E102" s="70" t="s">
        <v>136</v>
      </c>
      <c r="F102" s="70" t="s">
        <v>241</v>
      </c>
      <c r="G102" s="69">
        <v>190822</v>
      </c>
      <c r="H102" s="72">
        <v>96820</v>
      </c>
      <c r="I102" s="72">
        <v>29210</v>
      </c>
      <c r="J102" s="72">
        <v>329</v>
      </c>
      <c r="K102" s="72">
        <v>54252</v>
      </c>
      <c r="L102" s="72">
        <v>8816</v>
      </c>
      <c r="M102" s="72"/>
      <c r="N102" s="72">
        <v>509</v>
      </c>
      <c r="O102" s="72">
        <v>886</v>
      </c>
      <c r="P102" s="72"/>
      <c r="Q102" s="72"/>
      <c r="R102" s="72"/>
      <c r="S102" s="72"/>
      <c r="T102" s="72"/>
      <c r="U102" s="72"/>
      <c r="V102" s="72"/>
      <c r="W102" s="72"/>
    </row>
    <row r="103" spans="1:23" ht="39.6" outlineLevel="2" x14ac:dyDescent="0.25">
      <c r="A103" s="265"/>
      <c r="B103" s="265"/>
      <c r="C103" s="265"/>
      <c r="D103" s="265"/>
      <c r="E103" s="71" t="s">
        <v>168</v>
      </c>
      <c r="F103" s="71" t="s">
        <v>167</v>
      </c>
      <c r="G103" s="69">
        <v>79964</v>
      </c>
      <c r="H103" s="73">
        <v>32286</v>
      </c>
      <c r="I103" s="73">
        <v>8528</v>
      </c>
      <c r="J103" s="73"/>
      <c r="K103" s="73">
        <v>34239</v>
      </c>
      <c r="L103" s="73">
        <v>4052</v>
      </c>
      <c r="M103" s="73"/>
      <c r="N103" s="73">
        <v>859</v>
      </c>
      <c r="O103" s="73"/>
      <c r="P103" s="73"/>
      <c r="Q103" s="73"/>
      <c r="R103" s="73"/>
      <c r="S103" s="73"/>
      <c r="T103" s="73"/>
      <c r="U103" s="73"/>
      <c r="V103" s="73"/>
      <c r="W103" s="73"/>
    </row>
    <row r="104" spans="1:23" ht="39.6" outlineLevel="2" x14ac:dyDescent="0.25">
      <c r="A104" s="266"/>
      <c r="B104" s="266"/>
      <c r="C104" s="266"/>
      <c r="D104" s="266"/>
      <c r="E104" s="70" t="s">
        <v>159</v>
      </c>
      <c r="F104" s="70" t="s">
        <v>242</v>
      </c>
      <c r="G104" s="69">
        <v>342711</v>
      </c>
      <c r="H104" s="72">
        <v>151032</v>
      </c>
      <c r="I104" s="72">
        <v>42953</v>
      </c>
      <c r="J104" s="72">
        <v>281</v>
      </c>
      <c r="K104" s="72">
        <v>129196</v>
      </c>
      <c r="L104" s="72">
        <v>7278</v>
      </c>
      <c r="M104" s="72"/>
      <c r="N104" s="72">
        <v>209</v>
      </c>
      <c r="O104" s="72"/>
      <c r="P104" s="72"/>
      <c r="Q104" s="72"/>
      <c r="R104" s="72">
        <v>11762</v>
      </c>
      <c r="S104" s="72"/>
      <c r="T104" s="72"/>
      <c r="U104" s="72"/>
      <c r="V104" s="72"/>
      <c r="W104" s="72"/>
    </row>
    <row r="105" spans="1:23" outlineLevel="1" x14ac:dyDescent="0.25">
      <c r="A105" s="265"/>
      <c r="B105" s="265"/>
      <c r="C105" s="79" t="s">
        <v>243</v>
      </c>
      <c r="D105" s="277" t="s">
        <v>700</v>
      </c>
      <c r="E105" s="277"/>
      <c r="F105" s="277"/>
      <c r="G105" s="69">
        <v>436321</v>
      </c>
      <c r="H105" s="69">
        <v>14968</v>
      </c>
      <c r="I105" s="69">
        <v>3506</v>
      </c>
      <c r="J105" s="69">
        <v>24938</v>
      </c>
      <c r="K105" s="69">
        <v>220099</v>
      </c>
      <c r="L105" s="69">
        <v>73688</v>
      </c>
      <c r="M105" s="69"/>
      <c r="N105" s="69"/>
      <c r="O105" s="69">
        <v>98122</v>
      </c>
      <c r="P105" s="69"/>
      <c r="Q105" s="69"/>
      <c r="R105" s="69"/>
      <c r="S105" s="69"/>
      <c r="T105" s="69"/>
      <c r="U105" s="69">
        <v>1000</v>
      </c>
      <c r="V105" s="69"/>
      <c r="W105" s="69"/>
    </row>
    <row r="106" spans="1:23" ht="79.2" outlineLevel="2" x14ac:dyDescent="0.25">
      <c r="A106" s="266"/>
      <c r="B106" s="266"/>
      <c r="C106" s="266"/>
      <c r="D106" s="266"/>
      <c r="E106" s="70" t="s">
        <v>69</v>
      </c>
      <c r="F106" s="70" t="s">
        <v>244</v>
      </c>
      <c r="G106" s="69">
        <v>81037</v>
      </c>
      <c r="H106" s="72"/>
      <c r="I106" s="72"/>
      <c r="J106" s="72"/>
      <c r="K106" s="72"/>
      <c r="L106" s="72">
        <v>150</v>
      </c>
      <c r="M106" s="72"/>
      <c r="N106" s="72"/>
      <c r="O106" s="72">
        <v>79887</v>
      </c>
      <c r="P106" s="72"/>
      <c r="Q106" s="72"/>
      <c r="R106" s="72"/>
      <c r="S106" s="72"/>
      <c r="T106" s="72"/>
      <c r="U106" s="72">
        <v>1000</v>
      </c>
      <c r="V106" s="72"/>
      <c r="W106" s="72"/>
    </row>
    <row r="107" spans="1:23" ht="26.4" outlineLevel="2" x14ac:dyDescent="0.25">
      <c r="A107" s="265"/>
      <c r="B107" s="265"/>
      <c r="C107" s="265"/>
      <c r="D107" s="265"/>
      <c r="E107" s="71" t="s">
        <v>701</v>
      </c>
      <c r="F107" s="71" t="s">
        <v>540</v>
      </c>
      <c r="G107" s="69">
        <v>337284</v>
      </c>
      <c r="H107" s="73">
        <v>14968</v>
      </c>
      <c r="I107" s="73">
        <v>3506</v>
      </c>
      <c r="J107" s="73">
        <v>24938</v>
      </c>
      <c r="K107" s="73">
        <v>220099</v>
      </c>
      <c r="L107" s="73">
        <v>73538</v>
      </c>
      <c r="M107" s="73"/>
      <c r="N107" s="73"/>
      <c r="O107" s="73">
        <v>235</v>
      </c>
      <c r="P107" s="73"/>
      <c r="Q107" s="73"/>
      <c r="R107" s="73"/>
      <c r="S107" s="73"/>
      <c r="T107" s="73"/>
      <c r="U107" s="73"/>
      <c r="V107" s="73"/>
      <c r="W107" s="73"/>
    </row>
    <row r="108" spans="1:23" ht="52.8" outlineLevel="2" x14ac:dyDescent="0.25">
      <c r="A108" s="266"/>
      <c r="B108" s="266"/>
      <c r="C108" s="266"/>
      <c r="D108" s="266"/>
      <c r="E108" s="70" t="s">
        <v>702</v>
      </c>
      <c r="F108" s="70" t="s">
        <v>647</v>
      </c>
      <c r="G108" s="69">
        <v>18000</v>
      </c>
      <c r="H108" s="72"/>
      <c r="I108" s="72"/>
      <c r="J108" s="72"/>
      <c r="K108" s="72"/>
      <c r="L108" s="72"/>
      <c r="M108" s="72"/>
      <c r="N108" s="72"/>
      <c r="O108" s="72">
        <v>18000</v>
      </c>
      <c r="P108" s="72"/>
      <c r="Q108" s="72"/>
      <c r="R108" s="72"/>
      <c r="S108" s="72"/>
      <c r="T108" s="72"/>
      <c r="U108" s="72"/>
      <c r="V108" s="72"/>
      <c r="W108" s="72"/>
    </row>
    <row r="109" spans="1:23" x14ac:dyDescent="0.25">
      <c r="A109" s="71" t="s">
        <v>70</v>
      </c>
      <c r="B109" s="277" t="s">
        <v>71</v>
      </c>
      <c r="C109" s="277"/>
      <c r="D109" s="277"/>
      <c r="E109" s="277"/>
      <c r="F109" s="277"/>
      <c r="G109" s="69">
        <v>37119573</v>
      </c>
      <c r="H109" s="69">
        <v>21094557</v>
      </c>
      <c r="I109" s="69">
        <v>5934920</v>
      </c>
      <c r="J109" s="69">
        <v>437070</v>
      </c>
      <c r="K109" s="69">
        <v>3661341</v>
      </c>
      <c r="L109" s="69">
        <v>3763015</v>
      </c>
      <c r="M109" s="69">
        <v>2489</v>
      </c>
      <c r="N109" s="69">
        <v>86131</v>
      </c>
      <c r="O109" s="69">
        <v>981589</v>
      </c>
      <c r="P109" s="69"/>
      <c r="Q109" s="69">
        <v>1000</v>
      </c>
      <c r="R109" s="69">
        <v>928676</v>
      </c>
      <c r="S109" s="69"/>
      <c r="T109" s="69"/>
      <c r="U109" s="69">
        <v>228069</v>
      </c>
      <c r="V109" s="69"/>
      <c r="W109" s="69">
        <v>716</v>
      </c>
    </row>
    <row r="110" spans="1:23" outlineLevel="1" x14ac:dyDescent="0.25">
      <c r="A110" s="266"/>
      <c r="B110" s="266"/>
      <c r="C110" s="79" t="s">
        <v>72</v>
      </c>
      <c r="D110" s="277" t="s">
        <v>499</v>
      </c>
      <c r="E110" s="277"/>
      <c r="F110" s="277"/>
      <c r="G110" s="69">
        <v>9531650</v>
      </c>
      <c r="H110" s="69">
        <v>5860693</v>
      </c>
      <c r="I110" s="69">
        <v>1755949</v>
      </c>
      <c r="J110" s="69">
        <v>46556</v>
      </c>
      <c r="K110" s="69">
        <v>641216</v>
      </c>
      <c r="L110" s="69">
        <v>238710</v>
      </c>
      <c r="M110" s="69"/>
      <c r="N110" s="69">
        <v>15069</v>
      </c>
      <c r="O110" s="69">
        <v>789763</v>
      </c>
      <c r="P110" s="69"/>
      <c r="Q110" s="69"/>
      <c r="R110" s="69">
        <v>91854</v>
      </c>
      <c r="S110" s="69"/>
      <c r="T110" s="69"/>
      <c r="U110" s="69">
        <v>91840</v>
      </c>
      <c r="V110" s="69"/>
      <c r="W110" s="69"/>
    </row>
    <row r="111" spans="1:23" ht="26.4" outlineLevel="2" x14ac:dyDescent="0.25">
      <c r="A111" s="265"/>
      <c r="B111" s="265"/>
      <c r="C111" s="265"/>
      <c r="D111" s="265"/>
      <c r="E111" s="71" t="s">
        <v>73</v>
      </c>
      <c r="F111" s="71" t="s">
        <v>703</v>
      </c>
      <c r="G111" s="69">
        <v>1050161</v>
      </c>
      <c r="H111" s="73">
        <v>707353</v>
      </c>
      <c r="I111" s="73">
        <v>208323</v>
      </c>
      <c r="J111" s="73">
        <v>977</v>
      </c>
      <c r="K111" s="73">
        <v>91734</v>
      </c>
      <c r="L111" s="73">
        <v>24609</v>
      </c>
      <c r="M111" s="73"/>
      <c r="N111" s="73">
        <v>2170</v>
      </c>
      <c r="O111" s="73"/>
      <c r="P111" s="73"/>
      <c r="Q111" s="73"/>
      <c r="R111" s="73">
        <v>14995</v>
      </c>
      <c r="S111" s="73"/>
      <c r="T111" s="73"/>
      <c r="U111" s="73"/>
      <c r="V111" s="73"/>
      <c r="W111" s="73"/>
    </row>
    <row r="112" spans="1:23" ht="26.4" outlineLevel="2" x14ac:dyDescent="0.25">
      <c r="A112" s="266"/>
      <c r="B112" s="266"/>
      <c r="C112" s="266"/>
      <c r="D112" s="266"/>
      <c r="E112" s="70" t="s">
        <v>74</v>
      </c>
      <c r="F112" s="70" t="s">
        <v>246</v>
      </c>
      <c r="G112" s="69">
        <v>658301</v>
      </c>
      <c r="H112" s="72">
        <v>432417</v>
      </c>
      <c r="I112" s="72">
        <v>136486</v>
      </c>
      <c r="J112" s="72">
        <v>11002</v>
      </c>
      <c r="K112" s="72">
        <v>36796</v>
      </c>
      <c r="L112" s="72">
        <v>15828</v>
      </c>
      <c r="M112" s="72"/>
      <c r="N112" s="72">
        <v>303</v>
      </c>
      <c r="O112" s="72"/>
      <c r="P112" s="72"/>
      <c r="Q112" s="72"/>
      <c r="R112" s="72">
        <v>25469</v>
      </c>
      <c r="S112" s="72"/>
      <c r="T112" s="72"/>
      <c r="U112" s="72"/>
      <c r="V112" s="72"/>
      <c r="W112" s="72"/>
    </row>
    <row r="113" spans="1:23" outlineLevel="2" x14ac:dyDescent="0.25">
      <c r="A113" s="265"/>
      <c r="B113" s="265"/>
      <c r="C113" s="265"/>
      <c r="D113" s="265"/>
      <c r="E113" s="71" t="s">
        <v>75</v>
      </c>
      <c r="F113" s="71" t="s">
        <v>247</v>
      </c>
      <c r="G113" s="69">
        <v>929968</v>
      </c>
      <c r="H113" s="73">
        <v>630609</v>
      </c>
      <c r="I113" s="73">
        <v>190531</v>
      </c>
      <c r="J113" s="73"/>
      <c r="K113" s="73">
        <v>76532</v>
      </c>
      <c r="L113" s="73">
        <v>25151</v>
      </c>
      <c r="M113" s="73"/>
      <c r="N113" s="73">
        <v>2385</v>
      </c>
      <c r="O113" s="73"/>
      <c r="P113" s="73"/>
      <c r="Q113" s="73"/>
      <c r="R113" s="73">
        <v>4760</v>
      </c>
      <c r="S113" s="73"/>
      <c r="T113" s="73"/>
      <c r="U113" s="73"/>
      <c r="V113" s="73"/>
      <c r="W113" s="73"/>
    </row>
    <row r="114" spans="1:23" ht="26.4" outlineLevel="2" x14ac:dyDescent="0.25">
      <c r="A114" s="266"/>
      <c r="B114" s="266"/>
      <c r="C114" s="266"/>
      <c r="D114" s="266"/>
      <c r="E114" s="70" t="s">
        <v>76</v>
      </c>
      <c r="F114" s="70" t="s">
        <v>248</v>
      </c>
      <c r="G114" s="69">
        <v>881603</v>
      </c>
      <c r="H114" s="72"/>
      <c r="I114" s="72"/>
      <c r="J114" s="72"/>
      <c r="K114" s="72"/>
      <c r="L114" s="72"/>
      <c r="M114" s="72"/>
      <c r="N114" s="72"/>
      <c r="O114" s="72">
        <v>789763</v>
      </c>
      <c r="P114" s="72"/>
      <c r="Q114" s="72"/>
      <c r="R114" s="72"/>
      <c r="S114" s="72"/>
      <c r="T114" s="72"/>
      <c r="U114" s="72">
        <v>91840</v>
      </c>
      <c r="V114" s="72"/>
      <c r="W114" s="72"/>
    </row>
    <row r="115" spans="1:23" outlineLevel="2" x14ac:dyDescent="0.25">
      <c r="A115" s="265"/>
      <c r="B115" s="265"/>
      <c r="C115" s="265"/>
      <c r="D115" s="265"/>
      <c r="E115" s="71" t="s">
        <v>77</v>
      </c>
      <c r="F115" s="346" t="s">
        <v>1114</v>
      </c>
      <c r="G115" s="69">
        <v>626536</v>
      </c>
      <c r="H115" s="73">
        <v>439492</v>
      </c>
      <c r="I115" s="73">
        <v>128920</v>
      </c>
      <c r="J115" s="73">
        <v>694</v>
      </c>
      <c r="K115" s="73">
        <v>37159</v>
      </c>
      <c r="L115" s="73">
        <v>18217</v>
      </c>
      <c r="M115" s="73"/>
      <c r="N115" s="73">
        <v>2054</v>
      </c>
      <c r="O115" s="73"/>
      <c r="P115" s="73"/>
      <c r="Q115" s="73"/>
      <c r="R115" s="73"/>
      <c r="S115" s="73"/>
      <c r="T115" s="73"/>
      <c r="U115" s="73"/>
      <c r="V115" s="73"/>
      <c r="W115" s="73"/>
    </row>
    <row r="116" spans="1:23" ht="52.8" outlineLevel="2" x14ac:dyDescent="0.25">
      <c r="A116" s="266"/>
      <c r="B116" s="266"/>
      <c r="C116" s="266"/>
      <c r="D116" s="266"/>
      <c r="E116" s="70" t="s">
        <v>78</v>
      </c>
      <c r="F116" s="70" t="s">
        <v>249</v>
      </c>
      <c r="G116" s="69">
        <v>450450</v>
      </c>
      <c r="H116" s="72">
        <v>307166</v>
      </c>
      <c r="I116" s="72">
        <v>91362</v>
      </c>
      <c r="J116" s="72">
        <v>30</v>
      </c>
      <c r="K116" s="72">
        <v>21912</v>
      </c>
      <c r="L116" s="72">
        <v>22970</v>
      </c>
      <c r="M116" s="72"/>
      <c r="N116" s="72">
        <v>367</v>
      </c>
      <c r="O116" s="72"/>
      <c r="P116" s="72"/>
      <c r="Q116" s="72"/>
      <c r="R116" s="72">
        <v>6643</v>
      </c>
      <c r="S116" s="72"/>
      <c r="T116" s="72"/>
      <c r="U116" s="72"/>
      <c r="V116" s="72"/>
      <c r="W116" s="72"/>
    </row>
    <row r="117" spans="1:23" ht="39.6" outlineLevel="2" x14ac:dyDescent="0.25">
      <c r="A117" s="265"/>
      <c r="B117" s="265"/>
      <c r="C117" s="265"/>
      <c r="D117" s="265"/>
      <c r="E117" s="71" t="s">
        <v>79</v>
      </c>
      <c r="F117" s="71" t="s">
        <v>250</v>
      </c>
      <c r="G117" s="69">
        <v>616242</v>
      </c>
      <c r="H117" s="73">
        <v>429068</v>
      </c>
      <c r="I117" s="73">
        <v>130361</v>
      </c>
      <c r="J117" s="73">
        <v>325</v>
      </c>
      <c r="K117" s="73">
        <v>34952</v>
      </c>
      <c r="L117" s="73">
        <v>16282</v>
      </c>
      <c r="M117" s="73"/>
      <c r="N117" s="73">
        <v>1870</v>
      </c>
      <c r="O117" s="73"/>
      <c r="P117" s="73"/>
      <c r="Q117" s="73"/>
      <c r="R117" s="73">
        <v>3384</v>
      </c>
      <c r="S117" s="73"/>
      <c r="T117" s="73"/>
      <c r="U117" s="73"/>
      <c r="V117" s="73"/>
      <c r="W117" s="73"/>
    </row>
    <row r="118" spans="1:23" ht="39.6" outlineLevel="2" x14ac:dyDescent="0.25">
      <c r="A118" s="266"/>
      <c r="B118" s="266"/>
      <c r="C118" s="266"/>
      <c r="D118" s="266"/>
      <c r="E118" s="70" t="s">
        <v>80</v>
      </c>
      <c r="F118" s="70" t="s">
        <v>251</v>
      </c>
      <c r="G118" s="69">
        <v>1058310</v>
      </c>
      <c r="H118" s="72">
        <v>736175</v>
      </c>
      <c r="I118" s="72">
        <v>221267</v>
      </c>
      <c r="J118" s="72">
        <v>605</v>
      </c>
      <c r="K118" s="72">
        <v>65204</v>
      </c>
      <c r="L118" s="72">
        <v>25270</v>
      </c>
      <c r="M118" s="72"/>
      <c r="N118" s="72">
        <v>1114</v>
      </c>
      <c r="O118" s="72"/>
      <c r="P118" s="72"/>
      <c r="Q118" s="72"/>
      <c r="R118" s="72">
        <v>8675</v>
      </c>
      <c r="S118" s="72"/>
      <c r="T118" s="72"/>
      <c r="U118" s="72"/>
      <c r="V118" s="72"/>
      <c r="W118" s="72"/>
    </row>
    <row r="119" spans="1:23" ht="26.4" outlineLevel="2" x14ac:dyDescent="0.25">
      <c r="A119" s="265"/>
      <c r="B119" s="265"/>
      <c r="C119" s="265"/>
      <c r="D119" s="265"/>
      <c r="E119" s="71" t="s">
        <v>122</v>
      </c>
      <c r="F119" s="71" t="s">
        <v>200</v>
      </c>
      <c r="G119" s="69">
        <v>730758</v>
      </c>
      <c r="H119" s="73">
        <v>478636</v>
      </c>
      <c r="I119" s="73">
        <v>148825</v>
      </c>
      <c r="J119" s="73">
        <v>16244</v>
      </c>
      <c r="K119" s="73">
        <v>67760</v>
      </c>
      <c r="L119" s="73">
        <v>16092</v>
      </c>
      <c r="M119" s="73"/>
      <c r="N119" s="73">
        <v>1782</v>
      </c>
      <c r="O119" s="73"/>
      <c r="P119" s="73"/>
      <c r="Q119" s="73"/>
      <c r="R119" s="73">
        <v>1419</v>
      </c>
      <c r="S119" s="73"/>
      <c r="T119" s="73"/>
      <c r="U119" s="73"/>
      <c r="V119" s="73"/>
      <c r="W119" s="73"/>
    </row>
    <row r="120" spans="1:23" ht="26.4" outlineLevel="2" x14ac:dyDescent="0.25">
      <c r="A120" s="266"/>
      <c r="B120" s="266"/>
      <c r="C120" s="266"/>
      <c r="D120" s="266"/>
      <c r="E120" s="70" t="s">
        <v>142</v>
      </c>
      <c r="F120" s="70" t="s">
        <v>252</v>
      </c>
      <c r="G120" s="69">
        <v>737635</v>
      </c>
      <c r="H120" s="72">
        <v>472085</v>
      </c>
      <c r="I120" s="72">
        <v>142934</v>
      </c>
      <c r="J120" s="72">
        <v>16106</v>
      </c>
      <c r="K120" s="72">
        <v>59723</v>
      </c>
      <c r="L120" s="72">
        <v>21787</v>
      </c>
      <c r="M120" s="72"/>
      <c r="N120" s="72">
        <v>1060</v>
      </c>
      <c r="O120" s="72"/>
      <c r="P120" s="72"/>
      <c r="Q120" s="72"/>
      <c r="R120" s="72">
        <v>23940</v>
      </c>
      <c r="S120" s="72"/>
      <c r="T120" s="72"/>
      <c r="U120" s="72"/>
      <c r="V120" s="72"/>
      <c r="W120" s="72"/>
    </row>
    <row r="121" spans="1:23" ht="26.4" outlineLevel="2" x14ac:dyDescent="0.25">
      <c r="A121" s="265"/>
      <c r="B121" s="265"/>
      <c r="C121" s="265"/>
      <c r="D121" s="265"/>
      <c r="E121" s="71" t="s">
        <v>131</v>
      </c>
      <c r="F121" s="71" t="s">
        <v>253</v>
      </c>
      <c r="G121" s="69">
        <v>760938</v>
      </c>
      <c r="H121" s="73">
        <v>505484</v>
      </c>
      <c r="I121" s="73">
        <v>149734</v>
      </c>
      <c r="J121" s="73">
        <v>553</v>
      </c>
      <c r="K121" s="73">
        <v>77810</v>
      </c>
      <c r="L121" s="73">
        <v>25001</v>
      </c>
      <c r="M121" s="73"/>
      <c r="N121" s="73">
        <v>1841</v>
      </c>
      <c r="O121" s="73"/>
      <c r="P121" s="73"/>
      <c r="Q121" s="73"/>
      <c r="R121" s="73">
        <v>515</v>
      </c>
      <c r="S121" s="73"/>
      <c r="T121" s="73"/>
      <c r="U121" s="73"/>
      <c r="V121" s="73"/>
      <c r="W121" s="73"/>
    </row>
    <row r="122" spans="1:23" ht="26.4" outlineLevel="2" x14ac:dyDescent="0.25">
      <c r="A122" s="266"/>
      <c r="B122" s="266"/>
      <c r="C122" s="266"/>
      <c r="D122" s="266"/>
      <c r="E122" s="70" t="s">
        <v>137</v>
      </c>
      <c r="F122" s="70" t="s">
        <v>254</v>
      </c>
      <c r="G122" s="69">
        <v>438445</v>
      </c>
      <c r="H122" s="72">
        <v>278274</v>
      </c>
      <c r="I122" s="72">
        <v>83837</v>
      </c>
      <c r="J122" s="72"/>
      <c r="K122" s="72">
        <v>62045</v>
      </c>
      <c r="L122" s="72">
        <v>14166</v>
      </c>
      <c r="M122" s="72"/>
      <c r="N122" s="72">
        <v>123</v>
      </c>
      <c r="O122" s="72"/>
      <c r="P122" s="72"/>
      <c r="Q122" s="72"/>
      <c r="R122" s="72"/>
      <c r="S122" s="72"/>
      <c r="T122" s="72"/>
      <c r="U122" s="72"/>
      <c r="V122" s="72"/>
      <c r="W122" s="72"/>
    </row>
    <row r="123" spans="1:23" ht="26.4" outlineLevel="2" x14ac:dyDescent="0.25">
      <c r="A123" s="265"/>
      <c r="B123" s="265"/>
      <c r="C123" s="265"/>
      <c r="D123" s="265"/>
      <c r="E123" s="71" t="s">
        <v>138</v>
      </c>
      <c r="F123" s="71" t="s">
        <v>255</v>
      </c>
      <c r="G123" s="69">
        <v>272307</v>
      </c>
      <c r="H123" s="73">
        <v>191905</v>
      </c>
      <c r="I123" s="73">
        <v>57413</v>
      </c>
      <c r="J123" s="73">
        <v>20</v>
      </c>
      <c r="K123" s="73">
        <v>9589</v>
      </c>
      <c r="L123" s="73">
        <v>11326</v>
      </c>
      <c r="M123" s="73"/>
      <c r="N123" s="73"/>
      <c r="O123" s="73"/>
      <c r="P123" s="73"/>
      <c r="Q123" s="73"/>
      <c r="R123" s="73">
        <v>2054</v>
      </c>
      <c r="S123" s="73"/>
      <c r="T123" s="73"/>
      <c r="U123" s="73"/>
      <c r="V123" s="73"/>
      <c r="W123" s="73"/>
    </row>
    <row r="124" spans="1:23" ht="52.8" outlineLevel="2" x14ac:dyDescent="0.25">
      <c r="A124" s="266"/>
      <c r="B124" s="266"/>
      <c r="C124" s="266"/>
      <c r="D124" s="266"/>
      <c r="E124" s="70" t="s">
        <v>498</v>
      </c>
      <c r="F124" s="70" t="s">
        <v>497</v>
      </c>
      <c r="G124" s="69">
        <v>148912</v>
      </c>
      <c r="H124" s="72">
        <v>115944</v>
      </c>
      <c r="I124" s="72">
        <v>32580</v>
      </c>
      <c r="J124" s="72"/>
      <c r="K124" s="72"/>
      <c r="L124" s="72">
        <v>388</v>
      </c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</row>
    <row r="125" spans="1:23" ht="52.8" outlineLevel="2" x14ac:dyDescent="0.25">
      <c r="A125" s="265"/>
      <c r="B125" s="265"/>
      <c r="C125" s="265"/>
      <c r="D125" s="265"/>
      <c r="E125" s="71" t="s">
        <v>496</v>
      </c>
      <c r="F125" s="71" t="s">
        <v>495</v>
      </c>
      <c r="G125" s="69">
        <v>139351</v>
      </c>
      <c r="H125" s="73">
        <v>110409</v>
      </c>
      <c r="I125" s="73">
        <v>27319</v>
      </c>
      <c r="J125" s="73"/>
      <c r="K125" s="73"/>
      <c r="L125" s="73">
        <v>1623</v>
      </c>
      <c r="M125" s="73"/>
      <c r="N125" s="73"/>
      <c r="O125" s="73"/>
      <c r="P125" s="73"/>
      <c r="Q125" s="73"/>
      <c r="R125" s="73"/>
      <c r="S125" s="73"/>
      <c r="T125" s="73"/>
      <c r="U125" s="73"/>
      <c r="V125" s="73"/>
      <c r="W125" s="73"/>
    </row>
    <row r="126" spans="1:23" ht="39.6" outlineLevel="2" x14ac:dyDescent="0.25">
      <c r="A126" s="266"/>
      <c r="B126" s="266"/>
      <c r="C126" s="266"/>
      <c r="D126" s="266"/>
      <c r="E126" s="70" t="s">
        <v>704</v>
      </c>
      <c r="F126" s="70" t="s">
        <v>645</v>
      </c>
      <c r="G126" s="69">
        <v>31733</v>
      </c>
      <c r="H126" s="72">
        <v>25676</v>
      </c>
      <c r="I126" s="72">
        <v>6057</v>
      </c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</row>
    <row r="127" spans="1:23" outlineLevel="1" x14ac:dyDescent="0.25">
      <c r="A127" s="265"/>
      <c r="B127" s="265"/>
      <c r="C127" s="79" t="s">
        <v>81</v>
      </c>
      <c r="D127" s="277" t="s">
        <v>295</v>
      </c>
      <c r="E127" s="277"/>
      <c r="F127" s="277"/>
      <c r="G127" s="69">
        <v>18630752</v>
      </c>
      <c r="H127" s="69">
        <v>11915662</v>
      </c>
      <c r="I127" s="69">
        <v>3274492</v>
      </c>
      <c r="J127" s="69">
        <v>243567</v>
      </c>
      <c r="K127" s="69">
        <v>1863288</v>
      </c>
      <c r="L127" s="69">
        <v>714851</v>
      </c>
      <c r="M127" s="69">
        <v>2025</v>
      </c>
      <c r="N127" s="69">
        <v>61292</v>
      </c>
      <c r="O127" s="69">
        <v>17226</v>
      </c>
      <c r="P127" s="69"/>
      <c r="Q127" s="69"/>
      <c r="R127" s="69">
        <v>459279</v>
      </c>
      <c r="S127" s="69"/>
      <c r="T127" s="69"/>
      <c r="U127" s="69">
        <v>79070</v>
      </c>
      <c r="V127" s="69"/>
      <c r="W127" s="69"/>
    </row>
    <row r="128" spans="1:23" ht="66" outlineLevel="2" x14ac:dyDescent="0.25">
      <c r="A128" s="266"/>
      <c r="B128" s="266"/>
      <c r="C128" s="266"/>
      <c r="D128" s="266"/>
      <c r="E128" s="70" t="s">
        <v>53</v>
      </c>
      <c r="F128" s="70" t="s">
        <v>619</v>
      </c>
      <c r="G128" s="69">
        <v>0</v>
      </c>
      <c r="H128" s="72">
        <v>0</v>
      </c>
      <c r="I128" s="72">
        <v>0</v>
      </c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</row>
    <row r="129" spans="1:23" ht="79.2" outlineLevel="2" x14ac:dyDescent="0.25">
      <c r="A129" s="265"/>
      <c r="B129" s="265"/>
      <c r="C129" s="265"/>
      <c r="D129" s="265"/>
      <c r="E129" s="71" t="s">
        <v>165</v>
      </c>
      <c r="F129" s="71" t="s">
        <v>298</v>
      </c>
      <c r="G129" s="69">
        <v>0</v>
      </c>
      <c r="H129" s="73"/>
      <c r="I129" s="73"/>
      <c r="J129" s="73"/>
      <c r="K129" s="73"/>
      <c r="L129" s="73">
        <v>0</v>
      </c>
      <c r="M129" s="73"/>
      <c r="N129" s="73"/>
      <c r="O129" s="73"/>
      <c r="P129" s="73"/>
      <c r="Q129" s="73"/>
      <c r="R129" s="73"/>
      <c r="S129" s="73"/>
      <c r="T129" s="73"/>
      <c r="U129" s="73"/>
      <c r="V129" s="73"/>
      <c r="W129" s="73"/>
    </row>
    <row r="130" spans="1:23" ht="39.6" outlineLevel="2" x14ac:dyDescent="0.25">
      <c r="A130" s="266"/>
      <c r="B130" s="266"/>
      <c r="C130" s="266"/>
      <c r="D130" s="266"/>
      <c r="E130" s="70" t="s">
        <v>699</v>
      </c>
      <c r="F130" s="70" t="s">
        <v>539</v>
      </c>
      <c r="G130" s="69">
        <v>0</v>
      </c>
      <c r="H130" s="72"/>
      <c r="I130" s="72"/>
      <c r="J130" s="72"/>
      <c r="K130" s="72">
        <v>0</v>
      </c>
      <c r="L130" s="72">
        <v>0</v>
      </c>
      <c r="M130" s="72"/>
      <c r="N130" s="72"/>
      <c r="O130" s="72"/>
      <c r="P130" s="72"/>
      <c r="Q130" s="72"/>
      <c r="R130" s="72"/>
      <c r="S130" s="72"/>
      <c r="T130" s="72"/>
      <c r="U130" s="72"/>
      <c r="V130" s="72"/>
      <c r="W130" s="72"/>
    </row>
    <row r="131" spans="1:23" ht="39.6" outlineLevel="2" x14ac:dyDescent="0.25">
      <c r="A131" s="265"/>
      <c r="B131" s="265"/>
      <c r="C131" s="265"/>
      <c r="D131" s="265"/>
      <c r="E131" s="71" t="s">
        <v>82</v>
      </c>
      <c r="F131" s="71" t="s">
        <v>109</v>
      </c>
      <c r="G131" s="69">
        <v>2702771</v>
      </c>
      <c r="H131" s="73">
        <v>1816074</v>
      </c>
      <c r="I131" s="73">
        <v>489054</v>
      </c>
      <c r="J131" s="73">
        <v>18310</v>
      </c>
      <c r="K131" s="73">
        <v>288167</v>
      </c>
      <c r="L131" s="73">
        <v>68675</v>
      </c>
      <c r="M131" s="73">
        <v>200</v>
      </c>
      <c r="N131" s="73">
        <v>2022</v>
      </c>
      <c r="O131" s="73"/>
      <c r="P131" s="73"/>
      <c r="Q131" s="73"/>
      <c r="R131" s="73">
        <v>18269</v>
      </c>
      <c r="S131" s="73"/>
      <c r="T131" s="73"/>
      <c r="U131" s="73">
        <v>2000</v>
      </c>
      <c r="V131" s="73"/>
      <c r="W131" s="73"/>
    </row>
    <row r="132" spans="1:23" ht="39.6" outlineLevel="2" x14ac:dyDescent="0.25">
      <c r="A132" s="266"/>
      <c r="B132" s="266"/>
      <c r="C132" s="266"/>
      <c r="D132" s="266"/>
      <c r="E132" s="70" t="s">
        <v>83</v>
      </c>
      <c r="F132" s="70" t="s">
        <v>256</v>
      </c>
      <c r="G132" s="69">
        <v>1629204</v>
      </c>
      <c r="H132" s="72">
        <v>1085322</v>
      </c>
      <c r="I132" s="72">
        <v>301619</v>
      </c>
      <c r="J132" s="72">
        <v>16054</v>
      </c>
      <c r="K132" s="72">
        <v>126395</v>
      </c>
      <c r="L132" s="72">
        <v>65354</v>
      </c>
      <c r="M132" s="72">
        <v>330</v>
      </c>
      <c r="N132" s="72">
        <v>1960</v>
      </c>
      <c r="O132" s="72"/>
      <c r="P132" s="72"/>
      <c r="Q132" s="72"/>
      <c r="R132" s="72">
        <v>32170</v>
      </c>
      <c r="S132" s="72"/>
      <c r="T132" s="72"/>
      <c r="U132" s="72"/>
      <c r="V132" s="72"/>
      <c r="W132" s="72"/>
    </row>
    <row r="133" spans="1:23" ht="26.4" outlineLevel="2" x14ac:dyDescent="0.25">
      <c r="A133" s="265"/>
      <c r="B133" s="265"/>
      <c r="C133" s="265"/>
      <c r="D133" s="265"/>
      <c r="E133" s="71" t="s">
        <v>84</v>
      </c>
      <c r="F133" s="71" t="s">
        <v>257</v>
      </c>
      <c r="G133" s="69">
        <v>1906096</v>
      </c>
      <c r="H133" s="73">
        <v>1272797</v>
      </c>
      <c r="I133" s="73">
        <v>342958</v>
      </c>
      <c r="J133" s="73">
        <v>61305</v>
      </c>
      <c r="K133" s="73">
        <v>133373</v>
      </c>
      <c r="L133" s="73">
        <v>66973</v>
      </c>
      <c r="M133" s="73">
        <v>200</v>
      </c>
      <c r="N133" s="73">
        <v>4100</v>
      </c>
      <c r="O133" s="73"/>
      <c r="P133" s="73"/>
      <c r="Q133" s="73"/>
      <c r="R133" s="73">
        <v>24390</v>
      </c>
      <c r="S133" s="73"/>
      <c r="T133" s="73"/>
      <c r="U133" s="73"/>
      <c r="V133" s="73"/>
      <c r="W133" s="73"/>
    </row>
    <row r="134" spans="1:23" ht="39.6" outlineLevel="2" x14ac:dyDescent="0.25">
      <c r="A134" s="266"/>
      <c r="B134" s="266"/>
      <c r="C134" s="266"/>
      <c r="D134" s="266"/>
      <c r="E134" s="70" t="s">
        <v>85</v>
      </c>
      <c r="F134" s="70" t="s">
        <v>258</v>
      </c>
      <c r="G134" s="69">
        <v>4065465</v>
      </c>
      <c r="H134" s="72">
        <v>2592365</v>
      </c>
      <c r="I134" s="72">
        <v>714322</v>
      </c>
      <c r="J134" s="72">
        <v>23784</v>
      </c>
      <c r="K134" s="72">
        <v>454052</v>
      </c>
      <c r="L134" s="72">
        <v>134249</v>
      </c>
      <c r="M134" s="72">
        <v>210</v>
      </c>
      <c r="N134" s="72">
        <v>2950</v>
      </c>
      <c r="O134" s="72"/>
      <c r="P134" s="72"/>
      <c r="Q134" s="72"/>
      <c r="R134" s="72">
        <v>142533</v>
      </c>
      <c r="S134" s="72"/>
      <c r="T134" s="72"/>
      <c r="U134" s="72">
        <v>1000</v>
      </c>
      <c r="V134" s="72"/>
      <c r="W134" s="72"/>
    </row>
    <row r="135" spans="1:23" ht="26.4" outlineLevel="2" x14ac:dyDescent="0.25">
      <c r="A135" s="265"/>
      <c r="B135" s="265"/>
      <c r="C135" s="265"/>
      <c r="D135" s="265"/>
      <c r="E135" s="71" t="s">
        <v>86</v>
      </c>
      <c r="F135" s="71" t="s">
        <v>259</v>
      </c>
      <c r="G135" s="69">
        <v>1172537</v>
      </c>
      <c r="H135" s="73">
        <v>837309</v>
      </c>
      <c r="I135" s="73">
        <v>232028</v>
      </c>
      <c r="J135" s="73">
        <v>440</v>
      </c>
      <c r="K135" s="73">
        <v>37277</v>
      </c>
      <c r="L135" s="73">
        <v>57172</v>
      </c>
      <c r="M135" s="73"/>
      <c r="N135" s="73"/>
      <c r="O135" s="73"/>
      <c r="P135" s="73"/>
      <c r="Q135" s="73"/>
      <c r="R135" s="73">
        <v>8311</v>
      </c>
      <c r="S135" s="73"/>
      <c r="T135" s="73"/>
      <c r="U135" s="73"/>
      <c r="V135" s="73"/>
      <c r="W135" s="73"/>
    </row>
    <row r="136" spans="1:23" ht="39.6" outlineLevel="2" x14ac:dyDescent="0.25">
      <c r="A136" s="266"/>
      <c r="B136" s="266"/>
      <c r="C136" s="266"/>
      <c r="D136" s="266"/>
      <c r="E136" s="70" t="s">
        <v>87</v>
      </c>
      <c r="F136" s="70" t="s">
        <v>260</v>
      </c>
      <c r="G136" s="69">
        <v>11260</v>
      </c>
      <c r="H136" s="72"/>
      <c r="I136" s="72"/>
      <c r="J136" s="72"/>
      <c r="K136" s="72"/>
      <c r="L136" s="72"/>
      <c r="M136" s="72"/>
      <c r="N136" s="72"/>
      <c r="O136" s="72">
        <v>11260</v>
      </c>
      <c r="P136" s="72"/>
      <c r="Q136" s="72"/>
      <c r="R136" s="72"/>
      <c r="S136" s="72"/>
      <c r="T136" s="72"/>
      <c r="U136" s="72"/>
      <c r="V136" s="72"/>
      <c r="W136" s="72"/>
    </row>
    <row r="137" spans="1:23" ht="26.4" outlineLevel="2" x14ac:dyDescent="0.25">
      <c r="A137" s="265"/>
      <c r="B137" s="265"/>
      <c r="C137" s="265"/>
      <c r="D137" s="265"/>
      <c r="E137" s="71" t="s">
        <v>88</v>
      </c>
      <c r="F137" s="71" t="s">
        <v>261</v>
      </c>
      <c r="G137" s="69">
        <v>670431</v>
      </c>
      <c r="H137" s="73">
        <v>450828</v>
      </c>
      <c r="I137" s="73">
        <v>123229</v>
      </c>
      <c r="J137" s="73">
        <v>30</v>
      </c>
      <c r="K137" s="73">
        <v>28494</v>
      </c>
      <c r="L137" s="73">
        <v>44545</v>
      </c>
      <c r="M137" s="73">
        <v>90</v>
      </c>
      <c r="N137" s="73">
        <v>682</v>
      </c>
      <c r="O137" s="73"/>
      <c r="P137" s="73"/>
      <c r="Q137" s="73"/>
      <c r="R137" s="73">
        <v>22533</v>
      </c>
      <c r="S137" s="73"/>
      <c r="T137" s="73"/>
      <c r="U137" s="73"/>
      <c r="V137" s="73"/>
      <c r="W137" s="73"/>
    </row>
    <row r="138" spans="1:23" ht="26.4" outlineLevel="2" x14ac:dyDescent="0.25">
      <c r="A138" s="266"/>
      <c r="B138" s="266"/>
      <c r="C138" s="266"/>
      <c r="D138" s="266"/>
      <c r="E138" s="70" t="s">
        <v>123</v>
      </c>
      <c r="F138" s="70" t="s">
        <v>170</v>
      </c>
      <c r="G138" s="69">
        <v>1501975</v>
      </c>
      <c r="H138" s="72">
        <v>949457</v>
      </c>
      <c r="I138" s="72">
        <v>266120</v>
      </c>
      <c r="J138" s="72">
        <v>84702</v>
      </c>
      <c r="K138" s="72">
        <v>115546</v>
      </c>
      <c r="L138" s="72">
        <v>57409</v>
      </c>
      <c r="M138" s="72">
        <v>725</v>
      </c>
      <c r="N138" s="72">
        <v>2184</v>
      </c>
      <c r="O138" s="72"/>
      <c r="P138" s="72"/>
      <c r="Q138" s="72"/>
      <c r="R138" s="72">
        <v>25482</v>
      </c>
      <c r="S138" s="72"/>
      <c r="T138" s="72"/>
      <c r="U138" s="72">
        <v>350</v>
      </c>
      <c r="V138" s="72"/>
      <c r="W138" s="72"/>
    </row>
    <row r="139" spans="1:23" ht="26.4" outlineLevel="2" x14ac:dyDescent="0.25">
      <c r="A139" s="265"/>
      <c r="B139" s="265"/>
      <c r="C139" s="265"/>
      <c r="D139" s="265"/>
      <c r="E139" s="71" t="s">
        <v>143</v>
      </c>
      <c r="F139" s="71" t="s">
        <v>262</v>
      </c>
      <c r="G139" s="69">
        <v>1177989</v>
      </c>
      <c r="H139" s="73">
        <v>736515</v>
      </c>
      <c r="I139" s="73">
        <v>208044</v>
      </c>
      <c r="J139" s="73">
        <v>38652</v>
      </c>
      <c r="K139" s="73">
        <v>91204</v>
      </c>
      <c r="L139" s="73">
        <v>46982</v>
      </c>
      <c r="M139" s="73"/>
      <c r="N139" s="73">
        <v>1406</v>
      </c>
      <c r="O139" s="73"/>
      <c r="P139" s="73"/>
      <c r="Q139" s="73"/>
      <c r="R139" s="73">
        <v>55186</v>
      </c>
      <c r="S139" s="73"/>
      <c r="T139" s="73"/>
      <c r="U139" s="73"/>
      <c r="V139" s="73"/>
      <c r="W139" s="73"/>
    </row>
    <row r="140" spans="1:23" ht="26.4" outlineLevel="2" x14ac:dyDescent="0.25">
      <c r="A140" s="266"/>
      <c r="B140" s="266"/>
      <c r="C140" s="266"/>
      <c r="D140" s="266"/>
      <c r="E140" s="70" t="s">
        <v>144</v>
      </c>
      <c r="F140" s="70" t="s">
        <v>132</v>
      </c>
      <c r="G140" s="69">
        <v>1804021</v>
      </c>
      <c r="H140" s="72">
        <v>1222584</v>
      </c>
      <c r="I140" s="72">
        <v>319234</v>
      </c>
      <c r="J140" s="72">
        <v>170</v>
      </c>
      <c r="K140" s="72">
        <v>139201</v>
      </c>
      <c r="L140" s="72">
        <v>52424</v>
      </c>
      <c r="M140" s="72">
        <v>270</v>
      </c>
      <c r="N140" s="72">
        <v>2491</v>
      </c>
      <c r="O140" s="72">
        <v>5966</v>
      </c>
      <c r="P140" s="72"/>
      <c r="Q140" s="72"/>
      <c r="R140" s="72">
        <v>60961</v>
      </c>
      <c r="S140" s="72"/>
      <c r="T140" s="72"/>
      <c r="U140" s="72">
        <v>720</v>
      </c>
      <c r="V140" s="72"/>
      <c r="W140" s="72"/>
    </row>
    <row r="141" spans="1:23" ht="39.6" outlineLevel="2" x14ac:dyDescent="0.25">
      <c r="A141" s="265"/>
      <c r="B141" s="265"/>
      <c r="C141" s="265"/>
      <c r="D141" s="265"/>
      <c r="E141" s="71" t="s">
        <v>145</v>
      </c>
      <c r="F141" s="71" t="s">
        <v>171</v>
      </c>
      <c r="G141" s="69">
        <v>302944</v>
      </c>
      <c r="H141" s="73">
        <v>122904</v>
      </c>
      <c r="I141" s="73">
        <v>36990</v>
      </c>
      <c r="J141" s="73"/>
      <c r="K141" s="73">
        <v>110667</v>
      </c>
      <c r="L141" s="73">
        <v>17447</v>
      </c>
      <c r="M141" s="73"/>
      <c r="N141" s="73">
        <v>13536</v>
      </c>
      <c r="O141" s="73"/>
      <c r="P141" s="73"/>
      <c r="Q141" s="73"/>
      <c r="R141" s="73">
        <v>1400</v>
      </c>
      <c r="S141" s="73"/>
      <c r="T141" s="73"/>
      <c r="U141" s="73"/>
      <c r="V141" s="73"/>
      <c r="W141" s="73"/>
    </row>
    <row r="142" spans="1:23" ht="26.4" outlineLevel="2" x14ac:dyDescent="0.25">
      <c r="A142" s="266"/>
      <c r="B142" s="266"/>
      <c r="C142" s="266"/>
      <c r="D142" s="266"/>
      <c r="E142" s="70" t="s">
        <v>146</v>
      </c>
      <c r="F142" s="70" t="s">
        <v>166</v>
      </c>
      <c r="G142" s="69">
        <v>592923</v>
      </c>
      <c r="H142" s="72">
        <v>379286</v>
      </c>
      <c r="I142" s="72">
        <v>101844</v>
      </c>
      <c r="J142" s="72">
        <v>120</v>
      </c>
      <c r="K142" s="72">
        <v>49604</v>
      </c>
      <c r="L142" s="72">
        <v>32383</v>
      </c>
      <c r="M142" s="72"/>
      <c r="N142" s="72">
        <v>132</v>
      </c>
      <c r="O142" s="72"/>
      <c r="P142" s="72"/>
      <c r="Q142" s="72"/>
      <c r="R142" s="72">
        <v>29554</v>
      </c>
      <c r="S142" s="72"/>
      <c r="T142" s="72"/>
      <c r="U142" s="72"/>
      <c r="V142" s="72"/>
      <c r="W142" s="72"/>
    </row>
    <row r="143" spans="1:23" ht="26.4" outlineLevel="2" x14ac:dyDescent="0.25">
      <c r="A143" s="265"/>
      <c r="B143" s="265"/>
      <c r="C143" s="265"/>
      <c r="D143" s="265"/>
      <c r="E143" s="71" t="s">
        <v>494</v>
      </c>
      <c r="F143" s="71" t="s">
        <v>493</v>
      </c>
      <c r="G143" s="69">
        <v>327073</v>
      </c>
      <c r="H143" s="73">
        <v>122698</v>
      </c>
      <c r="I143" s="73">
        <v>39967</v>
      </c>
      <c r="J143" s="73"/>
      <c r="K143" s="73">
        <v>90043</v>
      </c>
      <c r="L143" s="73">
        <v>26983</v>
      </c>
      <c r="M143" s="73"/>
      <c r="N143" s="73">
        <v>11885</v>
      </c>
      <c r="O143" s="73"/>
      <c r="P143" s="73"/>
      <c r="Q143" s="73"/>
      <c r="R143" s="73">
        <v>35497</v>
      </c>
      <c r="S143" s="73"/>
      <c r="T143" s="73"/>
      <c r="U143" s="73"/>
      <c r="V143" s="73"/>
      <c r="W143" s="73"/>
    </row>
    <row r="144" spans="1:23" ht="26.4" outlineLevel="2" x14ac:dyDescent="0.25">
      <c r="A144" s="266"/>
      <c r="B144" s="266"/>
      <c r="C144" s="266"/>
      <c r="D144" s="266"/>
      <c r="E144" s="70" t="s">
        <v>492</v>
      </c>
      <c r="F144" s="70" t="s">
        <v>491</v>
      </c>
      <c r="G144" s="69">
        <v>85045</v>
      </c>
      <c r="H144" s="72">
        <v>44787</v>
      </c>
      <c r="I144" s="72">
        <v>17711</v>
      </c>
      <c r="J144" s="72"/>
      <c r="K144" s="72">
        <v>6218</v>
      </c>
      <c r="L144" s="72">
        <v>14768</v>
      </c>
      <c r="M144" s="72"/>
      <c r="N144" s="72">
        <v>118</v>
      </c>
      <c r="O144" s="72"/>
      <c r="P144" s="72"/>
      <c r="Q144" s="72"/>
      <c r="R144" s="72">
        <v>1443</v>
      </c>
      <c r="S144" s="72"/>
      <c r="T144" s="72"/>
      <c r="U144" s="72"/>
      <c r="V144" s="72"/>
      <c r="W144" s="72"/>
    </row>
    <row r="145" spans="1:23" ht="26.4" outlineLevel="2" x14ac:dyDescent="0.25">
      <c r="A145" s="265"/>
      <c r="B145" s="265"/>
      <c r="C145" s="265"/>
      <c r="D145" s="265"/>
      <c r="E145" s="71" t="s">
        <v>490</v>
      </c>
      <c r="F145" s="71" t="s">
        <v>489</v>
      </c>
      <c r="G145" s="69">
        <v>428597</v>
      </c>
      <c r="H145" s="73">
        <v>159524</v>
      </c>
      <c r="I145" s="73">
        <v>48130</v>
      </c>
      <c r="J145" s="73"/>
      <c r="K145" s="73">
        <v>176508</v>
      </c>
      <c r="L145" s="73">
        <v>27461</v>
      </c>
      <c r="M145" s="73"/>
      <c r="N145" s="73">
        <v>16924</v>
      </c>
      <c r="O145" s="73"/>
      <c r="P145" s="73"/>
      <c r="Q145" s="73"/>
      <c r="R145" s="73">
        <v>50</v>
      </c>
      <c r="S145" s="73"/>
      <c r="T145" s="73"/>
      <c r="U145" s="73"/>
      <c r="V145" s="73"/>
      <c r="W145" s="73"/>
    </row>
    <row r="146" spans="1:23" ht="39.6" outlineLevel="2" x14ac:dyDescent="0.25">
      <c r="A146" s="266"/>
      <c r="B146" s="266"/>
      <c r="C146" s="266"/>
      <c r="D146" s="266"/>
      <c r="E146" s="70" t="s">
        <v>705</v>
      </c>
      <c r="F146" s="70" t="s">
        <v>541</v>
      </c>
      <c r="G146" s="69">
        <v>96750</v>
      </c>
      <c r="H146" s="72">
        <v>78282</v>
      </c>
      <c r="I146" s="72">
        <v>18468</v>
      </c>
      <c r="J146" s="72"/>
      <c r="K146" s="72"/>
      <c r="L146" s="72"/>
      <c r="M146" s="72"/>
      <c r="N146" s="72"/>
      <c r="O146" s="72"/>
      <c r="P146" s="72"/>
      <c r="Q146" s="72"/>
      <c r="R146" s="72"/>
      <c r="S146" s="72"/>
      <c r="T146" s="72"/>
      <c r="U146" s="72"/>
      <c r="V146" s="72"/>
      <c r="W146" s="72"/>
    </row>
    <row r="147" spans="1:23" ht="26.4" outlineLevel="2" x14ac:dyDescent="0.25">
      <c r="A147" s="265"/>
      <c r="B147" s="265"/>
      <c r="C147" s="265"/>
      <c r="D147" s="265"/>
      <c r="E147" s="71" t="s">
        <v>89</v>
      </c>
      <c r="F147" s="71" t="s">
        <v>227</v>
      </c>
      <c r="G147" s="69">
        <v>80671</v>
      </c>
      <c r="H147" s="73">
        <v>44930</v>
      </c>
      <c r="I147" s="73">
        <v>14774</v>
      </c>
      <c r="J147" s="73"/>
      <c r="K147" s="73">
        <v>16539</v>
      </c>
      <c r="L147" s="73">
        <v>2026</v>
      </c>
      <c r="M147" s="73"/>
      <c r="N147" s="73">
        <v>902</v>
      </c>
      <c r="O147" s="73"/>
      <c r="P147" s="73"/>
      <c r="Q147" s="73"/>
      <c r="R147" s="73">
        <v>1500</v>
      </c>
      <c r="S147" s="73"/>
      <c r="T147" s="73"/>
      <c r="U147" s="73"/>
      <c r="V147" s="73"/>
      <c r="W147" s="73"/>
    </row>
    <row r="148" spans="1:23" ht="26.4" outlineLevel="2" x14ac:dyDescent="0.25">
      <c r="A148" s="266"/>
      <c r="B148" s="266"/>
      <c r="C148" s="266"/>
      <c r="D148" s="266"/>
      <c r="E148" s="70" t="s">
        <v>706</v>
      </c>
      <c r="F148" s="70" t="s">
        <v>542</v>
      </c>
      <c r="G148" s="69">
        <v>75000</v>
      </c>
      <c r="H148" s="72"/>
      <c r="I148" s="72"/>
      <c r="J148" s="72"/>
      <c r="K148" s="72"/>
      <c r="L148" s="72"/>
      <c r="M148" s="72"/>
      <c r="N148" s="72"/>
      <c r="O148" s="72"/>
      <c r="P148" s="72"/>
      <c r="Q148" s="72"/>
      <c r="R148" s="72"/>
      <c r="S148" s="72"/>
      <c r="T148" s="72"/>
      <c r="U148" s="72">
        <v>75000</v>
      </c>
      <c r="V148" s="72"/>
      <c r="W148" s="72"/>
    </row>
    <row r="149" spans="1:23" outlineLevel="1" x14ac:dyDescent="0.25">
      <c r="A149" s="265"/>
      <c r="B149" s="265"/>
      <c r="C149" s="79" t="s">
        <v>90</v>
      </c>
      <c r="D149" s="277" t="s">
        <v>296</v>
      </c>
      <c r="E149" s="277"/>
      <c r="F149" s="277"/>
      <c r="G149" s="69">
        <v>4599240</v>
      </c>
      <c r="H149" s="69">
        <v>2727762</v>
      </c>
      <c r="I149" s="69">
        <v>742113</v>
      </c>
      <c r="J149" s="69">
        <v>110931</v>
      </c>
      <c r="K149" s="69">
        <v>644190</v>
      </c>
      <c r="L149" s="69">
        <v>190948</v>
      </c>
      <c r="M149" s="69">
        <v>464</v>
      </c>
      <c r="N149" s="69">
        <v>7670</v>
      </c>
      <c r="O149" s="69">
        <v>42000</v>
      </c>
      <c r="P149" s="69"/>
      <c r="Q149" s="69">
        <v>1000</v>
      </c>
      <c r="R149" s="69">
        <v>130246</v>
      </c>
      <c r="S149" s="69"/>
      <c r="T149" s="69"/>
      <c r="U149" s="69">
        <v>1200</v>
      </c>
      <c r="V149" s="69"/>
      <c r="W149" s="69">
        <v>716</v>
      </c>
    </row>
    <row r="150" spans="1:23" ht="52.8" outlineLevel="2" x14ac:dyDescent="0.25">
      <c r="A150" s="266"/>
      <c r="B150" s="266"/>
      <c r="C150" s="266"/>
      <c r="D150" s="266"/>
      <c r="E150" s="70" t="s">
        <v>91</v>
      </c>
      <c r="F150" s="70" t="s">
        <v>1115</v>
      </c>
      <c r="G150" s="69">
        <v>1336449</v>
      </c>
      <c r="H150" s="72">
        <v>878090</v>
      </c>
      <c r="I150" s="72">
        <v>236662</v>
      </c>
      <c r="J150" s="72">
        <v>51143</v>
      </c>
      <c r="K150" s="72">
        <v>76020</v>
      </c>
      <c r="L150" s="72">
        <v>33288</v>
      </c>
      <c r="M150" s="72">
        <v>154</v>
      </c>
      <c r="N150" s="72">
        <v>1155</v>
      </c>
      <c r="O150" s="72"/>
      <c r="P150" s="72"/>
      <c r="Q150" s="72"/>
      <c r="R150" s="72">
        <v>58737</v>
      </c>
      <c r="S150" s="72"/>
      <c r="T150" s="72"/>
      <c r="U150" s="72">
        <v>1200</v>
      </c>
      <c r="V150" s="72"/>
      <c r="W150" s="72"/>
    </row>
    <row r="151" spans="1:23" ht="52.8" outlineLevel="2" x14ac:dyDescent="0.25">
      <c r="A151" s="265"/>
      <c r="B151" s="265"/>
      <c r="C151" s="265"/>
      <c r="D151" s="265"/>
      <c r="E151" s="71" t="s">
        <v>124</v>
      </c>
      <c r="F151" s="71" t="s">
        <v>707</v>
      </c>
      <c r="G151" s="69">
        <v>252629</v>
      </c>
      <c r="H151" s="73">
        <v>179482</v>
      </c>
      <c r="I151" s="73">
        <v>46721</v>
      </c>
      <c r="J151" s="73"/>
      <c r="K151" s="73">
        <v>17315</v>
      </c>
      <c r="L151" s="73">
        <v>8426</v>
      </c>
      <c r="M151" s="73"/>
      <c r="N151" s="73">
        <v>85</v>
      </c>
      <c r="O151" s="73"/>
      <c r="P151" s="73"/>
      <c r="Q151" s="73"/>
      <c r="R151" s="73">
        <v>600</v>
      </c>
      <c r="S151" s="73"/>
      <c r="T151" s="73"/>
      <c r="U151" s="73"/>
      <c r="V151" s="73"/>
      <c r="W151" s="73"/>
    </row>
    <row r="152" spans="1:23" ht="52.8" outlineLevel="2" x14ac:dyDescent="0.25">
      <c r="A152" s="266"/>
      <c r="B152" s="266"/>
      <c r="C152" s="266"/>
      <c r="D152" s="266"/>
      <c r="E152" s="70" t="s">
        <v>93</v>
      </c>
      <c r="F152" s="70" t="s">
        <v>92</v>
      </c>
      <c r="G152" s="69">
        <v>837776</v>
      </c>
      <c r="H152" s="72">
        <v>441861</v>
      </c>
      <c r="I152" s="72">
        <v>126808</v>
      </c>
      <c r="J152" s="72">
        <v>21707</v>
      </c>
      <c r="K152" s="72">
        <v>156665</v>
      </c>
      <c r="L152" s="72">
        <v>48143</v>
      </c>
      <c r="M152" s="72">
        <v>170</v>
      </c>
      <c r="N152" s="72">
        <v>5009</v>
      </c>
      <c r="O152" s="72"/>
      <c r="P152" s="72"/>
      <c r="Q152" s="72">
        <v>1000</v>
      </c>
      <c r="R152" s="72">
        <v>35697</v>
      </c>
      <c r="S152" s="72"/>
      <c r="T152" s="72"/>
      <c r="U152" s="72"/>
      <c r="V152" s="72"/>
      <c r="W152" s="72">
        <v>716</v>
      </c>
    </row>
    <row r="153" spans="1:23" ht="26.4" outlineLevel="2" x14ac:dyDescent="0.25">
      <c r="A153" s="265"/>
      <c r="B153" s="265"/>
      <c r="C153" s="265"/>
      <c r="D153" s="265"/>
      <c r="E153" s="71" t="s">
        <v>94</v>
      </c>
      <c r="F153" s="71" t="s">
        <v>603</v>
      </c>
      <c r="G153" s="69">
        <v>1390270</v>
      </c>
      <c r="H153" s="73">
        <v>701595</v>
      </c>
      <c r="I153" s="73">
        <v>189630</v>
      </c>
      <c r="J153" s="73">
        <v>37282</v>
      </c>
      <c r="K153" s="73">
        <v>324584</v>
      </c>
      <c r="L153" s="73">
        <v>72683</v>
      </c>
      <c r="M153" s="73">
        <v>60</v>
      </c>
      <c r="N153" s="73">
        <v>930</v>
      </c>
      <c r="O153" s="73">
        <v>42000</v>
      </c>
      <c r="P153" s="73"/>
      <c r="Q153" s="73"/>
      <c r="R153" s="73">
        <v>21506</v>
      </c>
      <c r="S153" s="73"/>
      <c r="T153" s="73"/>
      <c r="U153" s="73"/>
      <c r="V153" s="73"/>
      <c r="W153" s="73"/>
    </row>
    <row r="154" spans="1:23" ht="52.8" outlineLevel="2" x14ac:dyDescent="0.25">
      <c r="A154" s="266"/>
      <c r="B154" s="266"/>
      <c r="C154" s="266"/>
      <c r="D154" s="266"/>
      <c r="E154" s="70" t="s">
        <v>147</v>
      </c>
      <c r="F154" s="70" t="s">
        <v>602</v>
      </c>
      <c r="G154" s="69">
        <v>274300</v>
      </c>
      <c r="H154" s="72">
        <v>186874</v>
      </c>
      <c r="I154" s="72">
        <v>49695</v>
      </c>
      <c r="J154" s="72">
        <v>515</v>
      </c>
      <c r="K154" s="72">
        <v>26731</v>
      </c>
      <c r="L154" s="72">
        <v>6497</v>
      </c>
      <c r="M154" s="72"/>
      <c r="N154" s="72">
        <v>157</v>
      </c>
      <c r="O154" s="72"/>
      <c r="P154" s="72"/>
      <c r="Q154" s="72"/>
      <c r="R154" s="72">
        <v>3831</v>
      </c>
      <c r="S154" s="72"/>
      <c r="T154" s="72"/>
      <c r="U154" s="72"/>
      <c r="V154" s="72"/>
      <c r="W154" s="72"/>
    </row>
    <row r="155" spans="1:23" ht="52.8" outlineLevel="2" x14ac:dyDescent="0.25">
      <c r="A155" s="265"/>
      <c r="B155" s="265"/>
      <c r="C155" s="265"/>
      <c r="D155" s="265"/>
      <c r="E155" s="71" t="s">
        <v>148</v>
      </c>
      <c r="F155" s="71" t="s">
        <v>601</v>
      </c>
      <c r="G155" s="69">
        <v>416481</v>
      </c>
      <c r="H155" s="73">
        <v>277571</v>
      </c>
      <c r="I155" s="73">
        <v>73891</v>
      </c>
      <c r="J155" s="73">
        <v>284</v>
      </c>
      <c r="K155" s="73">
        <v>38385</v>
      </c>
      <c r="L155" s="73">
        <v>18335</v>
      </c>
      <c r="M155" s="73">
        <v>80</v>
      </c>
      <c r="N155" s="73">
        <v>334</v>
      </c>
      <c r="O155" s="73"/>
      <c r="P155" s="73"/>
      <c r="Q155" s="73"/>
      <c r="R155" s="73">
        <v>7601</v>
      </c>
      <c r="S155" s="73"/>
      <c r="T155" s="73"/>
      <c r="U155" s="73"/>
      <c r="V155" s="73"/>
      <c r="W155" s="73"/>
    </row>
    <row r="156" spans="1:23" ht="66" outlineLevel="2" x14ac:dyDescent="0.25">
      <c r="A156" s="266"/>
      <c r="B156" s="266"/>
      <c r="C156" s="266"/>
      <c r="D156" s="266"/>
      <c r="E156" s="70" t="s">
        <v>149</v>
      </c>
      <c r="F156" s="70" t="s">
        <v>600</v>
      </c>
      <c r="G156" s="69">
        <v>91335</v>
      </c>
      <c r="H156" s="72">
        <v>62289</v>
      </c>
      <c r="I156" s="72">
        <v>18706</v>
      </c>
      <c r="J156" s="72"/>
      <c r="K156" s="72">
        <v>4490</v>
      </c>
      <c r="L156" s="72">
        <v>3576</v>
      </c>
      <c r="M156" s="72"/>
      <c r="N156" s="72"/>
      <c r="O156" s="72"/>
      <c r="P156" s="72"/>
      <c r="Q156" s="72"/>
      <c r="R156" s="72">
        <v>2274</v>
      </c>
      <c r="S156" s="72"/>
      <c r="T156" s="72"/>
      <c r="U156" s="72"/>
      <c r="V156" s="72"/>
      <c r="W156" s="72"/>
    </row>
    <row r="157" spans="1:23" outlineLevel="1" x14ac:dyDescent="0.25">
      <c r="A157" s="265"/>
      <c r="B157" s="265"/>
      <c r="C157" s="79" t="s">
        <v>708</v>
      </c>
      <c r="D157" s="277" t="s">
        <v>709</v>
      </c>
      <c r="E157" s="277"/>
      <c r="F157" s="277"/>
      <c r="G157" s="69">
        <v>0</v>
      </c>
      <c r="H157" s="69">
        <v>0</v>
      </c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</row>
    <row r="158" spans="1:23" ht="66" outlineLevel="2" x14ac:dyDescent="0.25">
      <c r="A158" s="266"/>
      <c r="B158" s="266"/>
      <c r="C158" s="266"/>
      <c r="D158" s="266"/>
      <c r="E158" s="70" t="s">
        <v>53</v>
      </c>
      <c r="F158" s="70" t="s">
        <v>619</v>
      </c>
      <c r="G158" s="69">
        <v>0</v>
      </c>
      <c r="H158" s="72">
        <v>0</v>
      </c>
      <c r="I158" s="72"/>
      <c r="J158" s="72"/>
      <c r="K158" s="72"/>
      <c r="L158" s="72"/>
      <c r="M158" s="72"/>
      <c r="N158" s="72"/>
      <c r="O158" s="72"/>
      <c r="P158" s="72"/>
      <c r="Q158" s="72"/>
      <c r="R158" s="72"/>
      <c r="S158" s="72"/>
      <c r="T158" s="72"/>
      <c r="U158" s="72"/>
      <c r="V158" s="72"/>
      <c r="W158" s="72"/>
    </row>
    <row r="159" spans="1:23" outlineLevel="1" x14ac:dyDescent="0.25">
      <c r="A159" s="265"/>
      <c r="B159" s="265"/>
      <c r="C159" s="79" t="s">
        <v>543</v>
      </c>
      <c r="D159" s="277" t="s">
        <v>544</v>
      </c>
      <c r="E159" s="277"/>
      <c r="F159" s="277"/>
      <c r="G159" s="69">
        <v>1110542</v>
      </c>
      <c r="H159" s="69">
        <v>256174</v>
      </c>
      <c r="I159" s="69">
        <v>68665</v>
      </c>
      <c r="J159" s="69">
        <v>1162</v>
      </c>
      <c r="K159" s="69">
        <v>258484</v>
      </c>
      <c r="L159" s="69">
        <v>159545</v>
      </c>
      <c r="M159" s="69"/>
      <c r="N159" s="69">
        <v>2100</v>
      </c>
      <c r="O159" s="69">
        <v>120000</v>
      </c>
      <c r="P159" s="69"/>
      <c r="Q159" s="69"/>
      <c r="R159" s="69">
        <v>244412</v>
      </c>
      <c r="S159" s="69"/>
      <c r="T159" s="69"/>
      <c r="U159" s="69"/>
      <c r="V159" s="69"/>
      <c r="W159" s="69"/>
    </row>
    <row r="160" spans="1:23" ht="26.4" outlineLevel="2" x14ac:dyDescent="0.25">
      <c r="A160" s="266"/>
      <c r="B160" s="266"/>
      <c r="C160" s="266"/>
      <c r="D160" s="266"/>
      <c r="E160" s="70" t="s">
        <v>710</v>
      </c>
      <c r="F160" s="70" t="s">
        <v>545</v>
      </c>
      <c r="G160" s="69">
        <v>1110542</v>
      </c>
      <c r="H160" s="72">
        <v>256174</v>
      </c>
      <c r="I160" s="72">
        <v>68665</v>
      </c>
      <c r="J160" s="72">
        <v>1162</v>
      </c>
      <c r="K160" s="72">
        <v>258484</v>
      </c>
      <c r="L160" s="72">
        <v>159545</v>
      </c>
      <c r="M160" s="72"/>
      <c r="N160" s="72">
        <v>2100</v>
      </c>
      <c r="O160" s="72">
        <v>120000</v>
      </c>
      <c r="P160" s="72"/>
      <c r="Q160" s="72"/>
      <c r="R160" s="72">
        <v>244412</v>
      </c>
      <c r="S160" s="72"/>
      <c r="T160" s="72"/>
      <c r="U160" s="72"/>
      <c r="V160" s="72"/>
      <c r="W160" s="72"/>
    </row>
    <row r="161" spans="1:23" outlineLevel="1" x14ac:dyDescent="0.25">
      <c r="A161" s="265"/>
      <c r="B161" s="265"/>
      <c r="C161" s="79" t="s">
        <v>546</v>
      </c>
      <c r="D161" s="277" t="s">
        <v>547</v>
      </c>
      <c r="E161" s="277"/>
      <c r="F161" s="277"/>
      <c r="G161" s="69">
        <v>2503673</v>
      </c>
      <c r="H161" s="69">
        <v>57383</v>
      </c>
      <c r="I161" s="69">
        <v>17752</v>
      </c>
      <c r="J161" s="69"/>
      <c r="K161" s="69"/>
      <c r="L161" s="69">
        <v>2428538</v>
      </c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</row>
    <row r="162" spans="1:23" ht="39.6" outlineLevel="2" x14ac:dyDescent="0.25">
      <c r="A162" s="266"/>
      <c r="B162" s="266"/>
      <c r="C162" s="266"/>
      <c r="D162" s="266"/>
      <c r="E162" s="70" t="s">
        <v>548</v>
      </c>
      <c r="F162" s="70" t="s">
        <v>549</v>
      </c>
      <c r="G162" s="69">
        <v>141172</v>
      </c>
      <c r="H162" s="72"/>
      <c r="I162" s="72"/>
      <c r="J162" s="72"/>
      <c r="K162" s="72"/>
      <c r="L162" s="72">
        <v>141172</v>
      </c>
      <c r="M162" s="72"/>
      <c r="N162" s="72"/>
      <c r="O162" s="72"/>
      <c r="P162" s="72"/>
      <c r="Q162" s="72"/>
      <c r="R162" s="72"/>
      <c r="S162" s="72"/>
      <c r="T162" s="72"/>
      <c r="U162" s="72"/>
      <c r="V162" s="72"/>
      <c r="W162" s="72"/>
    </row>
    <row r="163" spans="1:23" ht="39.6" outlineLevel="2" x14ac:dyDescent="0.25">
      <c r="A163" s="265"/>
      <c r="B163" s="265"/>
      <c r="C163" s="265"/>
      <c r="D163" s="265"/>
      <c r="E163" s="71" t="s">
        <v>550</v>
      </c>
      <c r="F163" s="71" t="s">
        <v>551</v>
      </c>
      <c r="G163" s="69">
        <v>70485</v>
      </c>
      <c r="H163" s="73"/>
      <c r="I163" s="73"/>
      <c r="J163" s="73"/>
      <c r="K163" s="73"/>
      <c r="L163" s="73">
        <v>70485</v>
      </c>
      <c r="M163" s="73"/>
      <c r="N163" s="73"/>
      <c r="O163" s="73"/>
      <c r="P163" s="73"/>
      <c r="Q163" s="73"/>
      <c r="R163" s="73"/>
      <c r="S163" s="73"/>
      <c r="T163" s="73"/>
      <c r="U163" s="73"/>
      <c r="V163" s="73"/>
      <c r="W163" s="73"/>
    </row>
    <row r="164" spans="1:23" ht="39.6" outlineLevel="2" x14ac:dyDescent="0.25">
      <c r="A164" s="266"/>
      <c r="B164" s="266"/>
      <c r="C164" s="266"/>
      <c r="D164" s="266"/>
      <c r="E164" s="70" t="s">
        <v>552</v>
      </c>
      <c r="F164" s="70" t="s">
        <v>553</v>
      </c>
      <c r="G164" s="69">
        <v>129425</v>
      </c>
      <c r="H164" s="72"/>
      <c r="I164" s="72"/>
      <c r="J164" s="72"/>
      <c r="K164" s="72"/>
      <c r="L164" s="72">
        <v>129425</v>
      </c>
      <c r="M164" s="72"/>
      <c r="N164" s="72"/>
      <c r="O164" s="72"/>
      <c r="P164" s="72"/>
      <c r="Q164" s="72"/>
      <c r="R164" s="72"/>
      <c r="S164" s="72"/>
      <c r="T164" s="72"/>
      <c r="U164" s="72"/>
      <c r="V164" s="72"/>
      <c r="W164" s="72"/>
    </row>
    <row r="165" spans="1:23" ht="39.6" outlineLevel="2" x14ac:dyDescent="0.25">
      <c r="A165" s="265"/>
      <c r="B165" s="265"/>
      <c r="C165" s="265"/>
      <c r="D165" s="265"/>
      <c r="E165" s="71" t="s">
        <v>554</v>
      </c>
      <c r="F165" s="71" t="s">
        <v>555</v>
      </c>
      <c r="G165" s="69">
        <v>82805</v>
      </c>
      <c r="H165" s="73"/>
      <c r="I165" s="73"/>
      <c r="J165" s="73"/>
      <c r="K165" s="73"/>
      <c r="L165" s="73">
        <v>82805</v>
      </c>
      <c r="M165" s="73"/>
      <c r="N165" s="73"/>
      <c r="O165" s="73"/>
      <c r="P165" s="73"/>
      <c r="Q165" s="73"/>
      <c r="R165" s="73"/>
      <c r="S165" s="73"/>
      <c r="T165" s="73"/>
      <c r="U165" s="73"/>
      <c r="V165" s="73"/>
      <c r="W165" s="73"/>
    </row>
    <row r="166" spans="1:23" ht="66" outlineLevel="2" x14ac:dyDescent="0.25">
      <c r="A166" s="266"/>
      <c r="B166" s="266"/>
      <c r="C166" s="266"/>
      <c r="D166" s="266"/>
      <c r="E166" s="70" t="s">
        <v>556</v>
      </c>
      <c r="F166" s="70" t="s">
        <v>557</v>
      </c>
      <c r="G166" s="69">
        <v>58261</v>
      </c>
      <c r="H166" s="72"/>
      <c r="I166" s="72"/>
      <c r="J166" s="72"/>
      <c r="K166" s="72"/>
      <c r="L166" s="72">
        <v>58261</v>
      </c>
      <c r="M166" s="72"/>
      <c r="N166" s="72"/>
      <c r="O166" s="72"/>
      <c r="P166" s="72"/>
      <c r="Q166" s="72"/>
      <c r="R166" s="72"/>
      <c r="S166" s="72"/>
      <c r="T166" s="72"/>
      <c r="U166" s="72"/>
      <c r="V166" s="72"/>
      <c r="W166" s="72"/>
    </row>
    <row r="167" spans="1:23" ht="39.6" outlineLevel="2" x14ac:dyDescent="0.25">
      <c r="A167" s="265"/>
      <c r="B167" s="265"/>
      <c r="C167" s="265"/>
      <c r="D167" s="265"/>
      <c r="E167" s="71" t="s">
        <v>558</v>
      </c>
      <c r="F167" s="71" t="s">
        <v>559</v>
      </c>
      <c r="G167" s="69">
        <v>79544</v>
      </c>
      <c r="H167" s="73"/>
      <c r="I167" s="73"/>
      <c r="J167" s="73"/>
      <c r="K167" s="73"/>
      <c r="L167" s="73">
        <v>79544</v>
      </c>
      <c r="M167" s="73"/>
      <c r="N167" s="73"/>
      <c r="O167" s="73"/>
      <c r="P167" s="73"/>
      <c r="Q167" s="73"/>
      <c r="R167" s="73"/>
      <c r="S167" s="73"/>
      <c r="T167" s="73"/>
      <c r="U167" s="73"/>
      <c r="V167" s="73"/>
      <c r="W167" s="73"/>
    </row>
    <row r="168" spans="1:23" ht="39.6" outlineLevel="2" x14ac:dyDescent="0.25">
      <c r="A168" s="266"/>
      <c r="B168" s="266"/>
      <c r="C168" s="266"/>
      <c r="D168" s="266"/>
      <c r="E168" s="70" t="s">
        <v>560</v>
      </c>
      <c r="F168" s="70" t="s">
        <v>561</v>
      </c>
      <c r="G168" s="69">
        <v>131602</v>
      </c>
      <c r="H168" s="72"/>
      <c r="I168" s="72"/>
      <c r="J168" s="72"/>
      <c r="K168" s="72"/>
      <c r="L168" s="72">
        <v>131602</v>
      </c>
      <c r="M168" s="72"/>
      <c r="N168" s="72"/>
      <c r="O168" s="72"/>
      <c r="P168" s="72"/>
      <c r="Q168" s="72"/>
      <c r="R168" s="72"/>
      <c r="S168" s="72"/>
      <c r="T168" s="72"/>
      <c r="U168" s="72"/>
      <c r="V168" s="72"/>
      <c r="W168" s="72"/>
    </row>
    <row r="169" spans="1:23" ht="52.8" outlineLevel="2" x14ac:dyDescent="0.25">
      <c r="A169" s="265"/>
      <c r="B169" s="265"/>
      <c r="C169" s="265"/>
      <c r="D169" s="265"/>
      <c r="E169" s="71" t="s">
        <v>562</v>
      </c>
      <c r="F169" s="71" t="s">
        <v>563</v>
      </c>
      <c r="G169" s="69">
        <v>91000</v>
      </c>
      <c r="H169" s="73"/>
      <c r="I169" s="73"/>
      <c r="J169" s="73"/>
      <c r="K169" s="73"/>
      <c r="L169" s="73">
        <v>91000</v>
      </c>
      <c r="M169" s="73"/>
      <c r="N169" s="73"/>
      <c r="O169" s="73"/>
      <c r="P169" s="73"/>
      <c r="Q169" s="73"/>
      <c r="R169" s="73"/>
      <c r="S169" s="73"/>
      <c r="T169" s="73"/>
      <c r="U169" s="73"/>
      <c r="V169" s="73"/>
      <c r="W169" s="73"/>
    </row>
    <row r="170" spans="1:23" ht="39.6" outlineLevel="2" x14ac:dyDescent="0.25">
      <c r="A170" s="266"/>
      <c r="B170" s="266"/>
      <c r="C170" s="266"/>
      <c r="D170" s="266"/>
      <c r="E170" s="70" t="s">
        <v>564</v>
      </c>
      <c r="F170" s="70" t="s">
        <v>565</v>
      </c>
      <c r="G170" s="69">
        <v>91279</v>
      </c>
      <c r="H170" s="72"/>
      <c r="I170" s="72"/>
      <c r="J170" s="72"/>
      <c r="K170" s="72"/>
      <c r="L170" s="72">
        <v>91279</v>
      </c>
      <c r="M170" s="72"/>
      <c r="N170" s="72"/>
      <c r="O170" s="72"/>
      <c r="P170" s="72"/>
      <c r="Q170" s="72"/>
      <c r="R170" s="72"/>
      <c r="S170" s="72"/>
      <c r="T170" s="72"/>
      <c r="U170" s="72"/>
      <c r="V170" s="72"/>
      <c r="W170" s="72"/>
    </row>
    <row r="171" spans="1:23" ht="52.8" outlineLevel="2" x14ac:dyDescent="0.25">
      <c r="A171" s="265"/>
      <c r="B171" s="265"/>
      <c r="C171" s="265"/>
      <c r="D171" s="265"/>
      <c r="E171" s="71" t="s">
        <v>566</v>
      </c>
      <c r="F171" s="71" t="s">
        <v>567</v>
      </c>
      <c r="G171" s="69">
        <v>94260</v>
      </c>
      <c r="H171" s="73"/>
      <c r="I171" s="73"/>
      <c r="J171" s="73"/>
      <c r="K171" s="73"/>
      <c r="L171" s="73">
        <v>94260</v>
      </c>
      <c r="M171" s="73"/>
      <c r="N171" s="73"/>
      <c r="O171" s="73"/>
      <c r="P171" s="73"/>
      <c r="Q171" s="73"/>
      <c r="R171" s="73"/>
      <c r="S171" s="73"/>
      <c r="T171" s="73"/>
      <c r="U171" s="73"/>
      <c r="V171" s="73"/>
      <c r="W171" s="73"/>
    </row>
    <row r="172" spans="1:23" ht="52.8" outlineLevel="2" x14ac:dyDescent="0.25">
      <c r="A172" s="266"/>
      <c r="B172" s="266"/>
      <c r="C172" s="266"/>
      <c r="D172" s="266"/>
      <c r="E172" s="70" t="s">
        <v>568</v>
      </c>
      <c r="F172" s="70" t="s">
        <v>569</v>
      </c>
      <c r="G172" s="69">
        <v>54261</v>
      </c>
      <c r="H172" s="72">
        <v>18800</v>
      </c>
      <c r="I172" s="72">
        <v>6302</v>
      </c>
      <c r="J172" s="72"/>
      <c r="K172" s="72"/>
      <c r="L172" s="72">
        <v>29159</v>
      </c>
      <c r="M172" s="72"/>
      <c r="N172" s="72"/>
      <c r="O172" s="72"/>
      <c r="P172" s="72"/>
      <c r="Q172" s="72"/>
      <c r="R172" s="72"/>
      <c r="S172" s="72"/>
      <c r="T172" s="72"/>
      <c r="U172" s="72"/>
      <c r="V172" s="72"/>
      <c r="W172" s="72"/>
    </row>
    <row r="173" spans="1:23" ht="66" outlineLevel="2" x14ac:dyDescent="0.25">
      <c r="A173" s="265"/>
      <c r="B173" s="265"/>
      <c r="C173" s="265"/>
      <c r="D173" s="265"/>
      <c r="E173" s="71" t="s">
        <v>570</v>
      </c>
      <c r="F173" s="71" t="s">
        <v>571</v>
      </c>
      <c r="G173" s="69">
        <v>27112</v>
      </c>
      <c r="H173" s="73"/>
      <c r="I173" s="73"/>
      <c r="J173" s="73"/>
      <c r="K173" s="73"/>
      <c r="L173" s="73">
        <v>27112</v>
      </c>
      <c r="M173" s="73"/>
      <c r="N173" s="73"/>
      <c r="O173" s="73"/>
      <c r="P173" s="73"/>
      <c r="Q173" s="73"/>
      <c r="R173" s="73"/>
      <c r="S173" s="73"/>
      <c r="T173" s="73"/>
      <c r="U173" s="73"/>
      <c r="V173" s="73"/>
      <c r="W173" s="73"/>
    </row>
    <row r="174" spans="1:23" ht="66" outlineLevel="2" x14ac:dyDescent="0.25">
      <c r="A174" s="266"/>
      <c r="B174" s="266"/>
      <c r="C174" s="266"/>
      <c r="D174" s="266"/>
      <c r="E174" s="70" t="s">
        <v>572</v>
      </c>
      <c r="F174" s="70" t="s">
        <v>573</v>
      </c>
      <c r="G174" s="69">
        <v>121000</v>
      </c>
      <c r="H174" s="72"/>
      <c r="I174" s="72"/>
      <c r="J174" s="72"/>
      <c r="K174" s="72"/>
      <c r="L174" s="72">
        <v>121000</v>
      </c>
      <c r="M174" s="72"/>
      <c r="N174" s="72"/>
      <c r="O174" s="72"/>
      <c r="P174" s="72"/>
      <c r="Q174" s="72"/>
      <c r="R174" s="72"/>
      <c r="S174" s="72"/>
      <c r="T174" s="72"/>
      <c r="U174" s="72"/>
      <c r="V174" s="72"/>
      <c r="W174" s="72"/>
    </row>
    <row r="175" spans="1:23" ht="66" outlineLevel="2" x14ac:dyDescent="0.25">
      <c r="A175" s="265"/>
      <c r="B175" s="265"/>
      <c r="C175" s="265"/>
      <c r="D175" s="265"/>
      <c r="E175" s="71" t="s">
        <v>574</v>
      </c>
      <c r="F175" s="71" t="s">
        <v>575</v>
      </c>
      <c r="G175" s="69">
        <v>166232</v>
      </c>
      <c r="H175" s="73"/>
      <c r="I175" s="73"/>
      <c r="J175" s="73"/>
      <c r="K175" s="73"/>
      <c r="L175" s="73">
        <v>166232</v>
      </c>
      <c r="M175" s="73"/>
      <c r="N175" s="73"/>
      <c r="O175" s="73"/>
      <c r="P175" s="73"/>
      <c r="Q175" s="73"/>
      <c r="R175" s="73"/>
      <c r="S175" s="73"/>
      <c r="T175" s="73"/>
      <c r="U175" s="73"/>
      <c r="V175" s="73"/>
      <c r="W175" s="73"/>
    </row>
    <row r="176" spans="1:23" ht="52.8" outlineLevel="2" x14ac:dyDescent="0.25">
      <c r="A176" s="266"/>
      <c r="B176" s="266"/>
      <c r="C176" s="266"/>
      <c r="D176" s="266"/>
      <c r="E176" s="70" t="s">
        <v>576</v>
      </c>
      <c r="F176" s="70" t="s">
        <v>577</v>
      </c>
      <c r="G176" s="69">
        <v>190878</v>
      </c>
      <c r="H176" s="72"/>
      <c r="I176" s="72"/>
      <c r="J176" s="72"/>
      <c r="K176" s="72"/>
      <c r="L176" s="72">
        <v>190878</v>
      </c>
      <c r="M176" s="72"/>
      <c r="N176" s="72"/>
      <c r="O176" s="72"/>
      <c r="P176" s="72"/>
      <c r="Q176" s="72"/>
      <c r="R176" s="72"/>
      <c r="S176" s="72"/>
      <c r="T176" s="72"/>
      <c r="U176" s="72"/>
      <c r="V176" s="72"/>
      <c r="W176" s="72"/>
    </row>
    <row r="177" spans="1:23" ht="66" outlineLevel="2" x14ac:dyDescent="0.25">
      <c r="A177" s="265"/>
      <c r="B177" s="265"/>
      <c r="C177" s="265"/>
      <c r="D177" s="265"/>
      <c r="E177" s="71" t="s">
        <v>578</v>
      </c>
      <c r="F177" s="71" t="s">
        <v>579</v>
      </c>
      <c r="G177" s="69">
        <v>333261</v>
      </c>
      <c r="H177" s="73"/>
      <c r="I177" s="73"/>
      <c r="J177" s="73"/>
      <c r="K177" s="73"/>
      <c r="L177" s="73">
        <v>333261</v>
      </c>
      <c r="M177" s="73"/>
      <c r="N177" s="73"/>
      <c r="O177" s="73"/>
      <c r="P177" s="73"/>
      <c r="Q177" s="73"/>
      <c r="R177" s="73"/>
      <c r="S177" s="73"/>
      <c r="T177" s="73"/>
      <c r="U177" s="73"/>
      <c r="V177" s="73"/>
      <c r="W177" s="73"/>
    </row>
    <row r="178" spans="1:23" ht="52.8" outlineLevel="2" x14ac:dyDescent="0.25">
      <c r="A178" s="266"/>
      <c r="B178" s="266"/>
      <c r="C178" s="266"/>
      <c r="D178" s="266"/>
      <c r="E178" s="70" t="s">
        <v>580</v>
      </c>
      <c r="F178" s="70" t="s">
        <v>581</v>
      </c>
      <c r="G178" s="69">
        <v>64261</v>
      </c>
      <c r="H178" s="72">
        <v>19051</v>
      </c>
      <c r="I178" s="72">
        <v>5886</v>
      </c>
      <c r="J178" s="72"/>
      <c r="K178" s="72"/>
      <c r="L178" s="72">
        <v>39324</v>
      </c>
      <c r="M178" s="72"/>
      <c r="N178" s="72"/>
      <c r="O178" s="72"/>
      <c r="P178" s="72"/>
      <c r="Q178" s="72"/>
      <c r="R178" s="72"/>
      <c r="S178" s="72"/>
      <c r="T178" s="72"/>
      <c r="U178" s="72"/>
      <c r="V178" s="72"/>
      <c r="W178" s="72"/>
    </row>
    <row r="179" spans="1:23" ht="52.8" outlineLevel="2" x14ac:dyDescent="0.25">
      <c r="A179" s="265"/>
      <c r="B179" s="265"/>
      <c r="C179" s="265"/>
      <c r="D179" s="265"/>
      <c r="E179" s="71" t="s">
        <v>582</v>
      </c>
      <c r="F179" s="71" t="s">
        <v>583</v>
      </c>
      <c r="G179" s="69">
        <v>39150</v>
      </c>
      <c r="H179" s="73"/>
      <c r="I179" s="73"/>
      <c r="J179" s="73"/>
      <c r="K179" s="73"/>
      <c r="L179" s="73">
        <v>39150</v>
      </c>
      <c r="M179" s="73"/>
      <c r="N179" s="73"/>
      <c r="O179" s="73"/>
      <c r="P179" s="73"/>
      <c r="Q179" s="73"/>
      <c r="R179" s="73"/>
      <c r="S179" s="73"/>
      <c r="T179" s="73"/>
      <c r="U179" s="73"/>
      <c r="V179" s="73"/>
      <c r="W179" s="73"/>
    </row>
    <row r="180" spans="1:23" ht="52.8" outlineLevel="2" x14ac:dyDescent="0.25">
      <c r="A180" s="266"/>
      <c r="B180" s="266"/>
      <c r="C180" s="266"/>
      <c r="D180" s="266"/>
      <c r="E180" s="70" t="s">
        <v>584</v>
      </c>
      <c r="F180" s="70" t="s">
        <v>585</v>
      </c>
      <c r="G180" s="69">
        <v>167198</v>
      </c>
      <c r="H180" s="72"/>
      <c r="I180" s="72"/>
      <c r="J180" s="72"/>
      <c r="K180" s="72"/>
      <c r="L180" s="72">
        <v>167198</v>
      </c>
      <c r="M180" s="72"/>
      <c r="N180" s="72"/>
      <c r="O180" s="72"/>
      <c r="P180" s="72"/>
      <c r="Q180" s="72"/>
      <c r="R180" s="72"/>
      <c r="S180" s="72"/>
      <c r="T180" s="72"/>
      <c r="U180" s="72"/>
      <c r="V180" s="72"/>
      <c r="W180" s="72"/>
    </row>
    <row r="181" spans="1:23" ht="52.8" outlineLevel="2" x14ac:dyDescent="0.25">
      <c r="A181" s="265"/>
      <c r="B181" s="265"/>
      <c r="C181" s="265"/>
      <c r="D181" s="265"/>
      <c r="E181" s="71" t="s">
        <v>586</v>
      </c>
      <c r="F181" s="71" t="s">
        <v>587</v>
      </c>
      <c r="G181" s="69">
        <v>131752</v>
      </c>
      <c r="H181" s="73"/>
      <c r="I181" s="73"/>
      <c r="J181" s="73"/>
      <c r="K181" s="73"/>
      <c r="L181" s="73">
        <v>131752</v>
      </c>
      <c r="M181" s="73"/>
      <c r="N181" s="73"/>
      <c r="O181" s="73"/>
      <c r="P181" s="73"/>
      <c r="Q181" s="73"/>
      <c r="R181" s="73"/>
      <c r="S181" s="73"/>
      <c r="T181" s="73"/>
      <c r="U181" s="73"/>
      <c r="V181" s="73"/>
      <c r="W181" s="73"/>
    </row>
    <row r="182" spans="1:23" ht="52.8" outlineLevel="2" x14ac:dyDescent="0.25">
      <c r="A182" s="266"/>
      <c r="B182" s="266"/>
      <c r="C182" s="266"/>
      <c r="D182" s="266"/>
      <c r="E182" s="70" t="s">
        <v>588</v>
      </c>
      <c r="F182" s="70" t="s">
        <v>589</v>
      </c>
      <c r="G182" s="69">
        <v>171073</v>
      </c>
      <c r="H182" s="72"/>
      <c r="I182" s="72"/>
      <c r="J182" s="72"/>
      <c r="K182" s="72"/>
      <c r="L182" s="72">
        <v>171073</v>
      </c>
      <c r="M182" s="72"/>
      <c r="N182" s="72"/>
      <c r="O182" s="72"/>
      <c r="P182" s="72"/>
      <c r="Q182" s="72"/>
      <c r="R182" s="72"/>
      <c r="S182" s="72"/>
      <c r="T182" s="72"/>
      <c r="U182" s="72"/>
      <c r="V182" s="72"/>
      <c r="W182" s="72"/>
    </row>
    <row r="183" spans="1:23" ht="52.8" outlineLevel="2" x14ac:dyDescent="0.25">
      <c r="A183" s="265"/>
      <c r="B183" s="265"/>
      <c r="C183" s="265"/>
      <c r="D183" s="265"/>
      <c r="E183" s="71" t="s">
        <v>590</v>
      </c>
      <c r="F183" s="71" t="s">
        <v>591</v>
      </c>
      <c r="G183" s="69">
        <v>67662</v>
      </c>
      <c r="H183" s="73">
        <v>19532</v>
      </c>
      <c r="I183" s="73">
        <v>5564</v>
      </c>
      <c r="J183" s="73"/>
      <c r="K183" s="73"/>
      <c r="L183" s="73">
        <v>42566</v>
      </c>
      <c r="M183" s="73"/>
      <c r="N183" s="73"/>
      <c r="O183" s="73"/>
      <c r="P183" s="73"/>
      <c r="Q183" s="73"/>
      <c r="R183" s="73"/>
      <c r="S183" s="73"/>
      <c r="T183" s="73"/>
      <c r="U183" s="73"/>
      <c r="V183" s="73"/>
      <c r="W183" s="73"/>
    </row>
    <row r="184" spans="1:23" outlineLevel="1" x14ac:dyDescent="0.25">
      <c r="A184" s="266"/>
      <c r="B184" s="266"/>
      <c r="C184" s="79" t="s">
        <v>592</v>
      </c>
      <c r="D184" s="277" t="s">
        <v>593</v>
      </c>
      <c r="E184" s="277"/>
      <c r="F184" s="277"/>
      <c r="G184" s="69">
        <v>1270</v>
      </c>
      <c r="H184" s="69"/>
      <c r="I184" s="69"/>
      <c r="J184" s="69"/>
      <c r="K184" s="69">
        <v>670</v>
      </c>
      <c r="L184" s="69">
        <v>600</v>
      </c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</row>
    <row r="185" spans="1:23" ht="66" outlineLevel="2" x14ac:dyDescent="0.25">
      <c r="A185" s="265"/>
      <c r="B185" s="265"/>
      <c r="C185" s="265"/>
      <c r="D185" s="265"/>
      <c r="E185" s="71" t="s">
        <v>711</v>
      </c>
      <c r="F185" s="71" t="s">
        <v>594</v>
      </c>
      <c r="G185" s="69">
        <v>1270</v>
      </c>
      <c r="H185" s="73"/>
      <c r="I185" s="73"/>
      <c r="J185" s="73"/>
      <c r="K185" s="73">
        <v>670</v>
      </c>
      <c r="L185" s="73">
        <v>600</v>
      </c>
      <c r="M185" s="73"/>
      <c r="N185" s="73"/>
      <c r="O185" s="73"/>
      <c r="P185" s="73"/>
      <c r="Q185" s="73"/>
      <c r="R185" s="73"/>
      <c r="S185" s="73"/>
      <c r="T185" s="73"/>
      <c r="U185" s="73"/>
      <c r="V185" s="73"/>
      <c r="W185" s="73"/>
    </row>
    <row r="186" spans="1:23" outlineLevel="1" x14ac:dyDescent="0.25">
      <c r="A186" s="266"/>
      <c r="B186" s="266"/>
      <c r="C186" s="79" t="s">
        <v>95</v>
      </c>
      <c r="D186" s="277" t="s">
        <v>96</v>
      </c>
      <c r="E186" s="277"/>
      <c r="F186" s="277"/>
      <c r="G186" s="69">
        <v>742446</v>
      </c>
      <c r="H186" s="69">
        <v>276883</v>
      </c>
      <c r="I186" s="69">
        <v>75949</v>
      </c>
      <c r="J186" s="69">
        <v>34854</v>
      </c>
      <c r="K186" s="69">
        <v>253493</v>
      </c>
      <c r="L186" s="69">
        <v>29823</v>
      </c>
      <c r="M186" s="69"/>
      <c r="N186" s="69"/>
      <c r="O186" s="69">
        <v>12600</v>
      </c>
      <c r="P186" s="69"/>
      <c r="Q186" s="69"/>
      <c r="R186" s="69">
        <v>2885</v>
      </c>
      <c r="S186" s="69"/>
      <c r="T186" s="69"/>
      <c r="U186" s="69">
        <v>55959</v>
      </c>
      <c r="V186" s="69"/>
      <c r="W186" s="69"/>
    </row>
    <row r="187" spans="1:23" ht="66" outlineLevel="2" x14ac:dyDescent="0.25">
      <c r="A187" s="265"/>
      <c r="B187" s="265"/>
      <c r="C187" s="265"/>
      <c r="D187" s="265"/>
      <c r="E187" s="71" t="s">
        <v>97</v>
      </c>
      <c r="F187" s="71" t="s">
        <v>620</v>
      </c>
      <c r="G187" s="69">
        <v>742446</v>
      </c>
      <c r="H187" s="73">
        <v>276883</v>
      </c>
      <c r="I187" s="73">
        <v>75949</v>
      </c>
      <c r="J187" s="73">
        <v>34854</v>
      </c>
      <c r="K187" s="73">
        <v>253493</v>
      </c>
      <c r="L187" s="73">
        <v>29823</v>
      </c>
      <c r="M187" s="73"/>
      <c r="N187" s="73"/>
      <c r="O187" s="73">
        <v>12600</v>
      </c>
      <c r="P187" s="73"/>
      <c r="Q187" s="73"/>
      <c r="R187" s="73">
        <v>2885</v>
      </c>
      <c r="S187" s="73"/>
      <c r="T187" s="73"/>
      <c r="U187" s="73">
        <v>55959</v>
      </c>
      <c r="V187" s="73"/>
      <c r="W187" s="73"/>
    </row>
    <row r="188" spans="1:23" x14ac:dyDescent="0.25">
      <c r="A188" s="70" t="s">
        <v>264</v>
      </c>
      <c r="B188" s="277" t="s">
        <v>99</v>
      </c>
      <c r="C188" s="277"/>
      <c r="D188" s="277"/>
      <c r="E188" s="277"/>
      <c r="F188" s="277"/>
      <c r="G188" s="69">
        <v>8277088</v>
      </c>
      <c r="H188" s="69">
        <v>2918575</v>
      </c>
      <c r="I188" s="69">
        <v>831481</v>
      </c>
      <c r="J188" s="69">
        <v>5523</v>
      </c>
      <c r="K188" s="69">
        <v>1148982</v>
      </c>
      <c r="L188" s="69">
        <v>718580</v>
      </c>
      <c r="M188" s="69"/>
      <c r="N188" s="69">
        <v>10725</v>
      </c>
      <c r="O188" s="69">
        <v>46990</v>
      </c>
      <c r="P188" s="69"/>
      <c r="Q188" s="69">
        <v>100</v>
      </c>
      <c r="R188" s="69">
        <v>154363</v>
      </c>
      <c r="S188" s="69">
        <v>546294</v>
      </c>
      <c r="T188" s="69">
        <v>394100</v>
      </c>
      <c r="U188" s="69">
        <v>1500310</v>
      </c>
      <c r="V188" s="69">
        <v>150</v>
      </c>
      <c r="W188" s="69">
        <v>915</v>
      </c>
    </row>
    <row r="189" spans="1:23" outlineLevel="1" x14ac:dyDescent="0.25">
      <c r="A189" s="265"/>
      <c r="B189" s="265"/>
      <c r="C189" s="79" t="s">
        <v>488</v>
      </c>
      <c r="D189" s="277" t="s">
        <v>712</v>
      </c>
      <c r="E189" s="277"/>
      <c r="F189" s="277"/>
      <c r="G189" s="69">
        <v>402504</v>
      </c>
      <c r="H189" s="69">
        <v>279813</v>
      </c>
      <c r="I189" s="69">
        <v>80924</v>
      </c>
      <c r="J189" s="69">
        <v>100</v>
      </c>
      <c r="K189" s="69">
        <v>24143</v>
      </c>
      <c r="L189" s="69">
        <v>7919</v>
      </c>
      <c r="M189" s="69"/>
      <c r="N189" s="69">
        <v>300</v>
      </c>
      <c r="O189" s="69"/>
      <c r="P189" s="69"/>
      <c r="Q189" s="69">
        <v>100</v>
      </c>
      <c r="R189" s="69">
        <v>9055</v>
      </c>
      <c r="S189" s="69"/>
      <c r="T189" s="69"/>
      <c r="U189" s="69"/>
      <c r="V189" s="69">
        <v>150</v>
      </c>
      <c r="W189" s="69"/>
    </row>
    <row r="190" spans="1:23" outlineLevel="2" x14ac:dyDescent="0.25">
      <c r="A190" s="266"/>
      <c r="B190" s="266"/>
      <c r="C190" s="266"/>
      <c r="D190" s="266"/>
      <c r="E190" s="70" t="s">
        <v>486</v>
      </c>
      <c r="F190" s="70" t="s">
        <v>485</v>
      </c>
      <c r="G190" s="69">
        <v>402504</v>
      </c>
      <c r="H190" s="72">
        <v>279813</v>
      </c>
      <c r="I190" s="72">
        <v>80924</v>
      </c>
      <c r="J190" s="72">
        <v>100</v>
      </c>
      <c r="K190" s="72">
        <v>24143</v>
      </c>
      <c r="L190" s="72">
        <v>7919</v>
      </c>
      <c r="M190" s="72"/>
      <c r="N190" s="72">
        <v>300</v>
      </c>
      <c r="O190" s="72"/>
      <c r="P190" s="72"/>
      <c r="Q190" s="72">
        <v>100</v>
      </c>
      <c r="R190" s="72">
        <v>9055</v>
      </c>
      <c r="S190" s="72"/>
      <c r="T190" s="72"/>
      <c r="U190" s="72"/>
      <c r="V190" s="72">
        <v>150</v>
      </c>
      <c r="W190" s="72"/>
    </row>
    <row r="191" spans="1:23" ht="26.4" outlineLevel="2" x14ac:dyDescent="0.25">
      <c r="A191" s="265"/>
      <c r="B191" s="265"/>
      <c r="C191" s="265"/>
      <c r="D191" s="265"/>
      <c r="E191" s="71" t="s">
        <v>514</v>
      </c>
      <c r="F191" s="71" t="s">
        <v>513</v>
      </c>
      <c r="G191" s="69">
        <v>0</v>
      </c>
      <c r="H191" s="73"/>
      <c r="I191" s="73"/>
      <c r="J191" s="73"/>
      <c r="K191" s="73"/>
      <c r="L191" s="73">
        <v>0</v>
      </c>
      <c r="M191" s="73"/>
      <c r="N191" s="73"/>
      <c r="O191" s="73"/>
      <c r="P191" s="73"/>
      <c r="Q191" s="73"/>
      <c r="R191" s="73"/>
      <c r="S191" s="73"/>
      <c r="T191" s="73"/>
      <c r="U191" s="73"/>
      <c r="V191" s="73"/>
      <c r="W191" s="73"/>
    </row>
    <row r="192" spans="1:23" outlineLevel="1" x14ac:dyDescent="0.25">
      <c r="A192" s="266"/>
      <c r="B192" s="266"/>
      <c r="C192" s="79" t="s">
        <v>98</v>
      </c>
      <c r="D192" s="277" t="s">
        <v>297</v>
      </c>
      <c r="E192" s="277"/>
      <c r="F192" s="277"/>
      <c r="G192" s="69">
        <v>7874584</v>
      </c>
      <c r="H192" s="69">
        <v>2638762</v>
      </c>
      <c r="I192" s="69">
        <v>750557</v>
      </c>
      <c r="J192" s="69">
        <v>5423</v>
      </c>
      <c r="K192" s="69">
        <v>1124839</v>
      </c>
      <c r="L192" s="69">
        <v>710661</v>
      </c>
      <c r="M192" s="69"/>
      <c r="N192" s="69">
        <v>10425</v>
      </c>
      <c r="O192" s="69">
        <v>46990</v>
      </c>
      <c r="P192" s="69"/>
      <c r="Q192" s="69"/>
      <c r="R192" s="69">
        <v>145308</v>
      </c>
      <c r="S192" s="69">
        <v>546294</v>
      </c>
      <c r="T192" s="69">
        <v>394100</v>
      </c>
      <c r="U192" s="69">
        <v>1500310</v>
      </c>
      <c r="V192" s="69"/>
      <c r="W192" s="69">
        <v>915</v>
      </c>
    </row>
    <row r="193" spans="1:23" ht="52.8" outlineLevel="2" x14ac:dyDescent="0.25">
      <c r="A193" s="265"/>
      <c r="B193" s="265"/>
      <c r="C193" s="265"/>
      <c r="D193" s="265"/>
      <c r="E193" s="71" t="s">
        <v>100</v>
      </c>
      <c r="F193" s="71" t="s">
        <v>265</v>
      </c>
      <c r="G193" s="69">
        <v>3294037</v>
      </c>
      <c r="H193" s="73">
        <v>770767</v>
      </c>
      <c r="I193" s="73">
        <v>239002</v>
      </c>
      <c r="J193" s="73">
        <v>1318</v>
      </c>
      <c r="K193" s="73">
        <v>139924</v>
      </c>
      <c r="L193" s="73">
        <v>19943</v>
      </c>
      <c r="M193" s="73"/>
      <c r="N193" s="73">
        <v>1230</v>
      </c>
      <c r="O193" s="73">
        <v>46990</v>
      </c>
      <c r="P193" s="73"/>
      <c r="Q193" s="73"/>
      <c r="R193" s="73">
        <v>7061</v>
      </c>
      <c r="S193" s="73">
        <v>468452</v>
      </c>
      <c r="T193" s="73">
        <v>364600</v>
      </c>
      <c r="U193" s="73">
        <v>1234750</v>
      </c>
      <c r="V193" s="73"/>
      <c r="W193" s="73"/>
    </row>
    <row r="194" spans="1:23" ht="52.8" outlineLevel="2" x14ac:dyDescent="0.25">
      <c r="A194" s="266"/>
      <c r="B194" s="266"/>
      <c r="C194" s="266"/>
      <c r="D194" s="266"/>
      <c r="E194" s="70" t="s">
        <v>597</v>
      </c>
      <c r="F194" s="70" t="s">
        <v>598</v>
      </c>
      <c r="G194" s="69">
        <v>243906</v>
      </c>
      <c r="H194" s="72">
        <v>36788</v>
      </c>
      <c r="I194" s="72">
        <v>9318</v>
      </c>
      <c r="J194" s="72"/>
      <c r="K194" s="72">
        <v>73300</v>
      </c>
      <c r="L194" s="72">
        <v>19100</v>
      </c>
      <c r="M194" s="72"/>
      <c r="N194" s="72">
        <v>7950</v>
      </c>
      <c r="O194" s="72"/>
      <c r="P194" s="72"/>
      <c r="Q194" s="72"/>
      <c r="R194" s="72"/>
      <c r="S194" s="72">
        <v>67600</v>
      </c>
      <c r="T194" s="72">
        <v>29500</v>
      </c>
      <c r="U194" s="72">
        <v>350</v>
      </c>
      <c r="V194" s="72"/>
      <c r="W194" s="72"/>
    </row>
    <row r="195" spans="1:23" ht="26.4" outlineLevel="2" x14ac:dyDescent="0.25">
      <c r="A195" s="265"/>
      <c r="B195" s="265"/>
      <c r="C195" s="265"/>
      <c r="D195" s="265"/>
      <c r="E195" s="71" t="s">
        <v>110</v>
      </c>
      <c r="F195" s="71" t="s">
        <v>266</v>
      </c>
      <c r="G195" s="69">
        <v>1194500</v>
      </c>
      <c r="H195" s="73">
        <v>879966</v>
      </c>
      <c r="I195" s="73">
        <v>207584</v>
      </c>
      <c r="J195" s="73"/>
      <c r="K195" s="73">
        <v>28700</v>
      </c>
      <c r="L195" s="73">
        <v>46250</v>
      </c>
      <c r="M195" s="73"/>
      <c r="N195" s="73"/>
      <c r="O195" s="73"/>
      <c r="P195" s="73"/>
      <c r="Q195" s="73"/>
      <c r="R195" s="73">
        <v>10000</v>
      </c>
      <c r="S195" s="73"/>
      <c r="T195" s="73"/>
      <c r="U195" s="73">
        <v>22000</v>
      </c>
      <c r="V195" s="73"/>
      <c r="W195" s="73"/>
    </row>
    <row r="196" spans="1:23" ht="66" outlineLevel="2" x14ac:dyDescent="0.25">
      <c r="A196" s="266"/>
      <c r="B196" s="266"/>
      <c r="C196" s="266"/>
      <c r="D196" s="266"/>
      <c r="E196" s="70" t="s">
        <v>101</v>
      </c>
      <c r="F196" s="70" t="s">
        <v>267</v>
      </c>
      <c r="G196" s="69">
        <v>960865</v>
      </c>
      <c r="H196" s="72"/>
      <c r="I196" s="72"/>
      <c r="J196" s="72"/>
      <c r="K196" s="72">
        <v>717655</v>
      </c>
      <c r="L196" s="72"/>
      <c r="M196" s="72"/>
      <c r="N196" s="72"/>
      <c r="O196" s="72"/>
      <c r="P196" s="72"/>
      <c r="Q196" s="72"/>
      <c r="R196" s="72"/>
      <c r="S196" s="72"/>
      <c r="T196" s="72"/>
      <c r="U196" s="72">
        <v>243210</v>
      </c>
      <c r="V196" s="72"/>
      <c r="W196" s="72"/>
    </row>
    <row r="197" spans="1:23" ht="52.8" outlineLevel="2" x14ac:dyDescent="0.25">
      <c r="A197" s="265"/>
      <c r="B197" s="265"/>
      <c r="C197" s="265"/>
      <c r="D197" s="265"/>
      <c r="E197" s="71" t="s">
        <v>114</v>
      </c>
      <c r="F197" s="71" t="s">
        <v>268</v>
      </c>
      <c r="G197" s="69">
        <v>13787</v>
      </c>
      <c r="H197" s="73">
        <v>1942</v>
      </c>
      <c r="I197" s="73">
        <v>438</v>
      </c>
      <c r="J197" s="73"/>
      <c r="K197" s="73">
        <v>250</v>
      </c>
      <c r="L197" s="73">
        <v>0</v>
      </c>
      <c r="M197" s="73"/>
      <c r="N197" s="73"/>
      <c r="O197" s="73"/>
      <c r="P197" s="73"/>
      <c r="Q197" s="73"/>
      <c r="R197" s="73"/>
      <c r="S197" s="73">
        <v>10242</v>
      </c>
      <c r="T197" s="73"/>
      <c r="U197" s="73"/>
      <c r="V197" s="73"/>
      <c r="W197" s="73">
        <v>915</v>
      </c>
    </row>
    <row r="198" spans="1:23" ht="39.6" outlineLevel="2" x14ac:dyDescent="0.25">
      <c r="A198" s="266"/>
      <c r="B198" s="266"/>
      <c r="C198" s="266"/>
      <c r="D198" s="266"/>
      <c r="E198" s="70" t="s">
        <v>102</v>
      </c>
      <c r="F198" s="70" t="s">
        <v>174</v>
      </c>
      <c r="G198" s="69">
        <v>363188</v>
      </c>
      <c r="H198" s="72">
        <v>155208</v>
      </c>
      <c r="I198" s="72">
        <v>47853</v>
      </c>
      <c r="J198" s="72">
        <v>155</v>
      </c>
      <c r="K198" s="72">
        <v>19292</v>
      </c>
      <c r="L198" s="72">
        <v>126092</v>
      </c>
      <c r="M198" s="72"/>
      <c r="N198" s="72"/>
      <c r="O198" s="72"/>
      <c r="P198" s="72"/>
      <c r="Q198" s="72"/>
      <c r="R198" s="72">
        <v>14588</v>
      </c>
      <c r="S198" s="72"/>
      <c r="T198" s="72"/>
      <c r="U198" s="72"/>
      <c r="V198" s="72"/>
      <c r="W198" s="72"/>
    </row>
    <row r="199" spans="1:23" ht="39.6" outlineLevel="2" x14ac:dyDescent="0.25">
      <c r="A199" s="265"/>
      <c r="B199" s="265"/>
      <c r="C199" s="265"/>
      <c r="D199" s="265"/>
      <c r="E199" s="71" t="s">
        <v>177</v>
      </c>
      <c r="F199" s="71" t="s">
        <v>269</v>
      </c>
      <c r="G199" s="69">
        <v>104082</v>
      </c>
      <c r="H199" s="73">
        <v>77280</v>
      </c>
      <c r="I199" s="73">
        <v>24410</v>
      </c>
      <c r="J199" s="73">
        <v>300</v>
      </c>
      <c r="K199" s="73">
        <v>306</v>
      </c>
      <c r="L199" s="73">
        <v>1786</v>
      </c>
      <c r="M199" s="73"/>
      <c r="N199" s="73"/>
      <c r="O199" s="73"/>
      <c r="P199" s="73"/>
      <c r="Q199" s="73"/>
      <c r="R199" s="73"/>
      <c r="S199" s="73"/>
      <c r="T199" s="73"/>
      <c r="U199" s="73"/>
      <c r="V199" s="73"/>
      <c r="W199" s="73"/>
    </row>
    <row r="200" spans="1:23" ht="39.6" outlineLevel="2" x14ac:dyDescent="0.25">
      <c r="A200" s="266"/>
      <c r="B200" s="266"/>
      <c r="C200" s="266"/>
      <c r="D200" s="266"/>
      <c r="E200" s="70" t="s">
        <v>126</v>
      </c>
      <c r="F200" s="70" t="s">
        <v>173</v>
      </c>
      <c r="G200" s="69">
        <v>369597</v>
      </c>
      <c r="H200" s="72">
        <v>169184</v>
      </c>
      <c r="I200" s="72">
        <v>50133</v>
      </c>
      <c r="J200" s="72">
        <v>800</v>
      </c>
      <c r="K200" s="72">
        <v>24920</v>
      </c>
      <c r="L200" s="72">
        <v>118060</v>
      </c>
      <c r="M200" s="72"/>
      <c r="N200" s="72"/>
      <c r="O200" s="72"/>
      <c r="P200" s="72"/>
      <c r="Q200" s="72"/>
      <c r="R200" s="72">
        <v>6500</v>
      </c>
      <c r="S200" s="72"/>
      <c r="T200" s="72"/>
      <c r="U200" s="72"/>
      <c r="V200" s="72"/>
      <c r="W200" s="72"/>
    </row>
    <row r="201" spans="1:23" ht="39.6" outlineLevel="2" x14ac:dyDescent="0.25">
      <c r="A201" s="265"/>
      <c r="B201" s="265"/>
      <c r="C201" s="265"/>
      <c r="D201" s="265"/>
      <c r="E201" s="71" t="s">
        <v>139</v>
      </c>
      <c r="F201" s="71" t="s">
        <v>172</v>
      </c>
      <c r="G201" s="69">
        <v>328319</v>
      </c>
      <c r="H201" s="73">
        <v>168497</v>
      </c>
      <c r="I201" s="73">
        <v>52424</v>
      </c>
      <c r="J201" s="73">
        <v>250</v>
      </c>
      <c r="K201" s="73">
        <v>46634</v>
      </c>
      <c r="L201" s="73">
        <v>59194</v>
      </c>
      <c r="M201" s="73"/>
      <c r="N201" s="73"/>
      <c r="O201" s="73"/>
      <c r="P201" s="73"/>
      <c r="Q201" s="73"/>
      <c r="R201" s="73">
        <v>1320</v>
      </c>
      <c r="S201" s="73"/>
      <c r="T201" s="73"/>
      <c r="U201" s="73"/>
      <c r="V201" s="73"/>
      <c r="W201" s="73"/>
    </row>
    <row r="202" spans="1:23" ht="39.6" outlineLevel="2" x14ac:dyDescent="0.25">
      <c r="A202" s="266"/>
      <c r="B202" s="266"/>
      <c r="C202" s="266"/>
      <c r="D202" s="266"/>
      <c r="E202" s="70" t="s">
        <v>164</v>
      </c>
      <c r="F202" s="70" t="s">
        <v>175</v>
      </c>
      <c r="G202" s="69">
        <v>1002303</v>
      </c>
      <c r="H202" s="72">
        <v>379130</v>
      </c>
      <c r="I202" s="72">
        <v>119395</v>
      </c>
      <c r="J202" s="72">
        <v>2600</v>
      </c>
      <c r="K202" s="72">
        <v>73858</v>
      </c>
      <c r="L202" s="72">
        <v>320236</v>
      </c>
      <c r="M202" s="72"/>
      <c r="N202" s="72">
        <v>1245</v>
      </c>
      <c r="O202" s="72"/>
      <c r="P202" s="72"/>
      <c r="Q202" s="72"/>
      <c r="R202" s="72">
        <v>105839</v>
      </c>
      <c r="S202" s="72"/>
      <c r="T202" s="72"/>
      <c r="U202" s="72"/>
      <c r="V202" s="72"/>
      <c r="W202" s="72"/>
    </row>
    <row r="208" spans="1:23" x14ac:dyDescent="0.25">
      <c r="A208" s="25" t="s">
        <v>1109</v>
      </c>
    </row>
    <row r="209" spans="1:23" x14ac:dyDescent="0.25">
      <c r="O209" s="343" t="s">
        <v>1107</v>
      </c>
      <c r="P209" s="344"/>
      <c r="Q209" s="344"/>
      <c r="R209" s="344"/>
      <c r="S209" s="344"/>
      <c r="T209" s="344"/>
      <c r="U209" s="344"/>
      <c r="V209" s="344"/>
      <c r="W209" s="344"/>
    </row>
    <row r="210" spans="1:23" ht="15" x14ac:dyDescent="0.25">
      <c r="A210" s="267"/>
      <c r="B210" s="267"/>
      <c r="C210" s="267"/>
      <c r="D210" s="267"/>
      <c r="E210" s="267"/>
      <c r="F210" s="267"/>
      <c r="G210" s="267"/>
      <c r="H210" s="267"/>
      <c r="I210" s="267"/>
      <c r="J210" s="267"/>
      <c r="K210" s="267"/>
      <c r="L210" s="267"/>
      <c r="M210" s="267"/>
      <c r="N210" s="267"/>
      <c r="O210" s="267"/>
      <c r="P210" s="267"/>
    </row>
  </sheetData>
  <mergeCells count="234">
    <mergeCell ref="O209:W209"/>
    <mergeCell ref="A7:F7"/>
    <mergeCell ref="B8:F8"/>
    <mergeCell ref="A9:B9"/>
    <mergeCell ref="D9:F9"/>
    <mergeCell ref="A10:D10"/>
    <mergeCell ref="A11:D11"/>
    <mergeCell ref="A17:B17"/>
    <mergeCell ref="D17:F17"/>
    <mergeCell ref="A18:D18"/>
    <mergeCell ref="A19:B19"/>
    <mergeCell ref="D19:F19"/>
    <mergeCell ref="A20:D20"/>
    <mergeCell ref="A12:D12"/>
    <mergeCell ref="A13:D13"/>
    <mergeCell ref="A14:D14"/>
    <mergeCell ref="A15:B15"/>
    <mergeCell ref="D15:F15"/>
    <mergeCell ref="A16:D16"/>
    <mergeCell ref="A25:D25"/>
    <mergeCell ref="B26:F26"/>
    <mergeCell ref="A27:B27"/>
    <mergeCell ref="D27:F27"/>
    <mergeCell ref="A28:D28"/>
    <mergeCell ref="A29:B29"/>
    <mergeCell ref="D29:F29"/>
    <mergeCell ref="B21:F21"/>
    <mergeCell ref="A22:B22"/>
    <mergeCell ref="D22:F22"/>
    <mergeCell ref="A23:D23"/>
    <mergeCell ref="A24:B24"/>
    <mergeCell ref="D24:F24"/>
    <mergeCell ref="A34:D34"/>
    <mergeCell ref="A35:D35"/>
    <mergeCell ref="A36:D36"/>
    <mergeCell ref="A37:D37"/>
    <mergeCell ref="A38:D38"/>
    <mergeCell ref="A39:D39"/>
    <mergeCell ref="A30:D30"/>
    <mergeCell ref="A31:B31"/>
    <mergeCell ref="D31:F31"/>
    <mergeCell ref="A32:D32"/>
    <mergeCell ref="A33:B33"/>
    <mergeCell ref="D33:F33"/>
    <mergeCell ref="A45:D45"/>
    <mergeCell ref="B46:F46"/>
    <mergeCell ref="A47:B47"/>
    <mergeCell ref="D47:F47"/>
    <mergeCell ref="A48:D48"/>
    <mergeCell ref="A49:D49"/>
    <mergeCell ref="A40:D40"/>
    <mergeCell ref="A41:D41"/>
    <mergeCell ref="A42:D42"/>
    <mergeCell ref="A43:D43"/>
    <mergeCell ref="A44:B44"/>
    <mergeCell ref="D44:F44"/>
    <mergeCell ref="B54:F54"/>
    <mergeCell ref="A55:B55"/>
    <mergeCell ref="D55:F55"/>
    <mergeCell ref="A56:D56"/>
    <mergeCell ref="A57:D57"/>
    <mergeCell ref="A58:D58"/>
    <mergeCell ref="A50:B50"/>
    <mergeCell ref="D50:F50"/>
    <mergeCell ref="A51:D51"/>
    <mergeCell ref="A52:B52"/>
    <mergeCell ref="D52:F52"/>
    <mergeCell ref="A53:D53"/>
    <mergeCell ref="A65:B65"/>
    <mergeCell ref="D65:F65"/>
    <mergeCell ref="A66:D66"/>
    <mergeCell ref="A67:B67"/>
    <mergeCell ref="D67:F67"/>
    <mergeCell ref="A68:D68"/>
    <mergeCell ref="A59:D59"/>
    <mergeCell ref="A60:D60"/>
    <mergeCell ref="A61:D61"/>
    <mergeCell ref="A62:D62"/>
    <mergeCell ref="A63:D63"/>
    <mergeCell ref="A64:D64"/>
    <mergeCell ref="A74:D74"/>
    <mergeCell ref="A75:D75"/>
    <mergeCell ref="A76:D76"/>
    <mergeCell ref="A77:D77"/>
    <mergeCell ref="A78:B78"/>
    <mergeCell ref="D78:F78"/>
    <mergeCell ref="A69:D69"/>
    <mergeCell ref="A70:D70"/>
    <mergeCell ref="B71:F71"/>
    <mergeCell ref="A72:B72"/>
    <mergeCell ref="D72:F72"/>
    <mergeCell ref="A73:D73"/>
    <mergeCell ref="A85:D85"/>
    <mergeCell ref="A86:D86"/>
    <mergeCell ref="A87:D87"/>
    <mergeCell ref="A88:D88"/>
    <mergeCell ref="A89:D89"/>
    <mergeCell ref="A90:B90"/>
    <mergeCell ref="D90:F90"/>
    <mergeCell ref="A79:D79"/>
    <mergeCell ref="A80:D80"/>
    <mergeCell ref="A81:D81"/>
    <mergeCell ref="A82:D82"/>
    <mergeCell ref="A83:D83"/>
    <mergeCell ref="A84:D84"/>
    <mergeCell ref="A97:D97"/>
    <mergeCell ref="A98:D98"/>
    <mergeCell ref="A99:D99"/>
    <mergeCell ref="A100:D100"/>
    <mergeCell ref="A101:D101"/>
    <mergeCell ref="A102:D102"/>
    <mergeCell ref="A91:D91"/>
    <mergeCell ref="A92:D92"/>
    <mergeCell ref="A93:D93"/>
    <mergeCell ref="A94:D94"/>
    <mergeCell ref="A95:D95"/>
    <mergeCell ref="A96:D96"/>
    <mergeCell ref="A108:D108"/>
    <mergeCell ref="B109:F109"/>
    <mergeCell ref="A110:B110"/>
    <mergeCell ref="D110:F110"/>
    <mergeCell ref="A111:D111"/>
    <mergeCell ref="A112:D112"/>
    <mergeCell ref="A103:D103"/>
    <mergeCell ref="A104:D104"/>
    <mergeCell ref="A105:B105"/>
    <mergeCell ref="D105:F105"/>
    <mergeCell ref="A106:D106"/>
    <mergeCell ref="A107:D107"/>
    <mergeCell ref="A119:D119"/>
    <mergeCell ref="A120:D120"/>
    <mergeCell ref="A121:D121"/>
    <mergeCell ref="A122:D122"/>
    <mergeCell ref="A123:D123"/>
    <mergeCell ref="A124:D124"/>
    <mergeCell ref="A113:D113"/>
    <mergeCell ref="A114:D114"/>
    <mergeCell ref="A115:D115"/>
    <mergeCell ref="A116:D116"/>
    <mergeCell ref="A117:D117"/>
    <mergeCell ref="A118:D118"/>
    <mergeCell ref="A130:D130"/>
    <mergeCell ref="A131:D131"/>
    <mergeCell ref="A132:D132"/>
    <mergeCell ref="A133:D133"/>
    <mergeCell ref="A134:D134"/>
    <mergeCell ref="A135:D135"/>
    <mergeCell ref="A125:D125"/>
    <mergeCell ref="A126:D126"/>
    <mergeCell ref="A127:B127"/>
    <mergeCell ref="D127:F127"/>
    <mergeCell ref="A128:D128"/>
    <mergeCell ref="A129:D129"/>
    <mergeCell ref="A142:D142"/>
    <mergeCell ref="A143:D143"/>
    <mergeCell ref="A144:D144"/>
    <mergeCell ref="A145:D145"/>
    <mergeCell ref="A146:D146"/>
    <mergeCell ref="A147:D147"/>
    <mergeCell ref="A136:D136"/>
    <mergeCell ref="A137:D137"/>
    <mergeCell ref="A138:D138"/>
    <mergeCell ref="A139:D139"/>
    <mergeCell ref="A140:D140"/>
    <mergeCell ref="A141:D141"/>
    <mergeCell ref="A153:D153"/>
    <mergeCell ref="A154:D154"/>
    <mergeCell ref="A155:D155"/>
    <mergeCell ref="A156:D156"/>
    <mergeCell ref="A157:B157"/>
    <mergeCell ref="D157:F157"/>
    <mergeCell ref="A148:D148"/>
    <mergeCell ref="A149:B149"/>
    <mergeCell ref="D149:F149"/>
    <mergeCell ref="A150:D150"/>
    <mergeCell ref="A151:D151"/>
    <mergeCell ref="A152:D152"/>
    <mergeCell ref="A162:D162"/>
    <mergeCell ref="A163:D163"/>
    <mergeCell ref="A164:D164"/>
    <mergeCell ref="A165:D165"/>
    <mergeCell ref="A166:D166"/>
    <mergeCell ref="A167:D167"/>
    <mergeCell ref="A158:D158"/>
    <mergeCell ref="A159:B159"/>
    <mergeCell ref="D159:F159"/>
    <mergeCell ref="A160:D160"/>
    <mergeCell ref="A161:B161"/>
    <mergeCell ref="D161:F161"/>
    <mergeCell ref="A174:D174"/>
    <mergeCell ref="A175:D175"/>
    <mergeCell ref="A176:D176"/>
    <mergeCell ref="A177:D177"/>
    <mergeCell ref="A178:D178"/>
    <mergeCell ref="A179:D179"/>
    <mergeCell ref="A168:D168"/>
    <mergeCell ref="A169:D169"/>
    <mergeCell ref="A170:D170"/>
    <mergeCell ref="A171:D171"/>
    <mergeCell ref="A172:D172"/>
    <mergeCell ref="A173:D173"/>
    <mergeCell ref="B188:F188"/>
    <mergeCell ref="A189:B189"/>
    <mergeCell ref="D189:F189"/>
    <mergeCell ref="A180:D180"/>
    <mergeCell ref="A181:D181"/>
    <mergeCell ref="A182:D182"/>
    <mergeCell ref="A183:D183"/>
    <mergeCell ref="A184:B184"/>
    <mergeCell ref="D184:F184"/>
    <mergeCell ref="A201:D201"/>
    <mergeCell ref="A202:D202"/>
    <mergeCell ref="A210:P210"/>
    <mergeCell ref="O1:W3"/>
    <mergeCell ref="A5:F5"/>
    <mergeCell ref="D6:F6"/>
    <mergeCell ref="B6:C6"/>
    <mergeCell ref="G5:G6"/>
    <mergeCell ref="A195:D195"/>
    <mergeCell ref="A196:D196"/>
    <mergeCell ref="A197:D197"/>
    <mergeCell ref="A198:D198"/>
    <mergeCell ref="A199:D199"/>
    <mergeCell ref="A200:D200"/>
    <mergeCell ref="A190:D190"/>
    <mergeCell ref="A191:D191"/>
    <mergeCell ref="A192:B192"/>
    <mergeCell ref="D192:F192"/>
    <mergeCell ref="A193:D193"/>
    <mergeCell ref="A194:D194"/>
    <mergeCell ref="A185:D185"/>
    <mergeCell ref="A186:B186"/>
    <mergeCell ref="D186:F186"/>
    <mergeCell ref="A187:D187"/>
  </mergeCells>
  <pageMargins left="0.35" right="0.28999999999999998" top="0.31" bottom="0.28000000000000003" header="0.2" footer="0.2"/>
  <pageSetup paperSize="9" scale="6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B76E8-0CD5-4637-BD76-CDB97577A194}">
  <dimension ref="B1:DM145"/>
  <sheetViews>
    <sheetView tabSelected="1" zoomScaleNormal="100" workbookViewId="0">
      <pane xSplit="4" ySplit="7" topLeftCell="E107" activePane="bottomRight" state="frozen"/>
      <selection pane="topRight" activeCell="E1" sqref="E1"/>
      <selection pane="bottomLeft" activeCell="A8" sqref="A8"/>
      <selection pane="bottomRight" activeCell="D119" sqref="D119"/>
    </sheetView>
  </sheetViews>
  <sheetFormatPr defaultRowHeight="15" x14ac:dyDescent="0.25"/>
  <cols>
    <col min="1" max="1" width="4.33203125" style="80" customWidth="1"/>
    <col min="2" max="2" width="7.44140625" style="80" customWidth="1"/>
    <col min="3" max="3" width="15" style="80" customWidth="1"/>
    <col min="4" max="4" width="54.88671875" style="80" customWidth="1"/>
    <col min="5" max="5" width="13.88671875" style="80" customWidth="1"/>
    <col min="6" max="7" width="16.33203125" style="80" customWidth="1"/>
    <col min="8" max="8" width="15.5546875" style="80" customWidth="1"/>
    <col min="9" max="9" width="14.44140625" style="80" customWidth="1"/>
    <col min="10" max="10" width="14.5546875" style="80" customWidth="1"/>
    <col min="11" max="12" width="13.88671875" style="80" customWidth="1"/>
    <col min="13" max="13" width="13.5546875" style="80" customWidth="1"/>
    <col min="14" max="14" width="14.44140625" style="80" customWidth="1"/>
    <col min="15" max="15" width="12.88671875" style="80" customWidth="1"/>
    <col min="16" max="16" width="14.44140625" style="80" customWidth="1"/>
    <col min="17" max="17" width="13.88671875" style="80" customWidth="1"/>
    <col min="18" max="18" width="13.6640625" style="80" customWidth="1"/>
    <col min="19" max="19" width="14.44140625" style="80" customWidth="1"/>
    <col min="20" max="116" width="9.109375" style="80" customWidth="1"/>
    <col min="117" max="251" width="8.88671875" style="80"/>
    <col min="252" max="252" width="7.44140625" style="80" customWidth="1"/>
    <col min="253" max="253" width="15" style="80" customWidth="1"/>
    <col min="254" max="254" width="36.109375" style="80" customWidth="1"/>
    <col min="255" max="255" width="18.33203125" style="80" customWidth="1"/>
    <col min="256" max="256" width="17.33203125" style="80" customWidth="1"/>
    <col min="257" max="257" width="19.5546875" style="80" customWidth="1"/>
    <col min="258" max="258" width="20.109375" style="80" customWidth="1"/>
    <col min="259" max="260" width="13.6640625" style="80" customWidth="1"/>
    <col min="261" max="262" width="13.5546875" style="80" customWidth="1"/>
    <col min="263" max="266" width="13.6640625" style="80" customWidth="1"/>
    <col min="267" max="267" width="13.88671875" style="80" customWidth="1"/>
    <col min="268" max="268" width="12.33203125" style="80" customWidth="1"/>
    <col min="269" max="507" width="8.88671875" style="80"/>
    <col min="508" max="508" width="7.44140625" style="80" customWidth="1"/>
    <col min="509" max="509" width="15" style="80" customWidth="1"/>
    <col min="510" max="510" width="36.109375" style="80" customWidth="1"/>
    <col min="511" max="511" width="18.33203125" style="80" customWidth="1"/>
    <col min="512" max="512" width="17.33203125" style="80" customWidth="1"/>
    <col min="513" max="513" width="19.5546875" style="80" customWidth="1"/>
    <col min="514" max="514" width="20.109375" style="80" customWidth="1"/>
    <col min="515" max="516" width="13.6640625" style="80" customWidth="1"/>
    <col min="517" max="518" width="13.5546875" style="80" customWidth="1"/>
    <col min="519" max="522" width="13.6640625" style="80" customWidth="1"/>
    <col min="523" max="523" width="13.88671875" style="80" customWidth="1"/>
    <col min="524" max="524" width="12.33203125" style="80" customWidth="1"/>
    <col min="525" max="763" width="8.88671875" style="80"/>
    <col min="764" max="764" width="7.44140625" style="80" customWidth="1"/>
    <col min="765" max="765" width="15" style="80" customWidth="1"/>
    <col min="766" max="766" width="36.109375" style="80" customWidth="1"/>
    <col min="767" max="767" width="18.33203125" style="80" customWidth="1"/>
    <col min="768" max="768" width="17.33203125" style="80" customWidth="1"/>
    <col min="769" max="769" width="19.5546875" style="80" customWidth="1"/>
    <col min="770" max="770" width="20.109375" style="80" customWidth="1"/>
    <col min="771" max="772" width="13.6640625" style="80" customWidth="1"/>
    <col min="773" max="774" width="13.5546875" style="80" customWidth="1"/>
    <col min="775" max="778" width="13.6640625" style="80" customWidth="1"/>
    <col min="779" max="779" width="13.88671875" style="80" customWidth="1"/>
    <col min="780" max="780" width="12.33203125" style="80" customWidth="1"/>
    <col min="781" max="1019" width="8.88671875" style="80"/>
    <col min="1020" max="1020" width="7.44140625" style="80" customWidth="1"/>
    <col min="1021" max="1021" width="15" style="80" customWidth="1"/>
    <col min="1022" max="1022" width="36.109375" style="80" customWidth="1"/>
    <col min="1023" max="1023" width="18.33203125" style="80" customWidth="1"/>
    <col min="1024" max="1024" width="17.33203125" style="80" customWidth="1"/>
    <col min="1025" max="1025" width="19.5546875" style="80" customWidth="1"/>
    <col min="1026" max="1026" width="20.109375" style="80" customWidth="1"/>
    <col min="1027" max="1028" width="13.6640625" style="80" customWidth="1"/>
    <col min="1029" max="1030" width="13.5546875" style="80" customWidth="1"/>
    <col min="1031" max="1034" width="13.6640625" style="80" customWidth="1"/>
    <col min="1035" max="1035" width="13.88671875" style="80" customWidth="1"/>
    <col min="1036" max="1036" width="12.33203125" style="80" customWidth="1"/>
    <col min="1037" max="1275" width="8.88671875" style="80"/>
    <col min="1276" max="1276" width="7.44140625" style="80" customWidth="1"/>
    <col min="1277" max="1277" width="15" style="80" customWidth="1"/>
    <col min="1278" max="1278" width="36.109375" style="80" customWidth="1"/>
    <col min="1279" max="1279" width="18.33203125" style="80" customWidth="1"/>
    <col min="1280" max="1280" width="17.33203125" style="80" customWidth="1"/>
    <col min="1281" max="1281" width="19.5546875" style="80" customWidth="1"/>
    <col min="1282" max="1282" width="20.109375" style="80" customWidth="1"/>
    <col min="1283" max="1284" width="13.6640625" style="80" customWidth="1"/>
    <col min="1285" max="1286" width="13.5546875" style="80" customWidth="1"/>
    <col min="1287" max="1290" width="13.6640625" style="80" customWidth="1"/>
    <col min="1291" max="1291" width="13.88671875" style="80" customWidth="1"/>
    <col min="1292" max="1292" width="12.33203125" style="80" customWidth="1"/>
    <col min="1293" max="1531" width="8.88671875" style="80"/>
    <col min="1532" max="1532" width="7.44140625" style="80" customWidth="1"/>
    <col min="1533" max="1533" width="15" style="80" customWidth="1"/>
    <col min="1534" max="1534" width="36.109375" style="80" customWidth="1"/>
    <col min="1535" max="1535" width="18.33203125" style="80" customWidth="1"/>
    <col min="1536" max="1536" width="17.33203125" style="80" customWidth="1"/>
    <col min="1537" max="1537" width="19.5546875" style="80" customWidth="1"/>
    <col min="1538" max="1538" width="20.109375" style="80" customWidth="1"/>
    <col min="1539" max="1540" width="13.6640625" style="80" customWidth="1"/>
    <col min="1541" max="1542" width="13.5546875" style="80" customWidth="1"/>
    <col min="1543" max="1546" width="13.6640625" style="80" customWidth="1"/>
    <col min="1547" max="1547" width="13.88671875" style="80" customWidth="1"/>
    <col min="1548" max="1548" width="12.33203125" style="80" customWidth="1"/>
    <col min="1549" max="1787" width="8.88671875" style="80"/>
    <col min="1788" max="1788" width="7.44140625" style="80" customWidth="1"/>
    <col min="1789" max="1789" width="15" style="80" customWidth="1"/>
    <col min="1790" max="1790" width="36.109375" style="80" customWidth="1"/>
    <col min="1791" max="1791" width="18.33203125" style="80" customWidth="1"/>
    <col min="1792" max="1792" width="17.33203125" style="80" customWidth="1"/>
    <col min="1793" max="1793" width="19.5546875" style="80" customWidth="1"/>
    <col min="1794" max="1794" width="20.109375" style="80" customWidth="1"/>
    <col min="1795" max="1796" width="13.6640625" style="80" customWidth="1"/>
    <col min="1797" max="1798" width="13.5546875" style="80" customWidth="1"/>
    <col min="1799" max="1802" width="13.6640625" style="80" customWidth="1"/>
    <col min="1803" max="1803" width="13.88671875" style="80" customWidth="1"/>
    <col min="1804" max="1804" width="12.33203125" style="80" customWidth="1"/>
    <col min="1805" max="2043" width="8.88671875" style="80"/>
    <col min="2044" max="2044" width="7.44140625" style="80" customWidth="1"/>
    <col min="2045" max="2045" width="15" style="80" customWidth="1"/>
    <col min="2046" max="2046" width="36.109375" style="80" customWidth="1"/>
    <col min="2047" max="2047" width="18.33203125" style="80" customWidth="1"/>
    <col min="2048" max="2048" width="17.33203125" style="80" customWidth="1"/>
    <col min="2049" max="2049" width="19.5546875" style="80" customWidth="1"/>
    <col min="2050" max="2050" width="20.109375" style="80" customWidth="1"/>
    <col min="2051" max="2052" width="13.6640625" style="80" customWidth="1"/>
    <col min="2053" max="2054" width="13.5546875" style="80" customWidth="1"/>
    <col min="2055" max="2058" width="13.6640625" style="80" customWidth="1"/>
    <col min="2059" max="2059" width="13.88671875" style="80" customWidth="1"/>
    <col min="2060" max="2060" width="12.33203125" style="80" customWidth="1"/>
    <col min="2061" max="2299" width="8.88671875" style="80"/>
    <col min="2300" max="2300" width="7.44140625" style="80" customWidth="1"/>
    <col min="2301" max="2301" width="15" style="80" customWidth="1"/>
    <col min="2302" max="2302" width="36.109375" style="80" customWidth="1"/>
    <col min="2303" max="2303" width="18.33203125" style="80" customWidth="1"/>
    <col min="2304" max="2304" width="17.33203125" style="80" customWidth="1"/>
    <col min="2305" max="2305" width="19.5546875" style="80" customWidth="1"/>
    <col min="2306" max="2306" width="20.109375" style="80" customWidth="1"/>
    <col min="2307" max="2308" width="13.6640625" style="80" customWidth="1"/>
    <col min="2309" max="2310" width="13.5546875" style="80" customWidth="1"/>
    <col min="2311" max="2314" width="13.6640625" style="80" customWidth="1"/>
    <col min="2315" max="2315" width="13.88671875" style="80" customWidth="1"/>
    <col min="2316" max="2316" width="12.33203125" style="80" customWidth="1"/>
    <col min="2317" max="2555" width="8.88671875" style="80"/>
    <col min="2556" max="2556" width="7.44140625" style="80" customWidth="1"/>
    <col min="2557" max="2557" width="15" style="80" customWidth="1"/>
    <col min="2558" max="2558" width="36.109375" style="80" customWidth="1"/>
    <col min="2559" max="2559" width="18.33203125" style="80" customWidth="1"/>
    <col min="2560" max="2560" width="17.33203125" style="80" customWidth="1"/>
    <col min="2561" max="2561" width="19.5546875" style="80" customWidth="1"/>
    <col min="2562" max="2562" width="20.109375" style="80" customWidth="1"/>
    <col min="2563" max="2564" width="13.6640625" style="80" customWidth="1"/>
    <col min="2565" max="2566" width="13.5546875" style="80" customWidth="1"/>
    <col min="2567" max="2570" width="13.6640625" style="80" customWidth="1"/>
    <col min="2571" max="2571" width="13.88671875" style="80" customWidth="1"/>
    <col min="2572" max="2572" width="12.33203125" style="80" customWidth="1"/>
    <col min="2573" max="2811" width="8.88671875" style="80"/>
    <col min="2812" max="2812" width="7.44140625" style="80" customWidth="1"/>
    <col min="2813" max="2813" width="15" style="80" customWidth="1"/>
    <col min="2814" max="2814" width="36.109375" style="80" customWidth="1"/>
    <col min="2815" max="2815" width="18.33203125" style="80" customWidth="1"/>
    <col min="2816" max="2816" width="17.33203125" style="80" customWidth="1"/>
    <col min="2817" max="2817" width="19.5546875" style="80" customWidth="1"/>
    <col min="2818" max="2818" width="20.109375" style="80" customWidth="1"/>
    <col min="2819" max="2820" width="13.6640625" style="80" customWidth="1"/>
    <col min="2821" max="2822" width="13.5546875" style="80" customWidth="1"/>
    <col min="2823" max="2826" width="13.6640625" style="80" customWidth="1"/>
    <col min="2827" max="2827" width="13.88671875" style="80" customWidth="1"/>
    <col min="2828" max="2828" width="12.33203125" style="80" customWidth="1"/>
    <col min="2829" max="3067" width="8.88671875" style="80"/>
    <col min="3068" max="3068" width="7.44140625" style="80" customWidth="1"/>
    <col min="3069" max="3069" width="15" style="80" customWidth="1"/>
    <col min="3070" max="3070" width="36.109375" style="80" customWidth="1"/>
    <col min="3071" max="3071" width="18.33203125" style="80" customWidth="1"/>
    <col min="3072" max="3072" width="17.33203125" style="80" customWidth="1"/>
    <col min="3073" max="3073" width="19.5546875" style="80" customWidth="1"/>
    <col min="3074" max="3074" width="20.109375" style="80" customWidth="1"/>
    <col min="3075" max="3076" width="13.6640625" style="80" customWidth="1"/>
    <col min="3077" max="3078" width="13.5546875" style="80" customWidth="1"/>
    <col min="3079" max="3082" width="13.6640625" style="80" customWidth="1"/>
    <col min="3083" max="3083" width="13.88671875" style="80" customWidth="1"/>
    <col min="3084" max="3084" width="12.33203125" style="80" customWidth="1"/>
    <col min="3085" max="3323" width="8.88671875" style="80"/>
    <col min="3324" max="3324" width="7.44140625" style="80" customWidth="1"/>
    <col min="3325" max="3325" width="15" style="80" customWidth="1"/>
    <col min="3326" max="3326" width="36.109375" style="80" customWidth="1"/>
    <col min="3327" max="3327" width="18.33203125" style="80" customWidth="1"/>
    <col min="3328" max="3328" width="17.33203125" style="80" customWidth="1"/>
    <col min="3329" max="3329" width="19.5546875" style="80" customWidth="1"/>
    <col min="3330" max="3330" width="20.109375" style="80" customWidth="1"/>
    <col min="3331" max="3332" width="13.6640625" style="80" customWidth="1"/>
    <col min="3333" max="3334" width="13.5546875" style="80" customWidth="1"/>
    <col min="3335" max="3338" width="13.6640625" style="80" customWidth="1"/>
    <col min="3339" max="3339" width="13.88671875" style="80" customWidth="1"/>
    <col min="3340" max="3340" width="12.33203125" style="80" customWidth="1"/>
    <col min="3341" max="3579" width="8.88671875" style="80"/>
    <col min="3580" max="3580" width="7.44140625" style="80" customWidth="1"/>
    <col min="3581" max="3581" width="15" style="80" customWidth="1"/>
    <col min="3582" max="3582" width="36.109375" style="80" customWidth="1"/>
    <col min="3583" max="3583" width="18.33203125" style="80" customWidth="1"/>
    <col min="3584" max="3584" width="17.33203125" style="80" customWidth="1"/>
    <col min="3585" max="3585" width="19.5546875" style="80" customWidth="1"/>
    <col min="3586" max="3586" width="20.109375" style="80" customWidth="1"/>
    <col min="3587" max="3588" width="13.6640625" style="80" customWidth="1"/>
    <col min="3589" max="3590" width="13.5546875" style="80" customWidth="1"/>
    <col min="3591" max="3594" width="13.6640625" style="80" customWidth="1"/>
    <col min="3595" max="3595" width="13.88671875" style="80" customWidth="1"/>
    <col min="3596" max="3596" width="12.33203125" style="80" customWidth="1"/>
    <col min="3597" max="3835" width="8.88671875" style="80"/>
    <col min="3836" max="3836" width="7.44140625" style="80" customWidth="1"/>
    <col min="3837" max="3837" width="15" style="80" customWidth="1"/>
    <col min="3838" max="3838" width="36.109375" style="80" customWidth="1"/>
    <col min="3839" max="3839" width="18.33203125" style="80" customWidth="1"/>
    <col min="3840" max="3840" width="17.33203125" style="80" customWidth="1"/>
    <col min="3841" max="3841" width="19.5546875" style="80" customWidth="1"/>
    <col min="3842" max="3842" width="20.109375" style="80" customWidth="1"/>
    <col min="3843" max="3844" width="13.6640625" style="80" customWidth="1"/>
    <col min="3845" max="3846" width="13.5546875" style="80" customWidth="1"/>
    <col min="3847" max="3850" width="13.6640625" style="80" customWidth="1"/>
    <col min="3851" max="3851" width="13.88671875" style="80" customWidth="1"/>
    <col min="3852" max="3852" width="12.33203125" style="80" customWidth="1"/>
    <col min="3853" max="4091" width="8.88671875" style="80"/>
    <col min="4092" max="4092" width="7.44140625" style="80" customWidth="1"/>
    <col min="4093" max="4093" width="15" style="80" customWidth="1"/>
    <col min="4094" max="4094" width="36.109375" style="80" customWidth="1"/>
    <col min="4095" max="4095" width="18.33203125" style="80" customWidth="1"/>
    <col min="4096" max="4096" width="17.33203125" style="80" customWidth="1"/>
    <col min="4097" max="4097" width="19.5546875" style="80" customWidth="1"/>
    <col min="4098" max="4098" width="20.109375" style="80" customWidth="1"/>
    <col min="4099" max="4100" width="13.6640625" style="80" customWidth="1"/>
    <col min="4101" max="4102" width="13.5546875" style="80" customWidth="1"/>
    <col min="4103" max="4106" width="13.6640625" style="80" customWidth="1"/>
    <col min="4107" max="4107" width="13.88671875" style="80" customWidth="1"/>
    <col min="4108" max="4108" width="12.33203125" style="80" customWidth="1"/>
    <col min="4109" max="4347" width="8.88671875" style="80"/>
    <col min="4348" max="4348" width="7.44140625" style="80" customWidth="1"/>
    <col min="4349" max="4349" width="15" style="80" customWidth="1"/>
    <col min="4350" max="4350" width="36.109375" style="80" customWidth="1"/>
    <col min="4351" max="4351" width="18.33203125" style="80" customWidth="1"/>
    <col min="4352" max="4352" width="17.33203125" style="80" customWidth="1"/>
    <col min="4353" max="4353" width="19.5546875" style="80" customWidth="1"/>
    <col min="4354" max="4354" width="20.109375" style="80" customWidth="1"/>
    <col min="4355" max="4356" width="13.6640625" style="80" customWidth="1"/>
    <col min="4357" max="4358" width="13.5546875" style="80" customWidth="1"/>
    <col min="4359" max="4362" width="13.6640625" style="80" customWidth="1"/>
    <col min="4363" max="4363" width="13.88671875" style="80" customWidth="1"/>
    <col min="4364" max="4364" width="12.33203125" style="80" customWidth="1"/>
    <col min="4365" max="4603" width="8.88671875" style="80"/>
    <col min="4604" max="4604" width="7.44140625" style="80" customWidth="1"/>
    <col min="4605" max="4605" width="15" style="80" customWidth="1"/>
    <col min="4606" max="4606" width="36.109375" style="80" customWidth="1"/>
    <col min="4607" max="4607" width="18.33203125" style="80" customWidth="1"/>
    <col min="4608" max="4608" width="17.33203125" style="80" customWidth="1"/>
    <col min="4609" max="4609" width="19.5546875" style="80" customWidth="1"/>
    <col min="4610" max="4610" width="20.109375" style="80" customWidth="1"/>
    <col min="4611" max="4612" width="13.6640625" style="80" customWidth="1"/>
    <col min="4613" max="4614" width="13.5546875" style="80" customWidth="1"/>
    <col min="4615" max="4618" width="13.6640625" style="80" customWidth="1"/>
    <col min="4619" max="4619" width="13.88671875" style="80" customWidth="1"/>
    <col min="4620" max="4620" width="12.33203125" style="80" customWidth="1"/>
    <col min="4621" max="4859" width="8.88671875" style="80"/>
    <col min="4860" max="4860" width="7.44140625" style="80" customWidth="1"/>
    <col min="4861" max="4861" width="15" style="80" customWidth="1"/>
    <col min="4862" max="4862" width="36.109375" style="80" customWidth="1"/>
    <col min="4863" max="4863" width="18.33203125" style="80" customWidth="1"/>
    <col min="4864" max="4864" width="17.33203125" style="80" customWidth="1"/>
    <col min="4865" max="4865" width="19.5546875" style="80" customWidth="1"/>
    <col min="4866" max="4866" width="20.109375" style="80" customWidth="1"/>
    <col min="4867" max="4868" width="13.6640625" style="80" customWidth="1"/>
    <col min="4869" max="4870" width="13.5546875" style="80" customWidth="1"/>
    <col min="4871" max="4874" width="13.6640625" style="80" customWidth="1"/>
    <col min="4875" max="4875" width="13.88671875" style="80" customWidth="1"/>
    <col min="4876" max="4876" width="12.33203125" style="80" customWidth="1"/>
    <col min="4877" max="5115" width="8.88671875" style="80"/>
    <col min="5116" max="5116" width="7.44140625" style="80" customWidth="1"/>
    <col min="5117" max="5117" width="15" style="80" customWidth="1"/>
    <col min="5118" max="5118" width="36.109375" style="80" customWidth="1"/>
    <col min="5119" max="5119" width="18.33203125" style="80" customWidth="1"/>
    <col min="5120" max="5120" width="17.33203125" style="80" customWidth="1"/>
    <col min="5121" max="5121" width="19.5546875" style="80" customWidth="1"/>
    <col min="5122" max="5122" width="20.109375" style="80" customWidth="1"/>
    <col min="5123" max="5124" width="13.6640625" style="80" customWidth="1"/>
    <col min="5125" max="5126" width="13.5546875" style="80" customWidth="1"/>
    <col min="5127" max="5130" width="13.6640625" style="80" customWidth="1"/>
    <col min="5131" max="5131" width="13.88671875" style="80" customWidth="1"/>
    <col min="5132" max="5132" width="12.33203125" style="80" customWidth="1"/>
    <col min="5133" max="5371" width="8.88671875" style="80"/>
    <col min="5372" max="5372" width="7.44140625" style="80" customWidth="1"/>
    <col min="5373" max="5373" width="15" style="80" customWidth="1"/>
    <col min="5374" max="5374" width="36.109375" style="80" customWidth="1"/>
    <col min="5375" max="5375" width="18.33203125" style="80" customWidth="1"/>
    <col min="5376" max="5376" width="17.33203125" style="80" customWidth="1"/>
    <col min="5377" max="5377" width="19.5546875" style="80" customWidth="1"/>
    <col min="5378" max="5378" width="20.109375" style="80" customWidth="1"/>
    <col min="5379" max="5380" width="13.6640625" style="80" customWidth="1"/>
    <col min="5381" max="5382" width="13.5546875" style="80" customWidth="1"/>
    <col min="5383" max="5386" width="13.6640625" style="80" customWidth="1"/>
    <col min="5387" max="5387" width="13.88671875" style="80" customWidth="1"/>
    <col min="5388" max="5388" width="12.33203125" style="80" customWidth="1"/>
    <col min="5389" max="5627" width="8.88671875" style="80"/>
    <col min="5628" max="5628" width="7.44140625" style="80" customWidth="1"/>
    <col min="5629" max="5629" width="15" style="80" customWidth="1"/>
    <col min="5630" max="5630" width="36.109375" style="80" customWidth="1"/>
    <col min="5631" max="5631" width="18.33203125" style="80" customWidth="1"/>
    <col min="5632" max="5632" width="17.33203125" style="80" customWidth="1"/>
    <col min="5633" max="5633" width="19.5546875" style="80" customWidth="1"/>
    <col min="5634" max="5634" width="20.109375" style="80" customWidth="1"/>
    <col min="5635" max="5636" width="13.6640625" style="80" customWidth="1"/>
    <col min="5637" max="5638" width="13.5546875" style="80" customWidth="1"/>
    <col min="5639" max="5642" width="13.6640625" style="80" customWidth="1"/>
    <col min="5643" max="5643" width="13.88671875" style="80" customWidth="1"/>
    <col min="5644" max="5644" width="12.33203125" style="80" customWidth="1"/>
    <col min="5645" max="5883" width="8.88671875" style="80"/>
    <col min="5884" max="5884" width="7.44140625" style="80" customWidth="1"/>
    <col min="5885" max="5885" width="15" style="80" customWidth="1"/>
    <col min="5886" max="5886" width="36.109375" style="80" customWidth="1"/>
    <col min="5887" max="5887" width="18.33203125" style="80" customWidth="1"/>
    <col min="5888" max="5888" width="17.33203125" style="80" customWidth="1"/>
    <col min="5889" max="5889" width="19.5546875" style="80" customWidth="1"/>
    <col min="5890" max="5890" width="20.109375" style="80" customWidth="1"/>
    <col min="5891" max="5892" width="13.6640625" style="80" customWidth="1"/>
    <col min="5893" max="5894" width="13.5546875" style="80" customWidth="1"/>
    <col min="5895" max="5898" width="13.6640625" style="80" customWidth="1"/>
    <col min="5899" max="5899" width="13.88671875" style="80" customWidth="1"/>
    <col min="5900" max="5900" width="12.33203125" style="80" customWidth="1"/>
    <col min="5901" max="6139" width="8.88671875" style="80"/>
    <col min="6140" max="6140" width="7.44140625" style="80" customWidth="1"/>
    <col min="6141" max="6141" width="15" style="80" customWidth="1"/>
    <col min="6142" max="6142" width="36.109375" style="80" customWidth="1"/>
    <col min="6143" max="6143" width="18.33203125" style="80" customWidth="1"/>
    <col min="6144" max="6144" width="17.33203125" style="80" customWidth="1"/>
    <col min="6145" max="6145" width="19.5546875" style="80" customWidth="1"/>
    <col min="6146" max="6146" width="20.109375" style="80" customWidth="1"/>
    <col min="6147" max="6148" width="13.6640625" style="80" customWidth="1"/>
    <col min="6149" max="6150" width="13.5546875" style="80" customWidth="1"/>
    <col min="6151" max="6154" width="13.6640625" style="80" customWidth="1"/>
    <col min="6155" max="6155" width="13.88671875" style="80" customWidth="1"/>
    <col min="6156" max="6156" width="12.33203125" style="80" customWidth="1"/>
    <col min="6157" max="6395" width="8.88671875" style="80"/>
    <col min="6396" max="6396" width="7.44140625" style="80" customWidth="1"/>
    <col min="6397" max="6397" width="15" style="80" customWidth="1"/>
    <col min="6398" max="6398" width="36.109375" style="80" customWidth="1"/>
    <col min="6399" max="6399" width="18.33203125" style="80" customWidth="1"/>
    <col min="6400" max="6400" width="17.33203125" style="80" customWidth="1"/>
    <col min="6401" max="6401" width="19.5546875" style="80" customWidth="1"/>
    <col min="6402" max="6402" width="20.109375" style="80" customWidth="1"/>
    <col min="6403" max="6404" width="13.6640625" style="80" customWidth="1"/>
    <col min="6405" max="6406" width="13.5546875" style="80" customWidth="1"/>
    <col min="6407" max="6410" width="13.6640625" style="80" customWidth="1"/>
    <col min="6411" max="6411" width="13.88671875" style="80" customWidth="1"/>
    <col min="6412" max="6412" width="12.33203125" style="80" customWidth="1"/>
    <col min="6413" max="6651" width="8.88671875" style="80"/>
    <col min="6652" max="6652" width="7.44140625" style="80" customWidth="1"/>
    <col min="6653" max="6653" width="15" style="80" customWidth="1"/>
    <col min="6654" max="6654" width="36.109375" style="80" customWidth="1"/>
    <col min="6655" max="6655" width="18.33203125" style="80" customWidth="1"/>
    <col min="6656" max="6656" width="17.33203125" style="80" customWidth="1"/>
    <col min="6657" max="6657" width="19.5546875" style="80" customWidth="1"/>
    <col min="6658" max="6658" width="20.109375" style="80" customWidth="1"/>
    <col min="6659" max="6660" width="13.6640625" style="80" customWidth="1"/>
    <col min="6661" max="6662" width="13.5546875" style="80" customWidth="1"/>
    <col min="6663" max="6666" width="13.6640625" style="80" customWidth="1"/>
    <col min="6667" max="6667" width="13.88671875" style="80" customWidth="1"/>
    <col min="6668" max="6668" width="12.33203125" style="80" customWidth="1"/>
    <col min="6669" max="6907" width="8.88671875" style="80"/>
    <col min="6908" max="6908" width="7.44140625" style="80" customWidth="1"/>
    <col min="6909" max="6909" width="15" style="80" customWidth="1"/>
    <col min="6910" max="6910" width="36.109375" style="80" customWidth="1"/>
    <col min="6911" max="6911" width="18.33203125" style="80" customWidth="1"/>
    <col min="6912" max="6912" width="17.33203125" style="80" customWidth="1"/>
    <col min="6913" max="6913" width="19.5546875" style="80" customWidth="1"/>
    <col min="6914" max="6914" width="20.109375" style="80" customWidth="1"/>
    <col min="6915" max="6916" width="13.6640625" style="80" customWidth="1"/>
    <col min="6917" max="6918" width="13.5546875" style="80" customWidth="1"/>
    <col min="6919" max="6922" width="13.6640625" style="80" customWidth="1"/>
    <col min="6923" max="6923" width="13.88671875" style="80" customWidth="1"/>
    <col min="6924" max="6924" width="12.33203125" style="80" customWidth="1"/>
    <col min="6925" max="7163" width="8.88671875" style="80"/>
    <col min="7164" max="7164" width="7.44140625" style="80" customWidth="1"/>
    <col min="7165" max="7165" width="15" style="80" customWidth="1"/>
    <col min="7166" max="7166" width="36.109375" style="80" customWidth="1"/>
    <col min="7167" max="7167" width="18.33203125" style="80" customWidth="1"/>
    <col min="7168" max="7168" width="17.33203125" style="80" customWidth="1"/>
    <col min="7169" max="7169" width="19.5546875" style="80" customWidth="1"/>
    <col min="7170" max="7170" width="20.109375" style="80" customWidth="1"/>
    <col min="7171" max="7172" width="13.6640625" style="80" customWidth="1"/>
    <col min="7173" max="7174" width="13.5546875" style="80" customWidth="1"/>
    <col min="7175" max="7178" width="13.6640625" style="80" customWidth="1"/>
    <col min="7179" max="7179" width="13.88671875" style="80" customWidth="1"/>
    <col min="7180" max="7180" width="12.33203125" style="80" customWidth="1"/>
    <col min="7181" max="7419" width="8.88671875" style="80"/>
    <col min="7420" max="7420" width="7.44140625" style="80" customWidth="1"/>
    <col min="7421" max="7421" width="15" style="80" customWidth="1"/>
    <col min="7422" max="7422" width="36.109375" style="80" customWidth="1"/>
    <col min="7423" max="7423" width="18.33203125" style="80" customWidth="1"/>
    <col min="7424" max="7424" width="17.33203125" style="80" customWidth="1"/>
    <col min="7425" max="7425" width="19.5546875" style="80" customWidth="1"/>
    <col min="7426" max="7426" width="20.109375" style="80" customWidth="1"/>
    <col min="7427" max="7428" width="13.6640625" style="80" customWidth="1"/>
    <col min="7429" max="7430" width="13.5546875" style="80" customWidth="1"/>
    <col min="7431" max="7434" width="13.6640625" style="80" customWidth="1"/>
    <col min="7435" max="7435" width="13.88671875" style="80" customWidth="1"/>
    <col min="7436" max="7436" width="12.33203125" style="80" customWidth="1"/>
    <col min="7437" max="7675" width="8.88671875" style="80"/>
    <col min="7676" max="7676" width="7.44140625" style="80" customWidth="1"/>
    <col min="7677" max="7677" width="15" style="80" customWidth="1"/>
    <col min="7678" max="7678" width="36.109375" style="80" customWidth="1"/>
    <col min="7679" max="7679" width="18.33203125" style="80" customWidth="1"/>
    <col min="7680" max="7680" width="17.33203125" style="80" customWidth="1"/>
    <col min="7681" max="7681" width="19.5546875" style="80" customWidth="1"/>
    <col min="7682" max="7682" width="20.109375" style="80" customWidth="1"/>
    <col min="7683" max="7684" width="13.6640625" style="80" customWidth="1"/>
    <col min="7685" max="7686" width="13.5546875" style="80" customWidth="1"/>
    <col min="7687" max="7690" width="13.6640625" style="80" customWidth="1"/>
    <col min="7691" max="7691" width="13.88671875" style="80" customWidth="1"/>
    <col min="7692" max="7692" width="12.33203125" style="80" customWidth="1"/>
    <col min="7693" max="7931" width="8.88671875" style="80"/>
    <col min="7932" max="7932" width="7.44140625" style="80" customWidth="1"/>
    <col min="7933" max="7933" width="15" style="80" customWidth="1"/>
    <col min="7934" max="7934" width="36.109375" style="80" customWidth="1"/>
    <col min="7935" max="7935" width="18.33203125" style="80" customWidth="1"/>
    <col min="7936" max="7936" width="17.33203125" style="80" customWidth="1"/>
    <col min="7937" max="7937" width="19.5546875" style="80" customWidth="1"/>
    <col min="7938" max="7938" width="20.109375" style="80" customWidth="1"/>
    <col min="7939" max="7940" width="13.6640625" style="80" customWidth="1"/>
    <col min="7941" max="7942" width="13.5546875" style="80" customWidth="1"/>
    <col min="7943" max="7946" width="13.6640625" style="80" customWidth="1"/>
    <col min="7947" max="7947" width="13.88671875" style="80" customWidth="1"/>
    <col min="7948" max="7948" width="12.33203125" style="80" customWidth="1"/>
    <col min="7949" max="8187" width="8.88671875" style="80"/>
    <col min="8188" max="8188" width="7.44140625" style="80" customWidth="1"/>
    <col min="8189" max="8189" width="15" style="80" customWidth="1"/>
    <col min="8190" max="8190" width="36.109375" style="80" customWidth="1"/>
    <col min="8191" max="8191" width="18.33203125" style="80" customWidth="1"/>
    <col min="8192" max="8192" width="17.33203125" style="80" customWidth="1"/>
    <col min="8193" max="8193" width="19.5546875" style="80" customWidth="1"/>
    <col min="8194" max="8194" width="20.109375" style="80" customWidth="1"/>
    <col min="8195" max="8196" width="13.6640625" style="80" customWidth="1"/>
    <col min="8197" max="8198" width="13.5546875" style="80" customWidth="1"/>
    <col min="8199" max="8202" width="13.6640625" style="80" customWidth="1"/>
    <col min="8203" max="8203" width="13.88671875" style="80" customWidth="1"/>
    <col min="8204" max="8204" width="12.33203125" style="80" customWidth="1"/>
    <col min="8205" max="8443" width="8.88671875" style="80"/>
    <col min="8444" max="8444" width="7.44140625" style="80" customWidth="1"/>
    <col min="8445" max="8445" width="15" style="80" customWidth="1"/>
    <col min="8446" max="8446" width="36.109375" style="80" customWidth="1"/>
    <col min="8447" max="8447" width="18.33203125" style="80" customWidth="1"/>
    <col min="8448" max="8448" width="17.33203125" style="80" customWidth="1"/>
    <col min="8449" max="8449" width="19.5546875" style="80" customWidth="1"/>
    <col min="8450" max="8450" width="20.109375" style="80" customWidth="1"/>
    <col min="8451" max="8452" width="13.6640625" style="80" customWidth="1"/>
    <col min="8453" max="8454" width="13.5546875" style="80" customWidth="1"/>
    <col min="8455" max="8458" width="13.6640625" style="80" customWidth="1"/>
    <col min="8459" max="8459" width="13.88671875" style="80" customWidth="1"/>
    <col min="8460" max="8460" width="12.33203125" style="80" customWidth="1"/>
    <col min="8461" max="8699" width="8.88671875" style="80"/>
    <col min="8700" max="8700" width="7.44140625" style="80" customWidth="1"/>
    <col min="8701" max="8701" width="15" style="80" customWidth="1"/>
    <col min="8702" max="8702" width="36.109375" style="80" customWidth="1"/>
    <col min="8703" max="8703" width="18.33203125" style="80" customWidth="1"/>
    <col min="8704" max="8704" width="17.33203125" style="80" customWidth="1"/>
    <col min="8705" max="8705" width="19.5546875" style="80" customWidth="1"/>
    <col min="8706" max="8706" width="20.109375" style="80" customWidth="1"/>
    <col min="8707" max="8708" width="13.6640625" style="80" customWidth="1"/>
    <col min="8709" max="8710" width="13.5546875" style="80" customWidth="1"/>
    <col min="8711" max="8714" width="13.6640625" style="80" customWidth="1"/>
    <col min="8715" max="8715" width="13.88671875" style="80" customWidth="1"/>
    <col min="8716" max="8716" width="12.33203125" style="80" customWidth="1"/>
    <col min="8717" max="8955" width="8.88671875" style="80"/>
    <col min="8956" max="8956" width="7.44140625" style="80" customWidth="1"/>
    <col min="8957" max="8957" width="15" style="80" customWidth="1"/>
    <col min="8958" max="8958" width="36.109375" style="80" customWidth="1"/>
    <col min="8959" max="8959" width="18.33203125" style="80" customWidth="1"/>
    <col min="8960" max="8960" width="17.33203125" style="80" customWidth="1"/>
    <col min="8961" max="8961" width="19.5546875" style="80" customWidth="1"/>
    <col min="8962" max="8962" width="20.109375" style="80" customWidth="1"/>
    <col min="8963" max="8964" width="13.6640625" style="80" customWidth="1"/>
    <col min="8965" max="8966" width="13.5546875" style="80" customWidth="1"/>
    <col min="8967" max="8970" width="13.6640625" style="80" customWidth="1"/>
    <col min="8971" max="8971" width="13.88671875" style="80" customWidth="1"/>
    <col min="8972" max="8972" width="12.33203125" style="80" customWidth="1"/>
    <col min="8973" max="9211" width="8.88671875" style="80"/>
    <col min="9212" max="9212" width="7.44140625" style="80" customWidth="1"/>
    <col min="9213" max="9213" width="15" style="80" customWidth="1"/>
    <col min="9214" max="9214" width="36.109375" style="80" customWidth="1"/>
    <col min="9215" max="9215" width="18.33203125" style="80" customWidth="1"/>
    <col min="9216" max="9216" width="17.33203125" style="80" customWidth="1"/>
    <col min="9217" max="9217" width="19.5546875" style="80" customWidth="1"/>
    <col min="9218" max="9218" width="20.109375" style="80" customWidth="1"/>
    <col min="9219" max="9220" width="13.6640625" style="80" customWidth="1"/>
    <col min="9221" max="9222" width="13.5546875" style="80" customWidth="1"/>
    <col min="9223" max="9226" width="13.6640625" style="80" customWidth="1"/>
    <col min="9227" max="9227" width="13.88671875" style="80" customWidth="1"/>
    <col min="9228" max="9228" width="12.33203125" style="80" customWidth="1"/>
    <col min="9229" max="9467" width="8.88671875" style="80"/>
    <col min="9468" max="9468" width="7.44140625" style="80" customWidth="1"/>
    <col min="9469" max="9469" width="15" style="80" customWidth="1"/>
    <col min="9470" max="9470" width="36.109375" style="80" customWidth="1"/>
    <col min="9471" max="9471" width="18.33203125" style="80" customWidth="1"/>
    <col min="9472" max="9472" width="17.33203125" style="80" customWidth="1"/>
    <col min="9473" max="9473" width="19.5546875" style="80" customWidth="1"/>
    <col min="9474" max="9474" width="20.109375" style="80" customWidth="1"/>
    <col min="9475" max="9476" width="13.6640625" style="80" customWidth="1"/>
    <col min="9477" max="9478" width="13.5546875" style="80" customWidth="1"/>
    <col min="9479" max="9482" width="13.6640625" style="80" customWidth="1"/>
    <col min="9483" max="9483" width="13.88671875" style="80" customWidth="1"/>
    <col min="9484" max="9484" width="12.33203125" style="80" customWidth="1"/>
    <col min="9485" max="9723" width="8.88671875" style="80"/>
    <col min="9724" max="9724" width="7.44140625" style="80" customWidth="1"/>
    <col min="9725" max="9725" width="15" style="80" customWidth="1"/>
    <col min="9726" max="9726" width="36.109375" style="80" customWidth="1"/>
    <col min="9727" max="9727" width="18.33203125" style="80" customWidth="1"/>
    <col min="9728" max="9728" width="17.33203125" style="80" customWidth="1"/>
    <col min="9729" max="9729" width="19.5546875" style="80" customWidth="1"/>
    <col min="9730" max="9730" width="20.109375" style="80" customWidth="1"/>
    <col min="9731" max="9732" width="13.6640625" style="80" customWidth="1"/>
    <col min="9733" max="9734" width="13.5546875" style="80" customWidth="1"/>
    <col min="9735" max="9738" width="13.6640625" style="80" customWidth="1"/>
    <col min="9739" max="9739" width="13.88671875" style="80" customWidth="1"/>
    <col min="9740" max="9740" width="12.33203125" style="80" customWidth="1"/>
    <col min="9741" max="9979" width="8.88671875" style="80"/>
    <col min="9980" max="9980" width="7.44140625" style="80" customWidth="1"/>
    <col min="9981" max="9981" width="15" style="80" customWidth="1"/>
    <col min="9982" max="9982" width="36.109375" style="80" customWidth="1"/>
    <col min="9983" max="9983" width="18.33203125" style="80" customWidth="1"/>
    <col min="9984" max="9984" width="17.33203125" style="80" customWidth="1"/>
    <col min="9985" max="9985" width="19.5546875" style="80" customWidth="1"/>
    <col min="9986" max="9986" width="20.109375" style="80" customWidth="1"/>
    <col min="9987" max="9988" width="13.6640625" style="80" customWidth="1"/>
    <col min="9989" max="9990" width="13.5546875" style="80" customWidth="1"/>
    <col min="9991" max="9994" width="13.6640625" style="80" customWidth="1"/>
    <col min="9995" max="9995" width="13.88671875" style="80" customWidth="1"/>
    <col min="9996" max="9996" width="12.33203125" style="80" customWidth="1"/>
    <col min="9997" max="10235" width="8.88671875" style="80"/>
    <col min="10236" max="10236" width="7.44140625" style="80" customWidth="1"/>
    <col min="10237" max="10237" width="15" style="80" customWidth="1"/>
    <col min="10238" max="10238" width="36.109375" style="80" customWidth="1"/>
    <col min="10239" max="10239" width="18.33203125" style="80" customWidth="1"/>
    <col min="10240" max="10240" width="17.33203125" style="80" customWidth="1"/>
    <col min="10241" max="10241" width="19.5546875" style="80" customWidth="1"/>
    <col min="10242" max="10242" width="20.109375" style="80" customWidth="1"/>
    <col min="10243" max="10244" width="13.6640625" style="80" customWidth="1"/>
    <col min="10245" max="10246" width="13.5546875" style="80" customWidth="1"/>
    <col min="10247" max="10250" width="13.6640625" style="80" customWidth="1"/>
    <col min="10251" max="10251" width="13.88671875" style="80" customWidth="1"/>
    <col min="10252" max="10252" width="12.33203125" style="80" customWidth="1"/>
    <col min="10253" max="10491" width="8.88671875" style="80"/>
    <col min="10492" max="10492" width="7.44140625" style="80" customWidth="1"/>
    <col min="10493" max="10493" width="15" style="80" customWidth="1"/>
    <col min="10494" max="10494" width="36.109375" style="80" customWidth="1"/>
    <col min="10495" max="10495" width="18.33203125" style="80" customWidth="1"/>
    <col min="10496" max="10496" width="17.33203125" style="80" customWidth="1"/>
    <col min="10497" max="10497" width="19.5546875" style="80" customWidth="1"/>
    <col min="10498" max="10498" width="20.109375" style="80" customWidth="1"/>
    <col min="10499" max="10500" width="13.6640625" style="80" customWidth="1"/>
    <col min="10501" max="10502" width="13.5546875" style="80" customWidth="1"/>
    <col min="10503" max="10506" width="13.6640625" style="80" customWidth="1"/>
    <col min="10507" max="10507" width="13.88671875" style="80" customWidth="1"/>
    <col min="10508" max="10508" width="12.33203125" style="80" customWidth="1"/>
    <col min="10509" max="10747" width="8.88671875" style="80"/>
    <col min="10748" max="10748" width="7.44140625" style="80" customWidth="1"/>
    <col min="10749" max="10749" width="15" style="80" customWidth="1"/>
    <col min="10750" max="10750" width="36.109375" style="80" customWidth="1"/>
    <col min="10751" max="10751" width="18.33203125" style="80" customWidth="1"/>
    <col min="10752" max="10752" width="17.33203125" style="80" customWidth="1"/>
    <col min="10753" max="10753" width="19.5546875" style="80" customWidth="1"/>
    <col min="10754" max="10754" width="20.109375" style="80" customWidth="1"/>
    <col min="10755" max="10756" width="13.6640625" style="80" customWidth="1"/>
    <col min="10757" max="10758" width="13.5546875" style="80" customWidth="1"/>
    <col min="10759" max="10762" width="13.6640625" style="80" customWidth="1"/>
    <col min="10763" max="10763" width="13.88671875" style="80" customWidth="1"/>
    <col min="10764" max="10764" width="12.33203125" style="80" customWidth="1"/>
    <col min="10765" max="11003" width="8.88671875" style="80"/>
    <col min="11004" max="11004" width="7.44140625" style="80" customWidth="1"/>
    <col min="11005" max="11005" width="15" style="80" customWidth="1"/>
    <col min="11006" max="11006" width="36.109375" style="80" customWidth="1"/>
    <col min="11007" max="11007" width="18.33203125" style="80" customWidth="1"/>
    <col min="11008" max="11008" width="17.33203125" style="80" customWidth="1"/>
    <col min="11009" max="11009" width="19.5546875" style="80" customWidth="1"/>
    <col min="11010" max="11010" width="20.109375" style="80" customWidth="1"/>
    <col min="11011" max="11012" width="13.6640625" style="80" customWidth="1"/>
    <col min="11013" max="11014" width="13.5546875" style="80" customWidth="1"/>
    <col min="11015" max="11018" width="13.6640625" style="80" customWidth="1"/>
    <col min="11019" max="11019" width="13.88671875" style="80" customWidth="1"/>
    <col min="11020" max="11020" width="12.33203125" style="80" customWidth="1"/>
    <col min="11021" max="11259" width="8.88671875" style="80"/>
    <col min="11260" max="11260" width="7.44140625" style="80" customWidth="1"/>
    <col min="11261" max="11261" width="15" style="80" customWidth="1"/>
    <col min="11262" max="11262" width="36.109375" style="80" customWidth="1"/>
    <col min="11263" max="11263" width="18.33203125" style="80" customWidth="1"/>
    <col min="11264" max="11264" width="17.33203125" style="80" customWidth="1"/>
    <col min="11265" max="11265" width="19.5546875" style="80" customWidth="1"/>
    <col min="11266" max="11266" width="20.109375" style="80" customWidth="1"/>
    <col min="11267" max="11268" width="13.6640625" style="80" customWidth="1"/>
    <col min="11269" max="11270" width="13.5546875" style="80" customWidth="1"/>
    <col min="11271" max="11274" width="13.6640625" style="80" customWidth="1"/>
    <col min="11275" max="11275" width="13.88671875" style="80" customWidth="1"/>
    <col min="11276" max="11276" width="12.33203125" style="80" customWidth="1"/>
    <col min="11277" max="11515" width="8.88671875" style="80"/>
    <col min="11516" max="11516" width="7.44140625" style="80" customWidth="1"/>
    <col min="11517" max="11517" width="15" style="80" customWidth="1"/>
    <col min="11518" max="11518" width="36.109375" style="80" customWidth="1"/>
    <col min="11519" max="11519" width="18.33203125" style="80" customWidth="1"/>
    <col min="11520" max="11520" width="17.33203125" style="80" customWidth="1"/>
    <col min="11521" max="11521" width="19.5546875" style="80" customWidth="1"/>
    <col min="11522" max="11522" width="20.109375" style="80" customWidth="1"/>
    <col min="11523" max="11524" width="13.6640625" style="80" customWidth="1"/>
    <col min="11525" max="11526" width="13.5546875" style="80" customWidth="1"/>
    <col min="11527" max="11530" width="13.6640625" style="80" customWidth="1"/>
    <col min="11531" max="11531" width="13.88671875" style="80" customWidth="1"/>
    <col min="11532" max="11532" width="12.33203125" style="80" customWidth="1"/>
    <col min="11533" max="11771" width="8.88671875" style="80"/>
    <col min="11772" max="11772" width="7.44140625" style="80" customWidth="1"/>
    <col min="11773" max="11773" width="15" style="80" customWidth="1"/>
    <col min="11774" max="11774" width="36.109375" style="80" customWidth="1"/>
    <col min="11775" max="11775" width="18.33203125" style="80" customWidth="1"/>
    <col min="11776" max="11776" width="17.33203125" style="80" customWidth="1"/>
    <col min="11777" max="11777" width="19.5546875" style="80" customWidth="1"/>
    <col min="11778" max="11778" width="20.109375" style="80" customWidth="1"/>
    <col min="11779" max="11780" width="13.6640625" style="80" customWidth="1"/>
    <col min="11781" max="11782" width="13.5546875" style="80" customWidth="1"/>
    <col min="11783" max="11786" width="13.6640625" style="80" customWidth="1"/>
    <col min="11787" max="11787" width="13.88671875" style="80" customWidth="1"/>
    <col min="11788" max="11788" width="12.33203125" style="80" customWidth="1"/>
    <col min="11789" max="12027" width="8.88671875" style="80"/>
    <col min="12028" max="12028" width="7.44140625" style="80" customWidth="1"/>
    <col min="12029" max="12029" width="15" style="80" customWidth="1"/>
    <col min="12030" max="12030" width="36.109375" style="80" customWidth="1"/>
    <col min="12031" max="12031" width="18.33203125" style="80" customWidth="1"/>
    <col min="12032" max="12032" width="17.33203125" style="80" customWidth="1"/>
    <col min="12033" max="12033" width="19.5546875" style="80" customWidth="1"/>
    <col min="12034" max="12034" width="20.109375" style="80" customWidth="1"/>
    <col min="12035" max="12036" width="13.6640625" style="80" customWidth="1"/>
    <col min="12037" max="12038" width="13.5546875" style="80" customWidth="1"/>
    <col min="12039" max="12042" width="13.6640625" style="80" customWidth="1"/>
    <col min="12043" max="12043" width="13.88671875" style="80" customWidth="1"/>
    <col min="12044" max="12044" width="12.33203125" style="80" customWidth="1"/>
    <col min="12045" max="12283" width="8.88671875" style="80"/>
    <col min="12284" max="12284" width="7.44140625" style="80" customWidth="1"/>
    <col min="12285" max="12285" width="15" style="80" customWidth="1"/>
    <col min="12286" max="12286" width="36.109375" style="80" customWidth="1"/>
    <col min="12287" max="12287" width="18.33203125" style="80" customWidth="1"/>
    <col min="12288" max="12288" width="17.33203125" style="80" customWidth="1"/>
    <col min="12289" max="12289" width="19.5546875" style="80" customWidth="1"/>
    <col min="12290" max="12290" width="20.109375" style="80" customWidth="1"/>
    <col min="12291" max="12292" width="13.6640625" style="80" customWidth="1"/>
    <col min="12293" max="12294" width="13.5546875" style="80" customWidth="1"/>
    <col min="12295" max="12298" width="13.6640625" style="80" customWidth="1"/>
    <col min="12299" max="12299" width="13.88671875" style="80" customWidth="1"/>
    <col min="12300" max="12300" width="12.33203125" style="80" customWidth="1"/>
    <col min="12301" max="12539" width="8.88671875" style="80"/>
    <col min="12540" max="12540" width="7.44140625" style="80" customWidth="1"/>
    <col min="12541" max="12541" width="15" style="80" customWidth="1"/>
    <col min="12542" max="12542" width="36.109375" style="80" customWidth="1"/>
    <col min="12543" max="12543" width="18.33203125" style="80" customWidth="1"/>
    <col min="12544" max="12544" width="17.33203125" style="80" customWidth="1"/>
    <col min="12545" max="12545" width="19.5546875" style="80" customWidth="1"/>
    <col min="12546" max="12546" width="20.109375" style="80" customWidth="1"/>
    <col min="12547" max="12548" width="13.6640625" style="80" customWidth="1"/>
    <col min="12549" max="12550" width="13.5546875" style="80" customWidth="1"/>
    <col min="12551" max="12554" width="13.6640625" style="80" customWidth="1"/>
    <col min="12555" max="12555" width="13.88671875" style="80" customWidth="1"/>
    <col min="12556" max="12556" width="12.33203125" style="80" customWidth="1"/>
    <col min="12557" max="12795" width="8.88671875" style="80"/>
    <col min="12796" max="12796" width="7.44140625" style="80" customWidth="1"/>
    <col min="12797" max="12797" width="15" style="80" customWidth="1"/>
    <col min="12798" max="12798" width="36.109375" style="80" customWidth="1"/>
    <col min="12799" max="12799" width="18.33203125" style="80" customWidth="1"/>
    <col min="12800" max="12800" width="17.33203125" style="80" customWidth="1"/>
    <col min="12801" max="12801" width="19.5546875" style="80" customWidth="1"/>
    <col min="12802" max="12802" width="20.109375" style="80" customWidth="1"/>
    <col min="12803" max="12804" width="13.6640625" style="80" customWidth="1"/>
    <col min="12805" max="12806" width="13.5546875" style="80" customWidth="1"/>
    <col min="12807" max="12810" width="13.6640625" style="80" customWidth="1"/>
    <col min="12811" max="12811" width="13.88671875" style="80" customWidth="1"/>
    <col min="12812" max="12812" width="12.33203125" style="80" customWidth="1"/>
    <col min="12813" max="13051" width="8.88671875" style="80"/>
    <col min="13052" max="13052" width="7.44140625" style="80" customWidth="1"/>
    <col min="13053" max="13053" width="15" style="80" customWidth="1"/>
    <col min="13054" max="13054" width="36.109375" style="80" customWidth="1"/>
    <col min="13055" max="13055" width="18.33203125" style="80" customWidth="1"/>
    <col min="13056" max="13056" width="17.33203125" style="80" customWidth="1"/>
    <col min="13057" max="13057" width="19.5546875" style="80" customWidth="1"/>
    <col min="13058" max="13058" width="20.109375" style="80" customWidth="1"/>
    <col min="13059" max="13060" width="13.6640625" style="80" customWidth="1"/>
    <col min="13061" max="13062" width="13.5546875" style="80" customWidth="1"/>
    <col min="13063" max="13066" width="13.6640625" style="80" customWidth="1"/>
    <col min="13067" max="13067" width="13.88671875" style="80" customWidth="1"/>
    <col min="13068" max="13068" width="12.33203125" style="80" customWidth="1"/>
    <col min="13069" max="13307" width="8.88671875" style="80"/>
    <col min="13308" max="13308" width="7.44140625" style="80" customWidth="1"/>
    <col min="13309" max="13309" width="15" style="80" customWidth="1"/>
    <col min="13310" max="13310" width="36.109375" style="80" customWidth="1"/>
    <col min="13311" max="13311" width="18.33203125" style="80" customWidth="1"/>
    <col min="13312" max="13312" width="17.33203125" style="80" customWidth="1"/>
    <col min="13313" max="13313" width="19.5546875" style="80" customWidth="1"/>
    <col min="13314" max="13314" width="20.109375" style="80" customWidth="1"/>
    <col min="13315" max="13316" width="13.6640625" style="80" customWidth="1"/>
    <col min="13317" max="13318" width="13.5546875" style="80" customWidth="1"/>
    <col min="13319" max="13322" width="13.6640625" style="80" customWidth="1"/>
    <col min="13323" max="13323" width="13.88671875" style="80" customWidth="1"/>
    <col min="13324" max="13324" width="12.33203125" style="80" customWidth="1"/>
    <col min="13325" max="13563" width="8.88671875" style="80"/>
    <col min="13564" max="13564" width="7.44140625" style="80" customWidth="1"/>
    <col min="13565" max="13565" width="15" style="80" customWidth="1"/>
    <col min="13566" max="13566" width="36.109375" style="80" customWidth="1"/>
    <col min="13567" max="13567" width="18.33203125" style="80" customWidth="1"/>
    <col min="13568" max="13568" width="17.33203125" style="80" customWidth="1"/>
    <col min="13569" max="13569" width="19.5546875" style="80" customWidth="1"/>
    <col min="13570" max="13570" width="20.109375" style="80" customWidth="1"/>
    <col min="13571" max="13572" width="13.6640625" style="80" customWidth="1"/>
    <col min="13573" max="13574" width="13.5546875" style="80" customWidth="1"/>
    <col min="13575" max="13578" width="13.6640625" style="80" customWidth="1"/>
    <col min="13579" max="13579" width="13.88671875" style="80" customWidth="1"/>
    <col min="13580" max="13580" width="12.33203125" style="80" customWidth="1"/>
    <col min="13581" max="13819" width="8.88671875" style="80"/>
    <col min="13820" max="13820" width="7.44140625" style="80" customWidth="1"/>
    <col min="13821" max="13821" width="15" style="80" customWidth="1"/>
    <col min="13822" max="13822" width="36.109375" style="80" customWidth="1"/>
    <col min="13823" max="13823" width="18.33203125" style="80" customWidth="1"/>
    <col min="13824" max="13824" width="17.33203125" style="80" customWidth="1"/>
    <col min="13825" max="13825" width="19.5546875" style="80" customWidth="1"/>
    <col min="13826" max="13826" width="20.109375" style="80" customWidth="1"/>
    <col min="13827" max="13828" width="13.6640625" style="80" customWidth="1"/>
    <col min="13829" max="13830" width="13.5546875" style="80" customWidth="1"/>
    <col min="13831" max="13834" width="13.6640625" style="80" customWidth="1"/>
    <col min="13835" max="13835" width="13.88671875" style="80" customWidth="1"/>
    <col min="13836" max="13836" width="12.33203125" style="80" customWidth="1"/>
    <col min="13837" max="14075" width="8.88671875" style="80"/>
    <col min="14076" max="14076" width="7.44140625" style="80" customWidth="1"/>
    <col min="14077" max="14077" width="15" style="80" customWidth="1"/>
    <col min="14078" max="14078" width="36.109375" style="80" customWidth="1"/>
    <col min="14079" max="14079" width="18.33203125" style="80" customWidth="1"/>
    <col min="14080" max="14080" width="17.33203125" style="80" customWidth="1"/>
    <col min="14081" max="14081" width="19.5546875" style="80" customWidth="1"/>
    <col min="14082" max="14082" width="20.109375" style="80" customWidth="1"/>
    <col min="14083" max="14084" width="13.6640625" style="80" customWidth="1"/>
    <col min="14085" max="14086" width="13.5546875" style="80" customWidth="1"/>
    <col min="14087" max="14090" width="13.6640625" style="80" customWidth="1"/>
    <col min="14091" max="14091" width="13.88671875" style="80" customWidth="1"/>
    <col min="14092" max="14092" width="12.33203125" style="80" customWidth="1"/>
    <col min="14093" max="14331" width="8.88671875" style="80"/>
    <col min="14332" max="14332" width="7.44140625" style="80" customWidth="1"/>
    <col min="14333" max="14333" width="15" style="80" customWidth="1"/>
    <col min="14334" max="14334" width="36.109375" style="80" customWidth="1"/>
    <col min="14335" max="14335" width="18.33203125" style="80" customWidth="1"/>
    <col min="14336" max="14336" width="17.33203125" style="80" customWidth="1"/>
    <col min="14337" max="14337" width="19.5546875" style="80" customWidth="1"/>
    <col min="14338" max="14338" width="20.109375" style="80" customWidth="1"/>
    <col min="14339" max="14340" width="13.6640625" style="80" customWidth="1"/>
    <col min="14341" max="14342" width="13.5546875" style="80" customWidth="1"/>
    <col min="14343" max="14346" width="13.6640625" style="80" customWidth="1"/>
    <col min="14347" max="14347" width="13.88671875" style="80" customWidth="1"/>
    <col min="14348" max="14348" width="12.33203125" style="80" customWidth="1"/>
    <col min="14349" max="14587" width="8.88671875" style="80"/>
    <col min="14588" max="14588" width="7.44140625" style="80" customWidth="1"/>
    <col min="14589" max="14589" width="15" style="80" customWidth="1"/>
    <col min="14590" max="14590" width="36.109375" style="80" customWidth="1"/>
    <col min="14591" max="14591" width="18.33203125" style="80" customWidth="1"/>
    <col min="14592" max="14592" width="17.33203125" style="80" customWidth="1"/>
    <col min="14593" max="14593" width="19.5546875" style="80" customWidth="1"/>
    <col min="14594" max="14594" width="20.109375" style="80" customWidth="1"/>
    <col min="14595" max="14596" width="13.6640625" style="80" customWidth="1"/>
    <col min="14597" max="14598" width="13.5546875" style="80" customWidth="1"/>
    <col min="14599" max="14602" width="13.6640625" style="80" customWidth="1"/>
    <col min="14603" max="14603" width="13.88671875" style="80" customWidth="1"/>
    <col min="14604" max="14604" width="12.33203125" style="80" customWidth="1"/>
    <col min="14605" max="14843" width="8.88671875" style="80"/>
    <col min="14844" max="14844" width="7.44140625" style="80" customWidth="1"/>
    <col min="14845" max="14845" width="15" style="80" customWidth="1"/>
    <col min="14846" max="14846" width="36.109375" style="80" customWidth="1"/>
    <col min="14847" max="14847" width="18.33203125" style="80" customWidth="1"/>
    <col min="14848" max="14848" width="17.33203125" style="80" customWidth="1"/>
    <col min="14849" max="14849" width="19.5546875" style="80" customWidth="1"/>
    <col min="14850" max="14850" width="20.109375" style="80" customWidth="1"/>
    <col min="14851" max="14852" width="13.6640625" style="80" customWidth="1"/>
    <col min="14853" max="14854" width="13.5546875" style="80" customWidth="1"/>
    <col min="14855" max="14858" width="13.6640625" style="80" customWidth="1"/>
    <col min="14859" max="14859" width="13.88671875" style="80" customWidth="1"/>
    <col min="14860" max="14860" width="12.33203125" style="80" customWidth="1"/>
    <col min="14861" max="15099" width="8.88671875" style="80"/>
    <col min="15100" max="15100" width="7.44140625" style="80" customWidth="1"/>
    <col min="15101" max="15101" width="15" style="80" customWidth="1"/>
    <col min="15102" max="15102" width="36.109375" style="80" customWidth="1"/>
    <col min="15103" max="15103" width="18.33203125" style="80" customWidth="1"/>
    <col min="15104" max="15104" width="17.33203125" style="80" customWidth="1"/>
    <col min="15105" max="15105" width="19.5546875" style="80" customWidth="1"/>
    <col min="15106" max="15106" width="20.109375" style="80" customWidth="1"/>
    <col min="15107" max="15108" width="13.6640625" style="80" customWidth="1"/>
    <col min="15109" max="15110" width="13.5546875" style="80" customWidth="1"/>
    <col min="15111" max="15114" width="13.6640625" style="80" customWidth="1"/>
    <col min="15115" max="15115" width="13.88671875" style="80" customWidth="1"/>
    <col min="15116" max="15116" width="12.33203125" style="80" customWidth="1"/>
    <col min="15117" max="15355" width="8.88671875" style="80"/>
    <col min="15356" max="15356" width="7.44140625" style="80" customWidth="1"/>
    <col min="15357" max="15357" width="15" style="80" customWidth="1"/>
    <col min="15358" max="15358" width="36.109375" style="80" customWidth="1"/>
    <col min="15359" max="15359" width="18.33203125" style="80" customWidth="1"/>
    <col min="15360" max="15360" width="17.33203125" style="80" customWidth="1"/>
    <col min="15361" max="15361" width="19.5546875" style="80" customWidth="1"/>
    <col min="15362" max="15362" width="20.109375" style="80" customWidth="1"/>
    <col min="15363" max="15364" width="13.6640625" style="80" customWidth="1"/>
    <col min="15365" max="15366" width="13.5546875" style="80" customWidth="1"/>
    <col min="15367" max="15370" width="13.6640625" style="80" customWidth="1"/>
    <col min="15371" max="15371" width="13.88671875" style="80" customWidth="1"/>
    <col min="15372" max="15372" width="12.33203125" style="80" customWidth="1"/>
    <col min="15373" max="15611" width="8.88671875" style="80"/>
    <col min="15612" max="15612" width="7.44140625" style="80" customWidth="1"/>
    <col min="15613" max="15613" width="15" style="80" customWidth="1"/>
    <col min="15614" max="15614" width="36.109375" style="80" customWidth="1"/>
    <col min="15615" max="15615" width="18.33203125" style="80" customWidth="1"/>
    <col min="15616" max="15616" width="17.33203125" style="80" customWidth="1"/>
    <col min="15617" max="15617" width="19.5546875" style="80" customWidth="1"/>
    <col min="15618" max="15618" width="20.109375" style="80" customWidth="1"/>
    <col min="15619" max="15620" width="13.6640625" style="80" customWidth="1"/>
    <col min="15621" max="15622" width="13.5546875" style="80" customWidth="1"/>
    <col min="15623" max="15626" width="13.6640625" style="80" customWidth="1"/>
    <col min="15627" max="15627" width="13.88671875" style="80" customWidth="1"/>
    <col min="15628" max="15628" width="12.33203125" style="80" customWidth="1"/>
    <col min="15629" max="15867" width="8.88671875" style="80"/>
    <col min="15868" max="15868" width="7.44140625" style="80" customWidth="1"/>
    <col min="15869" max="15869" width="15" style="80" customWidth="1"/>
    <col min="15870" max="15870" width="36.109375" style="80" customWidth="1"/>
    <col min="15871" max="15871" width="18.33203125" style="80" customWidth="1"/>
    <col min="15872" max="15872" width="17.33203125" style="80" customWidth="1"/>
    <col min="15873" max="15873" width="19.5546875" style="80" customWidth="1"/>
    <col min="15874" max="15874" width="20.109375" style="80" customWidth="1"/>
    <col min="15875" max="15876" width="13.6640625" style="80" customWidth="1"/>
    <col min="15877" max="15878" width="13.5546875" style="80" customWidth="1"/>
    <col min="15879" max="15882" width="13.6640625" style="80" customWidth="1"/>
    <col min="15883" max="15883" width="13.88671875" style="80" customWidth="1"/>
    <col min="15884" max="15884" width="12.33203125" style="80" customWidth="1"/>
    <col min="15885" max="16123" width="8.88671875" style="80"/>
    <col min="16124" max="16124" width="7.44140625" style="80" customWidth="1"/>
    <col min="16125" max="16125" width="15" style="80" customWidth="1"/>
    <col min="16126" max="16126" width="36.109375" style="80" customWidth="1"/>
    <col min="16127" max="16127" width="18.33203125" style="80" customWidth="1"/>
    <col min="16128" max="16128" width="17.33203125" style="80" customWidth="1"/>
    <col min="16129" max="16129" width="19.5546875" style="80" customWidth="1"/>
    <col min="16130" max="16130" width="20.109375" style="80" customWidth="1"/>
    <col min="16131" max="16132" width="13.6640625" style="80" customWidth="1"/>
    <col min="16133" max="16134" width="13.5546875" style="80" customWidth="1"/>
    <col min="16135" max="16138" width="13.6640625" style="80" customWidth="1"/>
    <col min="16139" max="16139" width="13.88671875" style="80" customWidth="1"/>
    <col min="16140" max="16140" width="12.33203125" style="80" customWidth="1"/>
    <col min="16141" max="16384" width="8.88671875" style="80"/>
  </cols>
  <sheetData>
    <row r="1" spans="2:77" x14ac:dyDescent="0.25">
      <c r="B1" s="81"/>
      <c r="C1" s="81"/>
      <c r="D1" s="81"/>
      <c r="E1" s="81"/>
      <c r="F1" s="81"/>
      <c r="G1" s="81"/>
      <c r="H1" s="81"/>
      <c r="I1" s="268" t="s">
        <v>1101</v>
      </c>
      <c r="J1" s="268"/>
      <c r="K1" s="268"/>
      <c r="L1" s="268"/>
      <c r="M1" s="268"/>
      <c r="N1" s="268"/>
      <c r="O1" s="268"/>
      <c r="P1" s="268"/>
      <c r="Q1" s="268"/>
    </row>
    <row r="2" spans="2:77" x14ac:dyDescent="0.25">
      <c r="B2" s="81"/>
      <c r="C2" s="81"/>
      <c r="D2" s="81"/>
      <c r="E2" s="81"/>
      <c r="F2" s="81"/>
      <c r="G2" s="81"/>
      <c r="H2" s="81"/>
      <c r="I2" s="268"/>
      <c r="J2" s="268"/>
      <c r="K2" s="268"/>
      <c r="L2" s="268"/>
      <c r="M2" s="268"/>
      <c r="N2" s="268"/>
      <c r="O2" s="268"/>
      <c r="P2" s="268"/>
      <c r="Q2" s="268"/>
    </row>
    <row r="3" spans="2:77" ht="15" customHeight="1" x14ac:dyDescent="0.25">
      <c r="B3" s="82"/>
      <c r="C3" s="81"/>
      <c r="D3" s="81"/>
      <c r="E3" s="81"/>
      <c r="F3" s="81"/>
      <c r="G3" s="81"/>
      <c r="H3" s="81"/>
      <c r="I3" s="268"/>
      <c r="J3" s="268"/>
      <c r="K3" s="268"/>
      <c r="L3" s="268"/>
      <c r="M3" s="268"/>
      <c r="N3" s="268"/>
      <c r="O3" s="268"/>
      <c r="P3" s="268"/>
      <c r="Q3" s="268"/>
    </row>
    <row r="4" spans="2:77" ht="17.399999999999999" x14ac:dyDescent="0.25">
      <c r="B4" s="312" t="s">
        <v>716</v>
      </c>
      <c r="C4" s="312"/>
      <c r="D4" s="312"/>
      <c r="E4" s="312"/>
      <c r="F4" s="312"/>
      <c r="G4" s="312"/>
      <c r="H4" s="312"/>
      <c r="I4" s="312"/>
      <c r="J4" s="312"/>
      <c r="K4" s="312"/>
      <c r="L4" s="312"/>
      <c r="M4" s="312"/>
      <c r="N4" s="312"/>
      <c r="O4" s="312"/>
      <c r="P4" s="312"/>
      <c r="Q4" s="312"/>
    </row>
    <row r="5" spans="2:77" ht="15.75" customHeight="1" x14ac:dyDescent="0.25">
      <c r="B5" s="304" t="s">
        <v>717</v>
      </c>
      <c r="C5" s="304" t="s">
        <v>718</v>
      </c>
      <c r="D5" s="304"/>
      <c r="E5" s="304" t="s">
        <v>719</v>
      </c>
      <c r="F5" s="304" t="s">
        <v>720</v>
      </c>
      <c r="G5" s="304" t="s">
        <v>721</v>
      </c>
      <c r="H5" s="304" t="s">
        <v>722</v>
      </c>
      <c r="I5" s="301" t="s">
        <v>723</v>
      </c>
      <c r="J5" s="302"/>
      <c r="K5" s="302"/>
      <c r="L5" s="302"/>
      <c r="M5" s="302"/>
      <c r="N5" s="302"/>
      <c r="O5" s="302"/>
      <c r="P5" s="303"/>
      <c r="Q5" s="304" t="s">
        <v>724</v>
      </c>
    </row>
    <row r="6" spans="2:77" ht="30" x14ac:dyDescent="0.25">
      <c r="B6" s="305"/>
      <c r="C6" s="305"/>
      <c r="D6" s="305"/>
      <c r="E6" s="305"/>
      <c r="F6" s="305"/>
      <c r="G6" s="305"/>
      <c r="H6" s="305"/>
      <c r="I6" s="138">
        <v>2025</v>
      </c>
      <c r="J6" s="83">
        <v>2026</v>
      </c>
      <c r="K6" s="83">
        <v>2027</v>
      </c>
      <c r="L6" s="83">
        <v>2028</v>
      </c>
      <c r="M6" s="83">
        <v>2029</v>
      </c>
      <c r="N6" s="83">
        <v>2030</v>
      </c>
      <c r="O6" s="138">
        <v>2031</v>
      </c>
      <c r="P6" s="138" t="s">
        <v>725</v>
      </c>
      <c r="Q6" s="305"/>
    </row>
    <row r="7" spans="2:77" ht="15.75" customHeight="1" x14ac:dyDescent="0.25">
      <c r="B7" s="306" t="s">
        <v>726</v>
      </c>
      <c r="C7" s="307"/>
      <c r="D7" s="307"/>
      <c r="E7" s="307"/>
      <c r="F7" s="307"/>
      <c r="G7" s="307"/>
      <c r="H7" s="307"/>
      <c r="I7" s="307"/>
      <c r="J7" s="307"/>
      <c r="K7" s="307"/>
      <c r="L7" s="307"/>
      <c r="M7" s="307"/>
      <c r="N7" s="307"/>
      <c r="O7" s="307"/>
      <c r="P7" s="307"/>
      <c r="Q7" s="308"/>
    </row>
    <row r="8" spans="2:77" s="84" customFormat="1" ht="30" x14ac:dyDescent="0.25">
      <c r="B8" s="85" t="s">
        <v>727</v>
      </c>
      <c r="C8" s="86" t="s">
        <v>728</v>
      </c>
      <c r="D8" s="86" t="s">
        <v>1102</v>
      </c>
      <c r="E8" s="85" t="s">
        <v>729</v>
      </c>
      <c r="F8" s="85" t="s">
        <v>730</v>
      </c>
      <c r="G8" s="87">
        <v>46789</v>
      </c>
      <c r="H8" s="88">
        <v>33894</v>
      </c>
      <c r="I8" s="139">
        <v>7745.09</v>
      </c>
      <c r="J8" s="139">
        <v>7276.2199999999993</v>
      </c>
      <c r="K8" s="139">
        <v>7087.2400000000007</v>
      </c>
      <c r="L8" s="139">
        <v>6884.04</v>
      </c>
      <c r="M8" s="139">
        <v>6678.89</v>
      </c>
      <c r="N8" s="139">
        <v>1648.91</v>
      </c>
      <c r="O8" s="139">
        <v>0</v>
      </c>
      <c r="P8" s="139">
        <v>0</v>
      </c>
      <c r="Q8" s="140">
        <f>SUM(I8:P8)</f>
        <v>37320.390000000007</v>
      </c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</row>
    <row r="9" spans="2:77" s="84" customFormat="1" ht="30" x14ac:dyDescent="0.25">
      <c r="B9" s="85" t="s">
        <v>731</v>
      </c>
      <c r="C9" s="86" t="s">
        <v>728</v>
      </c>
      <c r="D9" s="86" t="s">
        <v>732</v>
      </c>
      <c r="E9" s="85" t="s">
        <v>733</v>
      </c>
      <c r="F9" s="85" t="s">
        <v>734</v>
      </c>
      <c r="G9" s="87">
        <v>56260</v>
      </c>
      <c r="H9" s="88">
        <v>46930</v>
      </c>
      <c r="I9" s="139">
        <v>3634.2200000000003</v>
      </c>
      <c r="J9" s="139">
        <v>3099.05</v>
      </c>
      <c r="K9" s="139">
        <v>3047.72</v>
      </c>
      <c r="L9" s="139">
        <v>3000.77</v>
      </c>
      <c r="M9" s="139">
        <v>2948.33</v>
      </c>
      <c r="N9" s="139">
        <v>2898.69</v>
      </c>
      <c r="O9" s="139">
        <v>2849.12</v>
      </c>
      <c r="P9" s="139">
        <v>40353.279999999992</v>
      </c>
      <c r="Q9" s="140">
        <f>SUM(I9:P9)</f>
        <v>61831.179999999993</v>
      </c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0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0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0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</row>
    <row r="10" spans="2:77" s="84" customFormat="1" ht="30" x14ac:dyDescent="0.25">
      <c r="B10" s="85" t="s">
        <v>735</v>
      </c>
      <c r="C10" s="86" t="s">
        <v>728</v>
      </c>
      <c r="D10" s="86" t="s">
        <v>736</v>
      </c>
      <c r="E10" s="85" t="s">
        <v>737</v>
      </c>
      <c r="F10" s="85" t="s">
        <v>738</v>
      </c>
      <c r="G10" s="87">
        <v>65000</v>
      </c>
      <c r="H10" s="88">
        <v>37504</v>
      </c>
      <c r="I10" s="139">
        <v>3697.3900000000003</v>
      </c>
      <c r="J10" s="139">
        <v>3197.05</v>
      </c>
      <c r="K10" s="139">
        <v>3159.0800000000004</v>
      </c>
      <c r="L10" s="139">
        <v>3102.13</v>
      </c>
      <c r="M10" s="139">
        <v>3041.16</v>
      </c>
      <c r="N10" s="139">
        <v>2982.31</v>
      </c>
      <c r="O10" s="139">
        <v>2923.52</v>
      </c>
      <c r="P10" s="139">
        <v>23668.370000000014</v>
      </c>
      <c r="Q10" s="140">
        <f>SUM(I10:P10)</f>
        <v>45771.010000000017</v>
      </c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0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</row>
    <row r="11" spans="2:77" s="84" customFormat="1" ht="45" x14ac:dyDescent="0.25">
      <c r="B11" s="85" t="s">
        <v>739</v>
      </c>
      <c r="C11" s="86" t="s">
        <v>728</v>
      </c>
      <c r="D11" s="86" t="s">
        <v>740</v>
      </c>
      <c r="E11" s="85" t="s">
        <v>737</v>
      </c>
      <c r="F11" s="85" t="s">
        <v>738</v>
      </c>
      <c r="G11" s="87">
        <v>75000</v>
      </c>
      <c r="H11" s="88">
        <v>33600</v>
      </c>
      <c r="I11" s="139">
        <v>3302.1899999999996</v>
      </c>
      <c r="J11" s="139">
        <v>2879.03</v>
      </c>
      <c r="K11" s="139">
        <v>2830.2400000000002</v>
      </c>
      <c r="L11" s="139">
        <v>2779.26</v>
      </c>
      <c r="M11" s="139">
        <v>2724.59</v>
      </c>
      <c r="N11" s="139">
        <v>2671.86</v>
      </c>
      <c r="O11" s="139">
        <v>2619.1999999999998</v>
      </c>
      <c r="P11" s="139">
        <v>21204.519999999993</v>
      </c>
      <c r="Q11" s="140">
        <v>21198.02</v>
      </c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0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0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0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</row>
    <row r="12" spans="2:77" s="84" customFormat="1" x14ac:dyDescent="0.25">
      <c r="B12" s="85" t="s">
        <v>741</v>
      </c>
      <c r="C12" s="86" t="s">
        <v>728</v>
      </c>
      <c r="D12" s="86" t="s">
        <v>742</v>
      </c>
      <c r="E12" s="85" t="s">
        <v>743</v>
      </c>
      <c r="F12" s="85" t="s">
        <v>744</v>
      </c>
      <c r="G12" s="87">
        <v>3783184</v>
      </c>
      <c r="H12" s="88">
        <v>2612937.9900000002</v>
      </c>
      <c r="I12" s="139">
        <v>311620.74</v>
      </c>
      <c r="J12" s="139">
        <v>285647.14</v>
      </c>
      <c r="K12" s="139">
        <v>270553.01</v>
      </c>
      <c r="L12" s="139">
        <v>249511.71000000002</v>
      </c>
      <c r="M12" s="139">
        <v>240356.03</v>
      </c>
      <c r="N12" s="139">
        <v>231565.12</v>
      </c>
      <c r="O12" s="139">
        <v>226705.18</v>
      </c>
      <c r="P12" s="139">
        <v>1253957.1800000002</v>
      </c>
      <c r="Q12" s="140">
        <f t="shared" ref="Q12:Q75" si="0">SUM(I12:P12)</f>
        <v>3069916.1100000003</v>
      </c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0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0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</row>
    <row r="13" spans="2:77" s="84" customFormat="1" ht="30" x14ac:dyDescent="0.25">
      <c r="B13" s="85" t="s">
        <v>745</v>
      </c>
      <c r="C13" s="86" t="s">
        <v>728</v>
      </c>
      <c r="D13" s="86" t="s">
        <v>746</v>
      </c>
      <c r="E13" s="85" t="s">
        <v>747</v>
      </c>
      <c r="F13" s="85" t="s">
        <v>748</v>
      </c>
      <c r="G13" s="87">
        <v>400000</v>
      </c>
      <c r="H13" s="88">
        <v>141180</v>
      </c>
      <c r="I13" s="139">
        <v>94440.76</v>
      </c>
      <c r="J13" s="139">
        <v>47134.02</v>
      </c>
      <c r="K13" s="139">
        <v>0</v>
      </c>
      <c r="L13" s="139">
        <v>0</v>
      </c>
      <c r="M13" s="139">
        <v>0</v>
      </c>
      <c r="N13" s="139">
        <v>0</v>
      </c>
      <c r="O13" s="139">
        <v>0</v>
      </c>
      <c r="P13" s="139">
        <v>0</v>
      </c>
      <c r="Q13" s="140">
        <f t="shared" si="0"/>
        <v>141574.78</v>
      </c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0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</row>
    <row r="14" spans="2:77" s="84" customFormat="1" ht="45" x14ac:dyDescent="0.25">
      <c r="B14" s="85" t="s">
        <v>749</v>
      </c>
      <c r="C14" s="86" t="s">
        <v>728</v>
      </c>
      <c r="D14" s="86" t="s">
        <v>750</v>
      </c>
      <c r="E14" s="85" t="s">
        <v>751</v>
      </c>
      <c r="F14" s="85" t="s">
        <v>752</v>
      </c>
      <c r="G14" s="87">
        <v>221900</v>
      </c>
      <c r="H14" s="88">
        <v>13053</v>
      </c>
      <c r="I14" s="139">
        <v>13414.03</v>
      </c>
      <c r="J14" s="139">
        <v>0</v>
      </c>
      <c r="K14" s="139">
        <v>0</v>
      </c>
      <c r="L14" s="139">
        <v>0</v>
      </c>
      <c r="M14" s="139">
        <v>0</v>
      </c>
      <c r="N14" s="139">
        <v>0</v>
      </c>
      <c r="O14" s="139">
        <v>0</v>
      </c>
      <c r="P14" s="139">
        <v>0</v>
      </c>
      <c r="Q14" s="140">
        <f t="shared" si="0"/>
        <v>13414.03</v>
      </c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0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0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</row>
    <row r="15" spans="2:77" s="84" customFormat="1" ht="30" x14ac:dyDescent="0.25">
      <c r="B15" s="85" t="s">
        <v>753</v>
      </c>
      <c r="C15" s="86" t="s">
        <v>728</v>
      </c>
      <c r="D15" s="86" t="s">
        <v>754</v>
      </c>
      <c r="E15" s="85" t="s">
        <v>755</v>
      </c>
      <c r="F15" s="85" t="s">
        <v>756</v>
      </c>
      <c r="G15" s="87">
        <v>37794</v>
      </c>
      <c r="H15" s="88">
        <v>17927.63</v>
      </c>
      <c r="I15" s="139">
        <v>3295.14</v>
      </c>
      <c r="J15" s="139">
        <v>3020.2900000000004</v>
      </c>
      <c r="K15" s="139">
        <v>2962.5299999999997</v>
      </c>
      <c r="L15" s="139">
        <v>2896.33</v>
      </c>
      <c r="M15" s="139">
        <v>2828.97</v>
      </c>
      <c r="N15" s="139">
        <v>2762.26</v>
      </c>
      <c r="O15" s="139">
        <v>2028.41</v>
      </c>
      <c r="P15" s="139">
        <v>0</v>
      </c>
      <c r="Q15" s="140">
        <f t="shared" si="0"/>
        <v>19793.929999999997</v>
      </c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0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0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0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</row>
    <row r="16" spans="2:77" s="84" customFormat="1" ht="45" x14ac:dyDescent="0.25">
      <c r="B16" s="85" t="s">
        <v>757</v>
      </c>
      <c r="C16" s="86" t="s">
        <v>728</v>
      </c>
      <c r="D16" s="86" t="s">
        <v>758</v>
      </c>
      <c r="E16" s="85" t="s">
        <v>755</v>
      </c>
      <c r="F16" s="85" t="s">
        <v>759</v>
      </c>
      <c r="G16" s="87">
        <v>426584</v>
      </c>
      <c r="H16" s="88">
        <v>301102.46000000002</v>
      </c>
      <c r="I16" s="139">
        <v>28823.300000000003</v>
      </c>
      <c r="J16" s="141">
        <v>24853.03</v>
      </c>
      <c r="K16" s="139">
        <v>24569.21</v>
      </c>
      <c r="L16" s="139">
        <v>24133.42</v>
      </c>
      <c r="M16" s="139">
        <v>23664.86</v>
      </c>
      <c r="N16" s="139">
        <v>23213.32</v>
      </c>
      <c r="O16" s="139">
        <v>22762.39</v>
      </c>
      <c r="P16" s="139">
        <v>198233.60000000001</v>
      </c>
      <c r="Q16" s="140">
        <f t="shared" si="0"/>
        <v>370253.13</v>
      </c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0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0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0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</row>
    <row r="17" spans="2:77" s="84" customFormat="1" ht="45" x14ac:dyDescent="0.25">
      <c r="B17" s="85" t="s">
        <v>760</v>
      </c>
      <c r="C17" s="86" t="s">
        <v>728</v>
      </c>
      <c r="D17" s="86" t="s">
        <v>761</v>
      </c>
      <c r="E17" s="85" t="s">
        <v>762</v>
      </c>
      <c r="F17" s="85" t="s">
        <v>763</v>
      </c>
      <c r="G17" s="87">
        <v>105805</v>
      </c>
      <c r="H17" s="88">
        <v>55710</v>
      </c>
      <c r="I17" s="142">
        <v>9364.44</v>
      </c>
      <c r="J17" s="143">
        <v>8621.74</v>
      </c>
      <c r="K17" s="144">
        <v>8425.2599999999984</v>
      </c>
      <c r="L17" s="139">
        <v>8240.49</v>
      </c>
      <c r="M17" s="139">
        <v>8051.6399999999994</v>
      </c>
      <c r="N17" s="139">
        <v>7865.12</v>
      </c>
      <c r="O17" s="139">
        <v>7678.81</v>
      </c>
      <c r="P17" s="139">
        <v>3776.2300000000005</v>
      </c>
      <c r="Q17" s="140">
        <f t="shared" si="0"/>
        <v>62023.73</v>
      </c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0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0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0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</row>
    <row r="18" spans="2:77" s="84" customFormat="1" ht="45" x14ac:dyDescent="0.25">
      <c r="B18" s="85" t="s">
        <v>764</v>
      </c>
      <c r="C18" s="86" t="s">
        <v>728</v>
      </c>
      <c r="D18" s="86" t="s">
        <v>1139</v>
      </c>
      <c r="E18" s="85" t="s">
        <v>762</v>
      </c>
      <c r="F18" s="85" t="s">
        <v>763</v>
      </c>
      <c r="G18" s="87">
        <v>93510</v>
      </c>
      <c r="H18" s="88">
        <v>49230</v>
      </c>
      <c r="I18" s="139">
        <v>8275.19</v>
      </c>
      <c r="J18" s="145">
        <v>7618.89</v>
      </c>
      <c r="K18" s="139">
        <v>7445.26</v>
      </c>
      <c r="L18" s="139">
        <v>7281.9900000000007</v>
      </c>
      <c r="M18" s="139">
        <v>7115.1</v>
      </c>
      <c r="N18" s="139">
        <v>6950.2599999999993</v>
      </c>
      <c r="O18" s="139">
        <v>6785.6399999999994</v>
      </c>
      <c r="P18" s="139">
        <v>3336.9900000000002</v>
      </c>
      <c r="Q18" s="140">
        <f t="shared" si="0"/>
        <v>54809.320000000007</v>
      </c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0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0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0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</row>
    <row r="19" spans="2:77" s="84" customFormat="1" ht="30" x14ac:dyDescent="0.25">
      <c r="B19" s="85" t="s">
        <v>765</v>
      </c>
      <c r="C19" s="86" t="s">
        <v>728</v>
      </c>
      <c r="D19" s="86" t="s">
        <v>1103</v>
      </c>
      <c r="E19" s="85" t="s">
        <v>766</v>
      </c>
      <c r="F19" s="85" t="s">
        <v>767</v>
      </c>
      <c r="G19" s="87">
        <v>782000</v>
      </c>
      <c r="H19" s="88">
        <v>749586.4</v>
      </c>
      <c r="I19" s="139">
        <v>92637.75</v>
      </c>
      <c r="J19" s="139">
        <v>82735.08</v>
      </c>
      <c r="K19" s="139">
        <v>81590.76999999999</v>
      </c>
      <c r="L19" s="139">
        <v>79870.95</v>
      </c>
      <c r="M19" s="139">
        <v>78074.16</v>
      </c>
      <c r="N19" s="139">
        <v>76318.290000000008</v>
      </c>
      <c r="O19" s="139">
        <v>74564.820000000007</v>
      </c>
      <c r="P19" s="139">
        <v>313907.19000000006</v>
      </c>
      <c r="Q19" s="140">
        <f t="shared" si="0"/>
        <v>879699.01000000013</v>
      </c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0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0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</row>
    <row r="20" spans="2:77" s="84" customFormat="1" ht="30" x14ac:dyDescent="0.25">
      <c r="B20" s="85" t="s">
        <v>768</v>
      </c>
      <c r="C20" s="86" t="s">
        <v>728</v>
      </c>
      <c r="D20" s="86" t="s">
        <v>769</v>
      </c>
      <c r="E20" s="85" t="s">
        <v>770</v>
      </c>
      <c r="F20" s="85" t="s">
        <v>771</v>
      </c>
      <c r="G20" s="87">
        <v>574582</v>
      </c>
      <c r="H20" s="88">
        <v>225691.73</v>
      </c>
      <c r="I20" s="139">
        <v>48994.62</v>
      </c>
      <c r="J20" s="139">
        <v>45507.39</v>
      </c>
      <c r="K20" s="139">
        <v>44484.060000000005</v>
      </c>
      <c r="L20" s="139">
        <v>43457.7</v>
      </c>
      <c r="M20" s="139">
        <v>42420.05</v>
      </c>
      <c r="N20" s="139">
        <v>20873.02</v>
      </c>
      <c r="O20" s="139">
        <v>0</v>
      </c>
      <c r="P20" s="139">
        <v>0</v>
      </c>
      <c r="Q20" s="140">
        <f t="shared" si="0"/>
        <v>245736.84</v>
      </c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0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0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0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</row>
    <row r="21" spans="2:77" s="84" customFormat="1" ht="30" x14ac:dyDescent="0.25">
      <c r="B21" s="85" t="s">
        <v>772</v>
      </c>
      <c r="C21" s="86" t="s">
        <v>728</v>
      </c>
      <c r="D21" s="86" t="s">
        <v>773</v>
      </c>
      <c r="E21" s="85" t="s">
        <v>774</v>
      </c>
      <c r="F21" s="85" t="s">
        <v>775</v>
      </c>
      <c r="G21" s="87">
        <v>6355406</v>
      </c>
      <c r="H21" s="88">
        <v>4324070.0199999996</v>
      </c>
      <c r="I21" s="139">
        <v>411425.26</v>
      </c>
      <c r="J21" s="139">
        <v>373316.35</v>
      </c>
      <c r="K21" s="139">
        <v>360299.23</v>
      </c>
      <c r="L21" s="139">
        <v>353840.68</v>
      </c>
      <c r="M21" s="139">
        <v>346915.25</v>
      </c>
      <c r="N21" s="139">
        <v>340232.39</v>
      </c>
      <c r="O21" s="139">
        <v>333558.71000000002</v>
      </c>
      <c r="P21" s="139">
        <v>2769074.5000000009</v>
      </c>
      <c r="Q21" s="140">
        <f t="shared" si="0"/>
        <v>5288662.370000001</v>
      </c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0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0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0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</row>
    <row r="22" spans="2:77" s="84" customFormat="1" ht="45" x14ac:dyDescent="0.25">
      <c r="B22" s="85" t="s">
        <v>776</v>
      </c>
      <c r="C22" s="86" t="s">
        <v>728</v>
      </c>
      <c r="D22" s="86" t="s">
        <v>1104</v>
      </c>
      <c r="E22" s="85" t="s">
        <v>777</v>
      </c>
      <c r="F22" s="85" t="s">
        <v>778</v>
      </c>
      <c r="G22" s="87">
        <v>296240</v>
      </c>
      <c r="H22" s="88">
        <v>187655.06</v>
      </c>
      <c r="I22" s="139">
        <v>20467.900000000001</v>
      </c>
      <c r="J22" s="139">
        <v>18179.09</v>
      </c>
      <c r="K22" s="139">
        <v>17864.59</v>
      </c>
      <c r="L22" s="139">
        <v>17524.490000000002</v>
      </c>
      <c r="M22" s="139">
        <v>17165.260000000002</v>
      </c>
      <c r="N22" s="139">
        <v>16816.07</v>
      </c>
      <c r="O22" s="139">
        <v>16467.379999999997</v>
      </c>
      <c r="P22" s="139">
        <v>98498.24000000002</v>
      </c>
      <c r="Q22" s="140">
        <f t="shared" si="0"/>
        <v>222983.02000000005</v>
      </c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0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0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0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</row>
    <row r="23" spans="2:77" s="84" customFormat="1" ht="45" x14ac:dyDescent="0.25">
      <c r="B23" s="85" t="s">
        <v>779</v>
      </c>
      <c r="C23" s="86" t="s">
        <v>728</v>
      </c>
      <c r="D23" s="86" t="s">
        <v>1117</v>
      </c>
      <c r="E23" s="85" t="s">
        <v>780</v>
      </c>
      <c r="F23" s="85" t="s">
        <v>781</v>
      </c>
      <c r="G23" s="87">
        <v>343744</v>
      </c>
      <c r="H23" s="88">
        <v>280953.84000000003</v>
      </c>
      <c r="I23" s="139">
        <v>36556.160000000003</v>
      </c>
      <c r="J23" s="139">
        <v>33278.58</v>
      </c>
      <c r="K23" s="139">
        <v>32768.78</v>
      </c>
      <c r="L23" s="139">
        <v>32011.390000000003</v>
      </c>
      <c r="M23" s="139">
        <v>31223.38</v>
      </c>
      <c r="N23" s="139">
        <v>30451.72</v>
      </c>
      <c r="O23" s="139">
        <v>29681.13</v>
      </c>
      <c r="P23" s="139">
        <v>104439.99</v>
      </c>
      <c r="Q23" s="140">
        <f t="shared" si="0"/>
        <v>330411.13</v>
      </c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0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0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0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</row>
    <row r="24" spans="2:77" s="84" customFormat="1" ht="30" x14ac:dyDescent="0.25">
      <c r="B24" s="85" t="s">
        <v>782</v>
      </c>
      <c r="C24" s="86" t="s">
        <v>728</v>
      </c>
      <c r="D24" s="86" t="s">
        <v>1118</v>
      </c>
      <c r="E24" s="85" t="s">
        <v>780</v>
      </c>
      <c r="F24" s="85" t="s">
        <v>781</v>
      </c>
      <c r="G24" s="87">
        <v>657700</v>
      </c>
      <c r="H24" s="88">
        <v>580705.25</v>
      </c>
      <c r="I24" s="139">
        <v>75557.09</v>
      </c>
      <c r="J24" s="139">
        <v>68783.090000000011</v>
      </c>
      <c r="K24" s="139">
        <v>67729.399999999994</v>
      </c>
      <c r="L24" s="139">
        <v>66163.97</v>
      </c>
      <c r="M24" s="139">
        <v>64535.199999999997</v>
      </c>
      <c r="N24" s="139">
        <v>62940.29</v>
      </c>
      <c r="O24" s="139">
        <v>61347.560000000005</v>
      </c>
      <c r="P24" s="139">
        <v>215872.92999999996</v>
      </c>
      <c r="Q24" s="140">
        <f t="shared" si="0"/>
        <v>682929.52999999991</v>
      </c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0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0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0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</row>
    <row r="25" spans="2:77" s="84" customFormat="1" ht="60" x14ac:dyDescent="0.25">
      <c r="B25" s="85" t="s">
        <v>783</v>
      </c>
      <c r="C25" s="86" t="s">
        <v>728</v>
      </c>
      <c r="D25" s="86" t="s">
        <v>1119</v>
      </c>
      <c r="E25" s="85" t="s">
        <v>784</v>
      </c>
      <c r="F25" s="85" t="s">
        <v>785</v>
      </c>
      <c r="G25" s="87">
        <v>13834742</v>
      </c>
      <c r="H25" s="88">
        <v>11937939.92</v>
      </c>
      <c r="I25" s="139">
        <v>1019370.72</v>
      </c>
      <c r="J25" s="139">
        <v>917592.55999999994</v>
      </c>
      <c r="K25" s="139">
        <v>886416.34000000008</v>
      </c>
      <c r="L25" s="139">
        <v>871492.42999999993</v>
      </c>
      <c r="M25" s="139">
        <v>855224.42</v>
      </c>
      <c r="N25" s="139">
        <v>839649.8</v>
      </c>
      <c r="O25" s="139">
        <v>824096.52</v>
      </c>
      <c r="P25" s="139">
        <v>8832780.6400000025</v>
      </c>
      <c r="Q25" s="140">
        <f t="shared" si="0"/>
        <v>15046623.430000002</v>
      </c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0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0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0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</row>
    <row r="26" spans="2:77" s="84" customFormat="1" ht="45" x14ac:dyDescent="0.25">
      <c r="B26" s="85" t="s">
        <v>786</v>
      </c>
      <c r="C26" s="86" t="s">
        <v>728</v>
      </c>
      <c r="D26" s="86" t="s">
        <v>787</v>
      </c>
      <c r="E26" s="85" t="s">
        <v>788</v>
      </c>
      <c r="F26" s="85" t="s">
        <v>771</v>
      </c>
      <c r="G26" s="87">
        <v>94383</v>
      </c>
      <c r="H26" s="88">
        <v>38088</v>
      </c>
      <c r="I26" s="139">
        <v>7980.48</v>
      </c>
      <c r="J26" s="139">
        <v>7382.83</v>
      </c>
      <c r="K26" s="139">
        <v>7222.1900000000005</v>
      </c>
      <c r="L26" s="139">
        <v>7056.6100000000006</v>
      </c>
      <c r="M26" s="139">
        <v>6889.04</v>
      </c>
      <c r="N26" s="139">
        <v>5059.84</v>
      </c>
      <c r="O26" s="139">
        <v>0</v>
      </c>
      <c r="P26" s="139">
        <v>0</v>
      </c>
      <c r="Q26" s="140">
        <f t="shared" si="0"/>
        <v>41590.990000000005</v>
      </c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0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0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0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</row>
    <row r="27" spans="2:77" s="84" customFormat="1" ht="60" x14ac:dyDescent="0.25">
      <c r="B27" s="85" t="s">
        <v>789</v>
      </c>
      <c r="C27" s="86" t="s">
        <v>728</v>
      </c>
      <c r="D27" s="86" t="s">
        <v>1116</v>
      </c>
      <c r="E27" s="85" t="s">
        <v>788</v>
      </c>
      <c r="F27" s="85" t="s">
        <v>771</v>
      </c>
      <c r="G27" s="87">
        <v>83464</v>
      </c>
      <c r="H27" s="88">
        <v>33695</v>
      </c>
      <c r="I27" s="139">
        <v>7060.01</v>
      </c>
      <c r="J27" s="139">
        <v>6531.3099999999995</v>
      </c>
      <c r="K27" s="139">
        <v>6389.19</v>
      </c>
      <c r="L27" s="139">
        <v>6242.75</v>
      </c>
      <c r="M27" s="139">
        <v>6094.4400000000005</v>
      </c>
      <c r="N27" s="139">
        <v>4476.25</v>
      </c>
      <c r="O27" s="139">
        <v>0</v>
      </c>
      <c r="P27" s="139">
        <v>0</v>
      </c>
      <c r="Q27" s="140">
        <f t="shared" si="0"/>
        <v>36793.949999999997</v>
      </c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0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0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0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</row>
    <row r="28" spans="2:77" s="84" customFormat="1" ht="45" x14ac:dyDescent="0.25">
      <c r="B28" s="85" t="s">
        <v>790</v>
      </c>
      <c r="C28" s="89" t="s">
        <v>728</v>
      </c>
      <c r="D28" s="89" t="s">
        <v>791</v>
      </c>
      <c r="E28" s="90" t="s">
        <v>792</v>
      </c>
      <c r="F28" s="90" t="s">
        <v>793</v>
      </c>
      <c r="G28" s="91">
        <v>406950</v>
      </c>
      <c r="H28" s="92">
        <v>277405.21000000002</v>
      </c>
      <c r="I28" s="143">
        <v>36750.880000000005</v>
      </c>
      <c r="J28" s="143">
        <v>34106.28</v>
      </c>
      <c r="K28" s="143">
        <v>33211.78</v>
      </c>
      <c r="L28" s="143">
        <v>32524.539999999997</v>
      </c>
      <c r="M28" s="143">
        <v>31814.420000000002</v>
      </c>
      <c r="N28" s="143">
        <v>31117.640000000003</v>
      </c>
      <c r="O28" s="143">
        <v>30421.86</v>
      </c>
      <c r="P28" s="143">
        <v>87064.950000000012</v>
      </c>
      <c r="Q28" s="146">
        <f t="shared" si="0"/>
        <v>317012.35000000003</v>
      </c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0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0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</row>
    <row r="29" spans="2:77" s="84" customFormat="1" ht="30" x14ac:dyDescent="0.25">
      <c r="B29" s="85" t="s">
        <v>794</v>
      </c>
      <c r="C29" s="89" t="s">
        <v>728</v>
      </c>
      <c r="D29" s="89" t="s">
        <v>795</v>
      </c>
      <c r="E29" s="90" t="s">
        <v>796</v>
      </c>
      <c r="F29" s="90" t="s">
        <v>797</v>
      </c>
      <c r="G29" s="91">
        <v>2075170</v>
      </c>
      <c r="H29" s="92">
        <v>1713618.36</v>
      </c>
      <c r="I29" s="143">
        <v>139675.32</v>
      </c>
      <c r="J29" s="143">
        <v>127392.4</v>
      </c>
      <c r="K29" s="143">
        <v>124084.51999999999</v>
      </c>
      <c r="L29" s="143">
        <v>122026.95000000001</v>
      </c>
      <c r="M29" s="143">
        <v>119774.85</v>
      </c>
      <c r="N29" s="143">
        <v>117622.99</v>
      </c>
      <c r="O29" s="143">
        <v>115474.06</v>
      </c>
      <c r="P29" s="143">
        <v>1305522.5199999998</v>
      </c>
      <c r="Q29" s="146">
        <f t="shared" si="0"/>
        <v>2171573.61</v>
      </c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0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0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0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</row>
    <row r="30" spans="2:77" s="84" customFormat="1" ht="45" x14ac:dyDescent="0.25">
      <c r="B30" s="85" t="s">
        <v>798</v>
      </c>
      <c r="C30" s="86" t="s">
        <v>728</v>
      </c>
      <c r="D30" s="86" t="s">
        <v>1120</v>
      </c>
      <c r="E30" s="85" t="s">
        <v>799</v>
      </c>
      <c r="F30" s="85" t="s">
        <v>800</v>
      </c>
      <c r="G30" s="87">
        <v>692260</v>
      </c>
      <c r="H30" s="88">
        <v>365624.31</v>
      </c>
      <c r="I30" s="139">
        <v>36350.589999999997</v>
      </c>
      <c r="J30" s="139">
        <v>32853.160000000003</v>
      </c>
      <c r="K30" s="139">
        <v>32288.339999999997</v>
      </c>
      <c r="L30" s="139">
        <v>31617.239999999998</v>
      </c>
      <c r="M30" s="139">
        <v>30897.629999999997</v>
      </c>
      <c r="N30" s="139">
        <v>30203.22</v>
      </c>
      <c r="O30" s="139">
        <v>29509.739999999998</v>
      </c>
      <c r="P30" s="139">
        <v>240112.32</v>
      </c>
      <c r="Q30" s="140">
        <f t="shared" si="0"/>
        <v>463832.24</v>
      </c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0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0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0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</row>
    <row r="31" spans="2:77" s="84" customFormat="1" ht="30" x14ac:dyDescent="0.25">
      <c r="B31" s="85" t="s">
        <v>801</v>
      </c>
      <c r="C31" s="86" t="s">
        <v>728</v>
      </c>
      <c r="D31" s="86" t="s">
        <v>802</v>
      </c>
      <c r="E31" s="85" t="s">
        <v>803</v>
      </c>
      <c r="F31" s="85" t="s">
        <v>804</v>
      </c>
      <c r="G31" s="87">
        <v>175924</v>
      </c>
      <c r="H31" s="88">
        <v>71001</v>
      </c>
      <c r="I31" s="139">
        <v>14793.91</v>
      </c>
      <c r="J31" s="139">
        <v>13764.51</v>
      </c>
      <c r="K31" s="139">
        <v>13463.130000000001</v>
      </c>
      <c r="L31" s="139">
        <v>13154.500000000002</v>
      </c>
      <c r="M31" s="139">
        <v>12842.03</v>
      </c>
      <c r="N31" s="139">
        <v>9438.35</v>
      </c>
      <c r="O31" s="139">
        <v>0</v>
      </c>
      <c r="P31" s="139">
        <v>0</v>
      </c>
      <c r="Q31" s="140">
        <f t="shared" si="0"/>
        <v>77456.430000000008</v>
      </c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0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0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0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</row>
    <row r="32" spans="2:77" s="84" customFormat="1" x14ac:dyDescent="0.25">
      <c r="B32" s="85" t="s">
        <v>805</v>
      </c>
      <c r="C32" s="86" t="s">
        <v>728</v>
      </c>
      <c r="D32" s="86" t="s">
        <v>806</v>
      </c>
      <c r="E32" s="85" t="s">
        <v>803</v>
      </c>
      <c r="F32" s="85" t="s">
        <v>804</v>
      </c>
      <c r="G32" s="87">
        <v>33890</v>
      </c>
      <c r="H32" s="88">
        <v>13684.64</v>
      </c>
      <c r="I32" s="139">
        <v>2851.39</v>
      </c>
      <c r="J32" s="139">
        <v>2653.02</v>
      </c>
      <c r="K32" s="139">
        <v>2594.9299999999998</v>
      </c>
      <c r="L32" s="139">
        <v>2535.44</v>
      </c>
      <c r="M32" s="139">
        <v>2475.2200000000003</v>
      </c>
      <c r="N32" s="139">
        <v>1818.82</v>
      </c>
      <c r="O32" s="139">
        <v>0</v>
      </c>
      <c r="P32" s="139">
        <v>0</v>
      </c>
      <c r="Q32" s="140">
        <f t="shared" si="0"/>
        <v>14928.82</v>
      </c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0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0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</row>
    <row r="33" spans="2:77" s="84" customFormat="1" ht="45" x14ac:dyDescent="0.25">
      <c r="B33" s="85" t="s">
        <v>807</v>
      </c>
      <c r="C33" s="86" t="s">
        <v>728</v>
      </c>
      <c r="D33" s="86" t="s">
        <v>808</v>
      </c>
      <c r="E33" s="85" t="s">
        <v>803</v>
      </c>
      <c r="F33" s="85" t="s">
        <v>804</v>
      </c>
      <c r="G33" s="87">
        <v>79130</v>
      </c>
      <c r="H33" s="88">
        <v>31947</v>
      </c>
      <c r="I33" s="139">
        <v>6656.54</v>
      </c>
      <c r="J33" s="139">
        <v>6193.3899999999994</v>
      </c>
      <c r="K33" s="139">
        <v>6057.75</v>
      </c>
      <c r="L33" s="139">
        <v>5918.88</v>
      </c>
      <c r="M33" s="139">
        <v>5778.3</v>
      </c>
      <c r="N33" s="139">
        <v>4246.82</v>
      </c>
      <c r="O33" s="139">
        <v>0</v>
      </c>
      <c r="P33" s="139">
        <v>0</v>
      </c>
      <c r="Q33" s="140">
        <f t="shared" si="0"/>
        <v>34851.68</v>
      </c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0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0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</row>
    <row r="34" spans="2:77" s="84" customFormat="1" ht="60" x14ac:dyDescent="0.25">
      <c r="B34" s="85" t="s">
        <v>809</v>
      </c>
      <c r="C34" s="86" t="s">
        <v>728</v>
      </c>
      <c r="D34" s="86" t="s">
        <v>810</v>
      </c>
      <c r="E34" s="85" t="s">
        <v>811</v>
      </c>
      <c r="F34" s="85" t="s">
        <v>812</v>
      </c>
      <c r="G34" s="87">
        <v>142586</v>
      </c>
      <c r="H34" s="88">
        <v>74880</v>
      </c>
      <c r="I34" s="139">
        <v>12679.21</v>
      </c>
      <c r="J34" s="139">
        <v>11544.929999999998</v>
      </c>
      <c r="K34" s="139">
        <v>11324.420000000002</v>
      </c>
      <c r="L34" s="139">
        <v>11076.09</v>
      </c>
      <c r="M34" s="139">
        <v>10822.26</v>
      </c>
      <c r="N34" s="139">
        <v>10571.52</v>
      </c>
      <c r="O34" s="139">
        <v>10321.11</v>
      </c>
      <c r="P34" s="139">
        <v>5081.12</v>
      </c>
      <c r="Q34" s="140">
        <f t="shared" si="0"/>
        <v>83420.659999999989</v>
      </c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0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0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0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</row>
    <row r="35" spans="2:77" s="84" customFormat="1" ht="45" x14ac:dyDescent="0.25">
      <c r="B35" s="85" t="s">
        <v>813</v>
      </c>
      <c r="C35" s="86" t="s">
        <v>728</v>
      </c>
      <c r="D35" s="86" t="s">
        <v>814</v>
      </c>
      <c r="E35" s="85" t="s">
        <v>811</v>
      </c>
      <c r="F35" s="85" t="s">
        <v>812</v>
      </c>
      <c r="G35" s="87">
        <v>105150</v>
      </c>
      <c r="H35" s="88">
        <v>55200</v>
      </c>
      <c r="I35" s="139">
        <v>9346.869999999999</v>
      </c>
      <c r="J35" s="139">
        <v>8510.66</v>
      </c>
      <c r="K35" s="139">
        <v>8348.14</v>
      </c>
      <c r="L35" s="139">
        <v>8165.0700000000006</v>
      </c>
      <c r="M35" s="139">
        <v>7977.95</v>
      </c>
      <c r="N35" s="139">
        <v>7793.0899999999992</v>
      </c>
      <c r="O35" s="139">
        <v>7608.53</v>
      </c>
      <c r="P35" s="139">
        <v>3745.7200000000003</v>
      </c>
      <c r="Q35" s="140">
        <f t="shared" si="0"/>
        <v>61496.029999999992</v>
      </c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0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0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</row>
    <row r="36" spans="2:77" s="84" customFormat="1" ht="30" customHeight="1" x14ac:dyDescent="0.25">
      <c r="B36" s="85" t="s">
        <v>815</v>
      </c>
      <c r="C36" s="86" t="s">
        <v>728</v>
      </c>
      <c r="D36" s="86" t="s">
        <v>816</v>
      </c>
      <c r="E36" s="85" t="s">
        <v>817</v>
      </c>
      <c r="F36" s="85" t="s">
        <v>818</v>
      </c>
      <c r="G36" s="87">
        <v>48847</v>
      </c>
      <c r="H36" s="88">
        <v>23940</v>
      </c>
      <c r="I36" s="139">
        <v>4176.3</v>
      </c>
      <c r="J36" s="139">
        <v>3935.6000000000004</v>
      </c>
      <c r="K36" s="139">
        <v>3835.98</v>
      </c>
      <c r="L36" s="139">
        <v>3751.04</v>
      </c>
      <c r="M36" s="139">
        <v>3664.22</v>
      </c>
      <c r="N36" s="139">
        <v>3578.33</v>
      </c>
      <c r="O36" s="139">
        <v>3492.54</v>
      </c>
      <c r="P36" s="139">
        <v>2.94</v>
      </c>
      <c r="Q36" s="140">
        <f t="shared" si="0"/>
        <v>26436.95</v>
      </c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0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0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</row>
    <row r="37" spans="2:77" s="84" customFormat="1" ht="45" x14ac:dyDescent="0.25">
      <c r="B37" s="85" t="s">
        <v>819</v>
      </c>
      <c r="C37" s="86" t="s">
        <v>728</v>
      </c>
      <c r="D37" s="86" t="s">
        <v>820</v>
      </c>
      <c r="E37" s="85" t="s">
        <v>817</v>
      </c>
      <c r="F37" s="85" t="s">
        <v>818</v>
      </c>
      <c r="G37" s="87">
        <v>85240</v>
      </c>
      <c r="H37" s="88">
        <v>41888</v>
      </c>
      <c r="I37" s="139">
        <v>7307.27</v>
      </c>
      <c r="J37" s="139">
        <v>6886.0999999999995</v>
      </c>
      <c r="K37" s="139">
        <v>6711.7999999999993</v>
      </c>
      <c r="L37" s="139">
        <v>6563.21</v>
      </c>
      <c r="M37" s="139">
        <v>6411.2800000000007</v>
      </c>
      <c r="N37" s="139">
        <v>6260.9899999999989</v>
      </c>
      <c r="O37" s="139">
        <v>6110.9</v>
      </c>
      <c r="P37" s="139">
        <v>5.15</v>
      </c>
      <c r="Q37" s="140">
        <f t="shared" si="0"/>
        <v>46256.7</v>
      </c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0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0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</row>
    <row r="38" spans="2:77" s="84" customFormat="1" ht="45" x14ac:dyDescent="0.25">
      <c r="B38" s="85" t="s">
        <v>821</v>
      </c>
      <c r="C38" s="86" t="s">
        <v>728</v>
      </c>
      <c r="D38" s="86" t="s">
        <v>822</v>
      </c>
      <c r="E38" s="85" t="s">
        <v>817</v>
      </c>
      <c r="F38" s="85" t="s">
        <v>818</v>
      </c>
      <c r="G38" s="87">
        <v>122911</v>
      </c>
      <c r="H38" s="88">
        <v>60396</v>
      </c>
      <c r="I38" s="139">
        <v>10535.95</v>
      </c>
      <c r="J38" s="139">
        <v>9928.7000000000007</v>
      </c>
      <c r="K38" s="139">
        <v>9677.4000000000015</v>
      </c>
      <c r="L38" s="139">
        <v>9463.1299999999992</v>
      </c>
      <c r="M38" s="139">
        <v>9244.0499999999993</v>
      </c>
      <c r="N38" s="139">
        <v>9027.39</v>
      </c>
      <c r="O38" s="139">
        <v>8810.98</v>
      </c>
      <c r="P38" s="139">
        <v>7.42</v>
      </c>
      <c r="Q38" s="140">
        <f t="shared" si="0"/>
        <v>66695.01999999999</v>
      </c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0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0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0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</row>
    <row r="39" spans="2:77" s="84" customFormat="1" ht="45" x14ac:dyDescent="0.25">
      <c r="B39" s="85" t="s">
        <v>823</v>
      </c>
      <c r="C39" s="89" t="s">
        <v>728</v>
      </c>
      <c r="D39" s="89" t="s">
        <v>824</v>
      </c>
      <c r="E39" s="90" t="s">
        <v>825</v>
      </c>
      <c r="F39" s="90" t="s">
        <v>826</v>
      </c>
      <c r="G39" s="91">
        <v>37367</v>
      </c>
      <c r="H39" s="92">
        <v>15087.95</v>
      </c>
      <c r="I39" s="143">
        <v>3147.64</v>
      </c>
      <c r="J39" s="143">
        <v>2927.36</v>
      </c>
      <c r="K39" s="143">
        <v>2860.9799999999996</v>
      </c>
      <c r="L39" s="143">
        <v>2795.37</v>
      </c>
      <c r="M39" s="143">
        <v>2729</v>
      </c>
      <c r="N39" s="143">
        <v>2007.0500000000002</v>
      </c>
      <c r="O39" s="143">
        <v>0</v>
      </c>
      <c r="P39" s="143">
        <v>0</v>
      </c>
      <c r="Q39" s="146">
        <f t="shared" si="0"/>
        <v>16467.399999999998</v>
      </c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0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0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0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</row>
    <row r="40" spans="2:77" s="84" customFormat="1" ht="30" x14ac:dyDescent="0.25">
      <c r="B40" s="85" t="s">
        <v>827</v>
      </c>
      <c r="C40" s="89" t="s">
        <v>728</v>
      </c>
      <c r="D40" s="89" t="s">
        <v>828</v>
      </c>
      <c r="E40" s="90" t="s">
        <v>829</v>
      </c>
      <c r="F40" s="90" t="s">
        <v>818</v>
      </c>
      <c r="G40" s="91">
        <v>329605</v>
      </c>
      <c r="H40" s="92">
        <v>158620</v>
      </c>
      <c r="I40" s="143">
        <v>27600.31</v>
      </c>
      <c r="J40" s="143">
        <v>26081.62</v>
      </c>
      <c r="K40" s="143">
        <v>25417.7</v>
      </c>
      <c r="L40" s="143">
        <v>24853.31</v>
      </c>
      <c r="M40" s="143">
        <v>24277.98</v>
      </c>
      <c r="N40" s="143">
        <v>23708.920000000002</v>
      </c>
      <c r="O40" s="143">
        <v>23140.609999999997</v>
      </c>
      <c r="P40" s="143">
        <v>19.489999999999998</v>
      </c>
      <c r="Q40" s="146">
        <f t="shared" si="0"/>
        <v>175099.93999999997</v>
      </c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0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0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</row>
    <row r="41" spans="2:77" s="84" customFormat="1" ht="30" x14ac:dyDescent="0.25">
      <c r="B41" s="85" t="s">
        <v>830</v>
      </c>
      <c r="C41" s="89" t="s">
        <v>728</v>
      </c>
      <c r="D41" s="89" t="s">
        <v>831</v>
      </c>
      <c r="E41" s="90" t="s">
        <v>832</v>
      </c>
      <c r="F41" s="90" t="s">
        <v>833</v>
      </c>
      <c r="G41" s="91">
        <v>132520</v>
      </c>
      <c r="H41" s="92">
        <v>65100</v>
      </c>
      <c r="I41" s="143">
        <v>11382.77</v>
      </c>
      <c r="J41" s="143">
        <v>10727.35</v>
      </c>
      <c r="K41" s="143">
        <v>10431.81</v>
      </c>
      <c r="L41" s="143">
        <v>10200.18</v>
      </c>
      <c r="M41" s="143">
        <v>9964.0600000000013</v>
      </c>
      <c r="N41" s="143">
        <v>9730.51</v>
      </c>
      <c r="O41" s="143">
        <v>9497.26</v>
      </c>
      <c r="P41" s="143">
        <v>13.11</v>
      </c>
      <c r="Q41" s="146">
        <f t="shared" si="0"/>
        <v>71947.05</v>
      </c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0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0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</row>
    <row r="42" spans="2:77" s="84" customFormat="1" ht="45" x14ac:dyDescent="0.25">
      <c r="B42" s="85" t="s">
        <v>834</v>
      </c>
      <c r="C42" s="89" t="s">
        <v>728</v>
      </c>
      <c r="D42" s="89" t="s">
        <v>835</v>
      </c>
      <c r="E42" s="90" t="s">
        <v>832</v>
      </c>
      <c r="F42" s="90" t="s">
        <v>833</v>
      </c>
      <c r="G42" s="91">
        <v>271200</v>
      </c>
      <c r="H42" s="92">
        <v>131628</v>
      </c>
      <c r="I42" s="143">
        <v>23015.25</v>
      </c>
      <c r="J42" s="143">
        <v>21689.97</v>
      </c>
      <c r="K42" s="143">
        <v>21092.440000000002</v>
      </c>
      <c r="L42" s="143">
        <v>20624.099999999999</v>
      </c>
      <c r="M42" s="143">
        <v>20146.669999999998</v>
      </c>
      <c r="N42" s="143">
        <v>19674.399999999998</v>
      </c>
      <c r="O42" s="143">
        <v>19202.830000000002</v>
      </c>
      <c r="P42" s="143">
        <v>26.53</v>
      </c>
      <c r="Q42" s="146">
        <f t="shared" si="0"/>
        <v>145472.19</v>
      </c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0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0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</row>
    <row r="43" spans="2:77" s="84" customFormat="1" ht="45" x14ac:dyDescent="0.25">
      <c r="B43" s="85" t="s">
        <v>836</v>
      </c>
      <c r="C43" s="89" t="s">
        <v>728</v>
      </c>
      <c r="D43" s="89" t="s">
        <v>837</v>
      </c>
      <c r="E43" s="90" t="s">
        <v>838</v>
      </c>
      <c r="F43" s="90" t="s">
        <v>839</v>
      </c>
      <c r="G43" s="91">
        <v>105617</v>
      </c>
      <c r="H43" s="92">
        <v>45287.61</v>
      </c>
      <c r="I43" s="143">
        <v>8966.81</v>
      </c>
      <c r="J43" s="143">
        <v>8499.32</v>
      </c>
      <c r="K43" s="143">
        <v>8277</v>
      </c>
      <c r="L43" s="143">
        <v>8088.5</v>
      </c>
      <c r="M43" s="143">
        <v>7897.3899999999994</v>
      </c>
      <c r="N43" s="143">
        <v>7707.41</v>
      </c>
      <c r="O43" s="143">
        <v>10.39</v>
      </c>
      <c r="P43" s="143">
        <v>0</v>
      </c>
      <c r="Q43" s="146">
        <f t="shared" si="0"/>
        <v>49446.819999999992</v>
      </c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0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0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</row>
    <row r="44" spans="2:77" s="84" customFormat="1" ht="30" x14ac:dyDescent="0.25">
      <c r="B44" s="85" t="s">
        <v>840</v>
      </c>
      <c r="C44" s="89" t="s">
        <v>728</v>
      </c>
      <c r="D44" s="89" t="s">
        <v>841</v>
      </c>
      <c r="E44" s="90" t="s">
        <v>838</v>
      </c>
      <c r="F44" s="90" t="s">
        <v>839</v>
      </c>
      <c r="G44" s="91">
        <v>23324</v>
      </c>
      <c r="H44" s="92">
        <v>9672</v>
      </c>
      <c r="I44" s="143">
        <v>1915.03</v>
      </c>
      <c r="J44" s="143">
        <v>1815.1800000000003</v>
      </c>
      <c r="K44" s="143">
        <v>1767.6800000000003</v>
      </c>
      <c r="L44" s="143">
        <v>1727.43</v>
      </c>
      <c r="M44" s="143">
        <v>1686.63</v>
      </c>
      <c r="N44" s="143">
        <v>1646.12</v>
      </c>
      <c r="O44" s="143">
        <v>2.21</v>
      </c>
      <c r="P44" s="143">
        <v>0</v>
      </c>
      <c r="Q44" s="146">
        <f t="shared" si="0"/>
        <v>10560.279999999999</v>
      </c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0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</row>
    <row r="45" spans="2:77" s="84" customFormat="1" ht="30" x14ac:dyDescent="0.25">
      <c r="B45" s="85" t="s">
        <v>842</v>
      </c>
      <c r="C45" s="86" t="s">
        <v>728</v>
      </c>
      <c r="D45" s="86" t="s">
        <v>843</v>
      </c>
      <c r="E45" s="85" t="s">
        <v>838</v>
      </c>
      <c r="F45" s="85" t="s">
        <v>839</v>
      </c>
      <c r="G45" s="87">
        <v>36207</v>
      </c>
      <c r="H45" s="88">
        <v>15000</v>
      </c>
      <c r="I45" s="139">
        <v>2969.95</v>
      </c>
      <c r="J45" s="139">
        <v>2815.09</v>
      </c>
      <c r="K45" s="139">
        <v>2741.46</v>
      </c>
      <c r="L45" s="139">
        <v>2679.02</v>
      </c>
      <c r="M45" s="139">
        <v>2615.7400000000002</v>
      </c>
      <c r="N45" s="139">
        <v>2552.9499999999998</v>
      </c>
      <c r="O45" s="139">
        <v>3.44</v>
      </c>
      <c r="P45" s="139">
        <v>0</v>
      </c>
      <c r="Q45" s="140">
        <f t="shared" si="0"/>
        <v>16377.65</v>
      </c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0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</row>
    <row r="46" spans="2:77" s="84" customFormat="1" ht="30" x14ac:dyDescent="0.25">
      <c r="B46" s="85" t="s">
        <v>844</v>
      </c>
      <c r="C46" s="86" t="s">
        <v>728</v>
      </c>
      <c r="D46" s="86" t="s">
        <v>845</v>
      </c>
      <c r="E46" s="85" t="s">
        <v>846</v>
      </c>
      <c r="F46" s="85" t="s">
        <v>839</v>
      </c>
      <c r="G46" s="87">
        <v>299023</v>
      </c>
      <c r="H46" s="88">
        <v>128112</v>
      </c>
      <c r="I46" s="139">
        <v>25370.65</v>
      </c>
      <c r="J46" s="139">
        <v>24044.359999999997</v>
      </c>
      <c r="K46" s="139">
        <v>23414.29</v>
      </c>
      <c r="L46" s="139">
        <v>22880.99</v>
      </c>
      <c r="M46" s="139">
        <v>22340.350000000002</v>
      </c>
      <c r="N46" s="139">
        <v>21804.14</v>
      </c>
      <c r="O46" s="139">
        <v>29.39</v>
      </c>
      <c r="P46" s="139">
        <v>0</v>
      </c>
      <c r="Q46" s="140">
        <f t="shared" si="0"/>
        <v>139884.17000000001</v>
      </c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0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0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</row>
    <row r="47" spans="2:77" s="84" customFormat="1" ht="30" x14ac:dyDescent="0.25">
      <c r="B47" s="85" t="s">
        <v>847</v>
      </c>
      <c r="C47" s="86" t="s">
        <v>728</v>
      </c>
      <c r="D47" s="86" t="s">
        <v>848</v>
      </c>
      <c r="E47" s="85" t="s">
        <v>849</v>
      </c>
      <c r="F47" s="85" t="s">
        <v>850</v>
      </c>
      <c r="G47" s="87">
        <v>78090</v>
      </c>
      <c r="H47" s="88">
        <v>41757</v>
      </c>
      <c r="I47" s="139">
        <v>6851.23</v>
      </c>
      <c r="J47" s="139">
        <v>6287.2800000000007</v>
      </c>
      <c r="K47" s="139">
        <v>6145.2</v>
      </c>
      <c r="L47" s="139">
        <v>6011.28</v>
      </c>
      <c r="M47" s="139">
        <v>5874.2</v>
      </c>
      <c r="N47" s="139">
        <v>5738.88</v>
      </c>
      <c r="O47" s="139">
        <v>5603.7699999999995</v>
      </c>
      <c r="P47" s="139">
        <v>4119.1400000000003</v>
      </c>
      <c r="Q47" s="140">
        <f t="shared" si="0"/>
        <v>46630.979999999996</v>
      </c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0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0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</row>
    <row r="48" spans="2:77" s="84" customFormat="1" ht="60" x14ac:dyDescent="0.25">
      <c r="B48" s="85" t="s">
        <v>851</v>
      </c>
      <c r="C48" s="86" t="s">
        <v>728</v>
      </c>
      <c r="D48" s="86" t="s">
        <v>1121</v>
      </c>
      <c r="E48" s="85" t="s">
        <v>852</v>
      </c>
      <c r="F48" s="85" t="s">
        <v>853</v>
      </c>
      <c r="G48" s="87">
        <v>203206</v>
      </c>
      <c r="H48" s="88">
        <v>82395</v>
      </c>
      <c r="I48" s="139">
        <v>24888.21</v>
      </c>
      <c r="J48" s="139">
        <v>23397.37</v>
      </c>
      <c r="K48" s="139">
        <v>22852.62</v>
      </c>
      <c r="L48" s="139">
        <v>16784.010000000002</v>
      </c>
      <c r="M48" s="139">
        <v>0</v>
      </c>
      <c r="N48" s="139">
        <v>0</v>
      </c>
      <c r="O48" s="139">
        <v>0</v>
      </c>
      <c r="P48" s="139">
        <v>0</v>
      </c>
      <c r="Q48" s="140">
        <f t="shared" si="0"/>
        <v>87922.209999999992</v>
      </c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</row>
    <row r="49" spans="2:77" s="84" customFormat="1" ht="45" x14ac:dyDescent="0.25">
      <c r="B49" s="85" t="s">
        <v>854</v>
      </c>
      <c r="C49" s="86" t="s">
        <v>728</v>
      </c>
      <c r="D49" s="86" t="s">
        <v>855</v>
      </c>
      <c r="E49" s="85" t="s">
        <v>849</v>
      </c>
      <c r="F49" s="85" t="s">
        <v>850</v>
      </c>
      <c r="G49" s="87">
        <v>393462</v>
      </c>
      <c r="H49" s="88">
        <v>219500.89</v>
      </c>
      <c r="I49" s="139">
        <v>36002.92</v>
      </c>
      <c r="J49" s="139">
        <v>33051.040000000001</v>
      </c>
      <c r="K49" s="139">
        <v>32304.27</v>
      </c>
      <c r="L49" s="139">
        <v>31600.25</v>
      </c>
      <c r="M49" s="139">
        <v>30879.65</v>
      </c>
      <c r="N49" s="139">
        <v>30168.34</v>
      </c>
      <c r="O49" s="139">
        <v>29457.969999999998</v>
      </c>
      <c r="P49" s="139">
        <v>21643.360000000001</v>
      </c>
      <c r="Q49" s="140">
        <f t="shared" si="0"/>
        <v>245107.8</v>
      </c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0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0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0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</row>
    <row r="50" spans="2:77" s="84" customFormat="1" ht="75" x14ac:dyDescent="0.25">
      <c r="B50" s="85" t="s">
        <v>856</v>
      </c>
      <c r="C50" s="86" t="s">
        <v>728</v>
      </c>
      <c r="D50" s="86" t="s">
        <v>857</v>
      </c>
      <c r="E50" s="85" t="s">
        <v>858</v>
      </c>
      <c r="F50" s="85" t="s">
        <v>853</v>
      </c>
      <c r="G50" s="87">
        <v>280300</v>
      </c>
      <c r="H50" s="88">
        <v>113640</v>
      </c>
      <c r="I50" s="139">
        <v>34326.050000000003</v>
      </c>
      <c r="J50" s="139">
        <v>32269.88</v>
      </c>
      <c r="K50" s="139">
        <v>31518.560000000001</v>
      </c>
      <c r="L50" s="139">
        <v>23148.67</v>
      </c>
      <c r="M50" s="139">
        <v>0</v>
      </c>
      <c r="N50" s="139">
        <v>0</v>
      </c>
      <c r="O50" s="139">
        <v>0</v>
      </c>
      <c r="P50" s="139">
        <v>0</v>
      </c>
      <c r="Q50" s="140">
        <f t="shared" si="0"/>
        <v>121263.16</v>
      </c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0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0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0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</row>
    <row r="51" spans="2:77" s="84" customFormat="1" ht="30" x14ac:dyDescent="0.25">
      <c r="B51" s="85" t="s">
        <v>859</v>
      </c>
      <c r="C51" s="89" t="s">
        <v>728</v>
      </c>
      <c r="D51" s="89" t="s">
        <v>860</v>
      </c>
      <c r="E51" s="90" t="s">
        <v>861</v>
      </c>
      <c r="F51" s="90" t="s">
        <v>862</v>
      </c>
      <c r="G51" s="91">
        <v>186053</v>
      </c>
      <c r="H51" s="92">
        <v>55319</v>
      </c>
      <c r="I51" s="143">
        <v>21964.59</v>
      </c>
      <c r="J51" s="143">
        <v>20917.46</v>
      </c>
      <c r="K51" s="143">
        <v>15377.32</v>
      </c>
      <c r="L51" s="143">
        <v>0</v>
      </c>
      <c r="M51" s="143">
        <v>0</v>
      </c>
      <c r="N51" s="143">
        <v>0</v>
      </c>
      <c r="O51" s="143">
        <v>0</v>
      </c>
      <c r="P51" s="143">
        <v>0</v>
      </c>
      <c r="Q51" s="146">
        <f t="shared" si="0"/>
        <v>58259.37</v>
      </c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</row>
    <row r="52" spans="2:77" s="84" customFormat="1" ht="45" x14ac:dyDescent="0.25">
      <c r="B52" s="85" t="s">
        <v>863</v>
      </c>
      <c r="C52" s="86" t="s">
        <v>728</v>
      </c>
      <c r="D52" s="86" t="s">
        <v>1122</v>
      </c>
      <c r="E52" s="85" t="s">
        <v>864</v>
      </c>
      <c r="F52" s="85" t="s">
        <v>865</v>
      </c>
      <c r="G52" s="87">
        <v>113570</v>
      </c>
      <c r="H52" s="88">
        <v>30571.08</v>
      </c>
      <c r="I52" s="139">
        <v>5571.07</v>
      </c>
      <c r="J52" s="139">
        <v>5309.42</v>
      </c>
      <c r="K52" s="139">
        <v>5164.13</v>
      </c>
      <c r="L52" s="139">
        <v>5029.5599999999995</v>
      </c>
      <c r="M52" s="139">
        <v>4892.58</v>
      </c>
      <c r="N52" s="139">
        <v>4757.01</v>
      </c>
      <c r="O52" s="139">
        <v>3384.75</v>
      </c>
      <c r="P52" s="139">
        <v>0</v>
      </c>
      <c r="Q52" s="140">
        <f t="shared" si="0"/>
        <v>34108.520000000004</v>
      </c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0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0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0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</row>
    <row r="53" spans="2:77" s="84" customFormat="1" ht="60" x14ac:dyDescent="0.25">
      <c r="B53" s="85" t="s">
        <v>866</v>
      </c>
      <c r="C53" s="86" t="s">
        <v>728</v>
      </c>
      <c r="D53" s="86" t="s">
        <v>1123</v>
      </c>
      <c r="E53" s="85" t="s">
        <v>864</v>
      </c>
      <c r="F53" s="85" t="s">
        <v>865</v>
      </c>
      <c r="G53" s="87">
        <v>106600</v>
      </c>
      <c r="H53" s="88">
        <v>93324</v>
      </c>
      <c r="I53" s="139">
        <v>7620.08</v>
      </c>
      <c r="J53" s="139">
        <v>7107.54</v>
      </c>
      <c r="K53" s="139">
        <v>6943.03</v>
      </c>
      <c r="L53" s="139">
        <v>6816.59</v>
      </c>
      <c r="M53" s="139">
        <v>6677.46</v>
      </c>
      <c r="N53" s="139">
        <v>6544.84</v>
      </c>
      <c r="O53" s="139">
        <v>6412.43</v>
      </c>
      <c r="P53" s="139">
        <v>75866.790000000008</v>
      </c>
      <c r="Q53" s="140">
        <f t="shared" si="0"/>
        <v>123988.76000000001</v>
      </c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0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</row>
    <row r="54" spans="2:77" s="84" customFormat="1" ht="45" x14ac:dyDescent="0.25">
      <c r="B54" s="85" t="s">
        <v>867</v>
      </c>
      <c r="C54" s="93" t="s">
        <v>728</v>
      </c>
      <c r="D54" s="93" t="s">
        <v>868</v>
      </c>
      <c r="E54" s="94" t="s">
        <v>869</v>
      </c>
      <c r="F54" s="94" t="s">
        <v>870</v>
      </c>
      <c r="G54" s="95">
        <v>404819</v>
      </c>
      <c r="H54" s="96">
        <v>168191.6</v>
      </c>
      <c r="I54" s="141">
        <v>50576.94</v>
      </c>
      <c r="J54" s="141">
        <v>47769.05999999999</v>
      </c>
      <c r="K54" s="141">
        <v>46649.56</v>
      </c>
      <c r="L54" s="141">
        <v>34282.849999999991</v>
      </c>
      <c r="M54" s="141">
        <v>0</v>
      </c>
      <c r="N54" s="141">
        <v>0</v>
      </c>
      <c r="O54" s="141">
        <v>0</v>
      </c>
      <c r="P54" s="141">
        <v>0</v>
      </c>
      <c r="Q54" s="147">
        <f t="shared" si="0"/>
        <v>179278.40999999997</v>
      </c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0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0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0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</row>
    <row r="55" spans="2:77" s="84" customFormat="1" ht="45" x14ac:dyDescent="0.25">
      <c r="B55" s="85" t="s">
        <v>871</v>
      </c>
      <c r="C55" s="89" t="s">
        <v>728</v>
      </c>
      <c r="D55" s="89" t="s">
        <v>872</v>
      </c>
      <c r="E55" s="90" t="s">
        <v>873</v>
      </c>
      <c r="F55" s="90" t="s">
        <v>874</v>
      </c>
      <c r="G55" s="91">
        <v>139950</v>
      </c>
      <c r="H55" s="92">
        <v>76136</v>
      </c>
      <c r="I55" s="143">
        <v>12293.94</v>
      </c>
      <c r="J55" s="143">
        <v>11467.1</v>
      </c>
      <c r="K55" s="143">
        <v>11204.6</v>
      </c>
      <c r="L55" s="143">
        <v>10960.44</v>
      </c>
      <c r="M55" s="143">
        <v>10710.5</v>
      </c>
      <c r="N55" s="143">
        <v>10463.76</v>
      </c>
      <c r="O55" s="143">
        <v>10217.41</v>
      </c>
      <c r="P55" s="143">
        <v>7515.68</v>
      </c>
      <c r="Q55" s="146">
        <f t="shared" si="0"/>
        <v>84833.43</v>
      </c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0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0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0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</row>
    <row r="56" spans="2:77" s="84" customFormat="1" ht="45" x14ac:dyDescent="0.25">
      <c r="B56" s="85" t="s">
        <v>875</v>
      </c>
      <c r="C56" s="89" t="s">
        <v>728</v>
      </c>
      <c r="D56" s="89" t="s">
        <v>1124</v>
      </c>
      <c r="E56" s="90" t="s">
        <v>873</v>
      </c>
      <c r="F56" s="90" t="s">
        <v>876</v>
      </c>
      <c r="G56" s="91">
        <v>384981</v>
      </c>
      <c r="H56" s="92">
        <v>97515</v>
      </c>
      <c r="I56" s="143">
        <v>38506.97</v>
      </c>
      <c r="J56" s="143">
        <v>36895.490000000005</v>
      </c>
      <c r="K56" s="143">
        <v>27125.68</v>
      </c>
      <c r="L56" s="143">
        <v>0</v>
      </c>
      <c r="M56" s="143">
        <v>0</v>
      </c>
      <c r="N56" s="143">
        <v>0</v>
      </c>
      <c r="O56" s="143">
        <v>0</v>
      </c>
      <c r="P56" s="143">
        <v>0</v>
      </c>
      <c r="Q56" s="146">
        <f t="shared" si="0"/>
        <v>102528.14000000001</v>
      </c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0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0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0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</row>
    <row r="57" spans="2:77" s="84" customFormat="1" ht="60" x14ac:dyDescent="0.25">
      <c r="B57" s="85" t="s">
        <v>877</v>
      </c>
      <c r="C57" s="86" t="s">
        <v>728</v>
      </c>
      <c r="D57" s="86" t="s">
        <v>878</v>
      </c>
      <c r="E57" s="85" t="s">
        <v>879</v>
      </c>
      <c r="F57" s="85" t="s">
        <v>880</v>
      </c>
      <c r="G57" s="87">
        <v>789200</v>
      </c>
      <c r="H57" s="88">
        <v>325590.81</v>
      </c>
      <c r="I57" s="139">
        <v>97740.78</v>
      </c>
      <c r="J57" s="139">
        <v>92502.93</v>
      </c>
      <c r="K57" s="139">
        <v>90307.64</v>
      </c>
      <c r="L57" s="139">
        <v>66404.37999999999</v>
      </c>
      <c r="M57" s="139">
        <v>0</v>
      </c>
      <c r="N57" s="139">
        <v>0</v>
      </c>
      <c r="O57" s="139">
        <v>0</v>
      </c>
      <c r="P57" s="139">
        <v>0</v>
      </c>
      <c r="Q57" s="140">
        <f t="shared" si="0"/>
        <v>346955.73</v>
      </c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0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0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0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</row>
    <row r="58" spans="2:77" s="84" customFormat="1" ht="30" x14ac:dyDescent="0.25">
      <c r="B58" s="85" t="s">
        <v>881</v>
      </c>
      <c r="C58" s="89" t="s">
        <v>728</v>
      </c>
      <c r="D58" s="89" t="s">
        <v>882</v>
      </c>
      <c r="E58" s="90" t="s">
        <v>883</v>
      </c>
      <c r="F58" s="90" t="s">
        <v>884</v>
      </c>
      <c r="G58" s="91">
        <v>82400</v>
      </c>
      <c r="H58" s="92">
        <v>44704</v>
      </c>
      <c r="I58" s="143">
        <v>7020.88</v>
      </c>
      <c r="J58" s="143">
        <v>6563.04</v>
      </c>
      <c r="K58" s="143">
        <v>6408.41</v>
      </c>
      <c r="L58" s="143">
        <v>6269.5899999999992</v>
      </c>
      <c r="M58" s="143">
        <v>6127.33</v>
      </c>
      <c r="N58" s="143">
        <v>5987.02</v>
      </c>
      <c r="O58" s="143">
        <v>5846.86</v>
      </c>
      <c r="P58" s="143">
        <v>5709.0099999999993</v>
      </c>
      <c r="Q58" s="146">
        <f t="shared" si="0"/>
        <v>49932.140000000007</v>
      </c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0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0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</row>
    <row r="59" spans="2:77" s="84" customFormat="1" ht="45" x14ac:dyDescent="0.25">
      <c r="B59" s="85" t="s">
        <v>885</v>
      </c>
      <c r="C59" s="89" t="s">
        <v>728</v>
      </c>
      <c r="D59" s="89" t="s">
        <v>886</v>
      </c>
      <c r="E59" s="90" t="s">
        <v>887</v>
      </c>
      <c r="F59" s="90" t="s">
        <v>884</v>
      </c>
      <c r="G59" s="91">
        <v>693390</v>
      </c>
      <c r="H59" s="92">
        <v>387459.23</v>
      </c>
      <c r="I59" s="143">
        <v>60716.3</v>
      </c>
      <c r="J59" s="143">
        <v>56917.1</v>
      </c>
      <c r="K59" s="143">
        <v>55544.590000000004</v>
      </c>
      <c r="L59" s="143">
        <v>54343.28</v>
      </c>
      <c r="M59" s="143">
        <v>53110.17</v>
      </c>
      <c r="N59" s="143">
        <v>51893.77</v>
      </c>
      <c r="O59" s="143">
        <v>50678.98</v>
      </c>
      <c r="P59" s="143">
        <v>49455.43</v>
      </c>
      <c r="Q59" s="146">
        <f t="shared" si="0"/>
        <v>432659.62</v>
      </c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0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0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</row>
    <row r="60" spans="2:77" s="84" customFormat="1" ht="30" x14ac:dyDescent="0.25">
      <c r="B60" s="85" t="s">
        <v>888</v>
      </c>
      <c r="C60" s="89" t="s">
        <v>728</v>
      </c>
      <c r="D60" s="89" t="s">
        <v>889</v>
      </c>
      <c r="E60" s="90" t="s">
        <v>890</v>
      </c>
      <c r="F60" s="90" t="s">
        <v>891</v>
      </c>
      <c r="G60" s="91">
        <v>770720</v>
      </c>
      <c r="H60" s="92">
        <v>493571.04</v>
      </c>
      <c r="I60" s="143">
        <v>68725.73</v>
      </c>
      <c r="J60" s="143">
        <v>62908.889999999992</v>
      </c>
      <c r="K60" s="143">
        <v>61540.84</v>
      </c>
      <c r="L60" s="143">
        <v>60255.670000000006</v>
      </c>
      <c r="M60" s="143">
        <v>58927.6</v>
      </c>
      <c r="N60" s="143">
        <v>57622.76</v>
      </c>
      <c r="O60" s="143">
        <v>56319.72</v>
      </c>
      <c r="P60" s="143">
        <v>135105.66</v>
      </c>
      <c r="Q60" s="146">
        <f t="shared" si="0"/>
        <v>561406.87</v>
      </c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0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0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</row>
    <row r="61" spans="2:77" s="84" customFormat="1" ht="45" x14ac:dyDescent="0.25">
      <c r="B61" s="85" t="s">
        <v>892</v>
      </c>
      <c r="C61" s="86" t="s">
        <v>728</v>
      </c>
      <c r="D61" s="86" t="s">
        <v>893</v>
      </c>
      <c r="E61" s="85" t="s">
        <v>894</v>
      </c>
      <c r="F61" s="85" t="s">
        <v>895</v>
      </c>
      <c r="G61" s="87">
        <v>5653509</v>
      </c>
      <c r="H61" s="88">
        <v>3112660.79</v>
      </c>
      <c r="I61" s="139">
        <v>360307.9</v>
      </c>
      <c r="J61" s="139">
        <v>329612.26</v>
      </c>
      <c r="K61" s="139">
        <v>318521.27</v>
      </c>
      <c r="L61" s="139">
        <v>312284.11</v>
      </c>
      <c r="M61" s="139">
        <v>305741.04000000004</v>
      </c>
      <c r="N61" s="139">
        <v>299359.65000000002</v>
      </c>
      <c r="O61" s="139">
        <v>292987.03000000003</v>
      </c>
      <c r="P61" s="139">
        <v>1433929.53</v>
      </c>
      <c r="Q61" s="140">
        <f t="shared" si="0"/>
        <v>3652742.79</v>
      </c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0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0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</row>
    <row r="62" spans="2:77" s="84" customFormat="1" ht="60" x14ac:dyDescent="0.25">
      <c r="B62" s="85" t="s">
        <v>896</v>
      </c>
      <c r="C62" s="86" t="s">
        <v>728</v>
      </c>
      <c r="D62" s="86" t="s">
        <v>897</v>
      </c>
      <c r="E62" s="85" t="s">
        <v>890</v>
      </c>
      <c r="F62" s="85" t="s">
        <v>891</v>
      </c>
      <c r="G62" s="87">
        <v>1159942</v>
      </c>
      <c r="H62" s="88">
        <v>789884.45</v>
      </c>
      <c r="I62" s="139">
        <v>109985.35</v>
      </c>
      <c r="J62" s="139">
        <v>100676.38</v>
      </c>
      <c r="K62" s="139">
        <v>98487.01</v>
      </c>
      <c r="L62" s="139">
        <v>96430.299999999988</v>
      </c>
      <c r="M62" s="139">
        <v>94304.92</v>
      </c>
      <c r="N62" s="139">
        <v>92216.749999999985</v>
      </c>
      <c r="O62" s="139">
        <v>90131.430000000008</v>
      </c>
      <c r="P62" s="139">
        <v>216212.68</v>
      </c>
      <c r="Q62" s="140">
        <f t="shared" si="0"/>
        <v>898444.82000000007</v>
      </c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0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</row>
    <row r="63" spans="2:77" s="84" customFormat="1" ht="45" x14ac:dyDescent="0.25">
      <c r="B63" s="85" t="s">
        <v>898</v>
      </c>
      <c r="C63" s="86" t="s">
        <v>728</v>
      </c>
      <c r="D63" s="86" t="s">
        <v>899</v>
      </c>
      <c r="E63" s="85" t="s">
        <v>900</v>
      </c>
      <c r="F63" s="85" t="s">
        <v>901</v>
      </c>
      <c r="G63" s="87">
        <v>57880</v>
      </c>
      <c r="H63" s="88">
        <v>31424</v>
      </c>
      <c r="I63" s="139">
        <v>4922.3899999999994</v>
      </c>
      <c r="J63" s="139">
        <v>4628.09</v>
      </c>
      <c r="K63" s="139">
        <v>4504.67</v>
      </c>
      <c r="L63" s="139">
        <v>4407.130000000001</v>
      </c>
      <c r="M63" s="139">
        <v>4307.12</v>
      </c>
      <c r="N63" s="139">
        <v>4208.4699999999993</v>
      </c>
      <c r="O63" s="139">
        <v>4109.9600000000009</v>
      </c>
      <c r="P63" s="139">
        <v>4017.19</v>
      </c>
      <c r="Q63" s="140">
        <f t="shared" si="0"/>
        <v>35105.019999999997</v>
      </c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0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</row>
    <row r="64" spans="2:77" s="84" customFormat="1" ht="45" x14ac:dyDescent="0.25">
      <c r="B64" s="85" t="s">
        <v>902</v>
      </c>
      <c r="C64" s="89" t="s">
        <v>728</v>
      </c>
      <c r="D64" s="89" t="s">
        <v>903</v>
      </c>
      <c r="E64" s="90" t="s">
        <v>894</v>
      </c>
      <c r="F64" s="90" t="s">
        <v>904</v>
      </c>
      <c r="G64" s="91">
        <v>234257</v>
      </c>
      <c r="H64" s="92">
        <v>119190</v>
      </c>
      <c r="I64" s="143">
        <v>20486.760000000002</v>
      </c>
      <c r="J64" s="143">
        <v>19127.699999999997</v>
      </c>
      <c r="K64" s="143">
        <v>18543.96</v>
      </c>
      <c r="L64" s="143">
        <v>18134.769999999997</v>
      </c>
      <c r="M64" s="143">
        <v>17717.080000000002</v>
      </c>
      <c r="N64" s="143">
        <v>17304.21</v>
      </c>
      <c r="O64" s="143">
        <v>16891.89</v>
      </c>
      <c r="P64" s="143">
        <v>4182.1099999999997</v>
      </c>
      <c r="Q64" s="146">
        <f t="shared" si="0"/>
        <v>132388.48000000001</v>
      </c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0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0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</row>
    <row r="65" spans="2:77" s="84" customFormat="1" ht="60" x14ac:dyDescent="0.25">
      <c r="B65" s="85" t="s">
        <v>905</v>
      </c>
      <c r="C65" s="89" t="s">
        <v>728</v>
      </c>
      <c r="D65" s="89" t="s">
        <v>906</v>
      </c>
      <c r="E65" s="90" t="s">
        <v>890</v>
      </c>
      <c r="F65" s="90" t="s">
        <v>907</v>
      </c>
      <c r="G65" s="91">
        <v>753370</v>
      </c>
      <c r="H65" s="92">
        <v>360640.14</v>
      </c>
      <c r="I65" s="143">
        <v>30820.92</v>
      </c>
      <c r="J65" s="143">
        <v>27065.55</v>
      </c>
      <c r="K65" s="143">
        <v>26552.489999999998</v>
      </c>
      <c r="L65" s="143">
        <v>26107.730000000003</v>
      </c>
      <c r="M65" s="143">
        <v>25622.21</v>
      </c>
      <c r="N65" s="143">
        <v>25157.719999999998</v>
      </c>
      <c r="O65" s="143">
        <v>24693.85</v>
      </c>
      <c r="P65" s="143">
        <v>269487.65000000008</v>
      </c>
      <c r="Q65" s="146">
        <f t="shared" si="0"/>
        <v>455508.12000000011</v>
      </c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0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0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</row>
    <row r="66" spans="2:77" s="84" customFormat="1" ht="45" x14ac:dyDescent="0.25">
      <c r="B66" s="85" t="s">
        <v>908</v>
      </c>
      <c r="C66" s="86" t="s">
        <v>728</v>
      </c>
      <c r="D66" s="86" t="s">
        <v>909</v>
      </c>
      <c r="E66" s="85" t="s">
        <v>910</v>
      </c>
      <c r="F66" s="85" t="s">
        <v>911</v>
      </c>
      <c r="G66" s="87">
        <v>1107755</v>
      </c>
      <c r="H66" s="88">
        <v>723645.97</v>
      </c>
      <c r="I66" s="139">
        <v>79010.06</v>
      </c>
      <c r="J66" s="139">
        <v>72963.199999999997</v>
      </c>
      <c r="K66" s="139">
        <v>70830.11</v>
      </c>
      <c r="L66" s="139">
        <v>69466.53</v>
      </c>
      <c r="M66" s="139">
        <v>68030.200000000012</v>
      </c>
      <c r="N66" s="139">
        <v>66632.160000000003</v>
      </c>
      <c r="O66" s="139">
        <v>65236.01</v>
      </c>
      <c r="P66" s="139">
        <v>362127.98</v>
      </c>
      <c r="Q66" s="140">
        <f t="shared" si="0"/>
        <v>854296.25</v>
      </c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0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</row>
    <row r="67" spans="2:77" s="84" customFormat="1" ht="30" x14ac:dyDescent="0.25">
      <c r="B67" s="85" t="s">
        <v>912</v>
      </c>
      <c r="C67" s="86" t="s">
        <v>728</v>
      </c>
      <c r="D67" s="86" t="s">
        <v>913</v>
      </c>
      <c r="E67" s="85" t="s">
        <v>914</v>
      </c>
      <c r="F67" s="85" t="s">
        <v>915</v>
      </c>
      <c r="G67" s="87">
        <v>152450</v>
      </c>
      <c r="H67" s="88">
        <v>64192</v>
      </c>
      <c r="I67" s="139">
        <v>18050.07</v>
      </c>
      <c r="J67" s="139">
        <v>17229.04</v>
      </c>
      <c r="K67" s="139">
        <v>16791.400000000001</v>
      </c>
      <c r="L67" s="139">
        <v>16388.900000000001</v>
      </c>
      <c r="M67" s="139">
        <v>13.8</v>
      </c>
      <c r="N67" s="139">
        <v>0</v>
      </c>
      <c r="O67" s="139">
        <v>0</v>
      </c>
      <c r="P67" s="139">
        <v>0</v>
      </c>
      <c r="Q67" s="140">
        <f t="shared" si="0"/>
        <v>68473.210000000006</v>
      </c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0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0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</row>
    <row r="68" spans="2:77" s="84" customFormat="1" ht="75" x14ac:dyDescent="0.25">
      <c r="B68" s="85" t="s">
        <v>916</v>
      </c>
      <c r="C68" s="86" t="s">
        <v>728</v>
      </c>
      <c r="D68" s="86" t="s">
        <v>1125</v>
      </c>
      <c r="E68" s="85" t="s">
        <v>917</v>
      </c>
      <c r="F68" s="85" t="s">
        <v>797</v>
      </c>
      <c r="G68" s="87">
        <v>1104130</v>
      </c>
      <c r="H68" s="88">
        <v>587982.99</v>
      </c>
      <c r="I68" s="139">
        <v>49444.92</v>
      </c>
      <c r="J68" s="139">
        <v>44875.83</v>
      </c>
      <c r="K68" s="139">
        <v>43662.02</v>
      </c>
      <c r="L68" s="139">
        <v>42926.89</v>
      </c>
      <c r="M68" s="139">
        <v>42125.55</v>
      </c>
      <c r="N68" s="139">
        <v>41358.370000000003</v>
      </c>
      <c r="O68" s="139">
        <v>40592.25</v>
      </c>
      <c r="P68" s="139">
        <v>435022.22000000003</v>
      </c>
      <c r="Q68" s="140">
        <f t="shared" si="0"/>
        <v>740008.05</v>
      </c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0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0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0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</row>
    <row r="69" spans="2:77" s="84" customFormat="1" ht="45" x14ac:dyDescent="0.25">
      <c r="B69" s="85" t="s">
        <v>918</v>
      </c>
      <c r="C69" s="86" t="s">
        <v>728</v>
      </c>
      <c r="D69" s="86" t="s">
        <v>1140</v>
      </c>
      <c r="E69" s="85" t="s">
        <v>919</v>
      </c>
      <c r="F69" s="85" t="s">
        <v>920</v>
      </c>
      <c r="G69" s="87">
        <v>302670</v>
      </c>
      <c r="H69" s="88">
        <v>29110</v>
      </c>
      <c r="I69" s="139">
        <v>3927.51</v>
      </c>
      <c r="J69" s="139">
        <v>3629.58</v>
      </c>
      <c r="K69" s="139">
        <v>3524.6699999999996</v>
      </c>
      <c r="L69" s="139">
        <v>3441.54</v>
      </c>
      <c r="M69" s="139">
        <v>3355.2799999999997</v>
      </c>
      <c r="N69" s="139">
        <v>3270.74</v>
      </c>
      <c r="O69" s="139">
        <v>3186.28</v>
      </c>
      <c r="P69" s="139">
        <v>9776.6299999999992</v>
      </c>
      <c r="Q69" s="140">
        <f t="shared" si="0"/>
        <v>34112.229999999996</v>
      </c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0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0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</row>
    <row r="70" spans="2:77" s="84" customFormat="1" ht="45" x14ac:dyDescent="0.25">
      <c r="B70" s="85" t="s">
        <v>921</v>
      </c>
      <c r="C70" s="89" t="s">
        <v>728</v>
      </c>
      <c r="D70" s="89" t="s">
        <v>1141</v>
      </c>
      <c r="E70" s="90" t="s">
        <v>919</v>
      </c>
      <c r="F70" s="90" t="s">
        <v>920</v>
      </c>
      <c r="G70" s="91">
        <v>489990</v>
      </c>
      <c r="H70" s="92">
        <v>48667</v>
      </c>
      <c r="I70" s="143">
        <v>6566.09</v>
      </c>
      <c r="J70" s="143">
        <v>6068.04</v>
      </c>
      <c r="K70" s="143">
        <v>5892.65</v>
      </c>
      <c r="L70" s="143">
        <v>5753.68</v>
      </c>
      <c r="M70" s="143">
        <v>5609.49</v>
      </c>
      <c r="N70" s="143">
        <v>5468.0899999999992</v>
      </c>
      <c r="O70" s="143">
        <v>5326.91</v>
      </c>
      <c r="P70" s="143">
        <v>16344.859999999999</v>
      </c>
      <c r="Q70" s="146">
        <f t="shared" si="0"/>
        <v>57029.81</v>
      </c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0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0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0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</row>
    <row r="71" spans="2:77" s="84" customFormat="1" ht="45" x14ac:dyDescent="0.25">
      <c r="B71" s="85" t="s">
        <v>922</v>
      </c>
      <c r="C71" s="89" t="s">
        <v>728</v>
      </c>
      <c r="D71" s="89" t="s">
        <v>923</v>
      </c>
      <c r="E71" s="90" t="s">
        <v>924</v>
      </c>
      <c r="F71" s="90" t="s">
        <v>925</v>
      </c>
      <c r="G71" s="91">
        <v>632479</v>
      </c>
      <c r="H71" s="92">
        <v>218042</v>
      </c>
      <c r="I71" s="143">
        <v>25075.59</v>
      </c>
      <c r="J71" s="143">
        <v>22943.38</v>
      </c>
      <c r="K71" s="143">
        <v>22152.45</v>
      </c>
      <c r="L71" s="143">
        <v>21652.06</v>
      </c>
      <c r="M71" s="143">
        <v>21124.25</v>
      </c>
      <c r="N71" s="143">
        <v>20610.88</v>
      </c>
      <c r="O71" s="143">
        <v>20098.21</v>
      </c>
      <c r="P71" s="143">
        <v>114013.61999999998</v>
      </c>
      <c r="Q71" s="146">
        <f t="shared" si="0"/>
        <v>267670.43999999994</v>
      </c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0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0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0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</row>
    <row r="72" spans="2:77" s="84" customFormat="1" ht="45" x14ac:dyDescent="0.25">
      <c r="B72" s="85" t="s">
        <v>926</v>
      </c>
      <c r="C72" s="86" t="s">
        <v>728</v>
      </c>
      <c r="D72" s="86" t="s">
        <v>927</v>
      </c>
      <c r="E72" s="85" t="s">
        <v>924</v>
      </c>
      <c r="F72" s="85" t="s">
        <v>925</v>
      </c>
      <c r="G72" s="87">
        <v>1744521</v>
      </c>
      <c r="H72" s="88">
        <v>1188736.55</v>
      </c>
      <c r="I72" s="139">
        <v>129517.01000000001</v>
      </c>
      <c r="J72" s="139">
        <v>118482.48999999999</v>
      </c>
      <c r="K72" s="139">
        <v>114716.48</v>
      </c>
      <c r="L72" s="139">
        <v>112520.43999999999</v>
      </c>
      <c r="M72" s="139">
        <v>110204.04000000001</v>
      </c>
      <c r="N72" s="139">
        <v>107950.91</v>
      </c>
      <c r="O72" s="139">
        <v>105700.86</v>
      </c>
      <c r="P72" s="139">
        <v>609719.26000000013</v>
      </c>
      <c r="Q72" s="140">
        <f t="shared" si="0"/>
        <v>1408811.4900000002</v>
      </c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0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0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0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</row>
    <row r="73" spans="2:77" s="84" customFormat="1" ht="30" x14ac:dyDescent="0.25">
      <c r="B73" s="85" t="s">
        <v>928</v>
      </c>
      <c r="C73" s="86" t="s">
        <v>728</v>
      </c>
      <c r="D73" s="86" t="s">
        <v>929</v>
      </c>
      <c r="E73" s="85" t="s">
        <v>930</v>
      </c>
      <c r="F73" s="85" t="s">
        <v>931</v>
      </c>
      <c r="G73" s="87">
        <v>5861100</v>
      </c>
      <c r="H73" s="88">
        <v>2262966.08</v>
      </c>
      <c r="I73" s="139">
        <v>683470.23</v>
      </c>
      <c r="J73" s="139">
        <v>563441.01</v>
      </c>
      <c r="K73" s="139">
        <v>411532.93000000005</v>
      </c>
      <c r="L73" s="139">
        <v>299489.75</v>
      </c>
      <c r="M73" s="139">
        <v>163314.34000000003</v>
      </c>
      <c r="N73" s="139">
        <v>136481.59999999998</v>
      </c>
      <c r="O73" s="139">
        <v>127783.44999999998</v>
      </c>
      <c r="P73" s="139">
        <v>65810.239999999991</v>
      </c>
      <c r="Q73" s="140">
        <f t="shared" si="0"/>
        <v>2451323.5499999998</v>
      </c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0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0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0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</row>
    <row r="74" spans="2:77" s="84" customFormat="1" ht="30" x14ac:dyDescent="0.25">
      <c r="B74" s="85" t="s">
        <v>932</v>
      </c>
      <c r="C74" s="86" t="s">
        <v>728</v>
      </c>
      <c r="D74" s="86" t="s">
        <v>933</v>
      </c>
      <c r="E74" s="85" t="s">
        <v>934</v>
      </c>
      <c r="F74" s="85" t="s">
        <v>935</v>
      </c>
      <c r="G74" s="87">
        <v>105000</v>
      </c>
      <c r="H74" s="88">
        <v>97408</v>
      </c>
      <c r="I74" s="139">
        <v>9248.35</v>
      </c>
      <c r="J74" s="139">
        <v>8643.2900000000009</v>
      </c>
      <c r="K74" s="139">
        <v>8437.42</v>
      </c>
      <c r="L74" s="139">
        <v>8273.3100000000013</v>
      </c>
      <c r="M74" s="139">
        <v>8097.58</v>
      </c>
      <c r="N74" s="139">
        <v>7927.9100000000008</v>
      </c>
      <c r="O74" s="139">
        <v>7758.45</v>
      </c>
      <c r="P74" s="139">
        <v>62203.099999999991</v>
      </c>
      <c r="Q74" s="140">
        <f t="shared" si="0"/>
        <v>120589.40999999999</v>
      </c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0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0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0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</row>
    <row r="75" spans="2:77" s="84" customFormat="1" ht="30" x14ac:dyDescent="0.25">
      <c r="B75" s="85" t="s">
        <v>936</v>
      </c>
      <c r="C75" s="86" t="s">
        <v>728</v>
      </c>
      <c r="D75" s="86" t="s">
        <v>937</v>
      </c>
      <c r="E75" s="85" t="s">
        <v>938</v>
      </c>
      <c r="F75" s="85" t="s">
        <v>939</v>
      </c>
      <c r="G75" s="87">
        <v>385955</v>
      </c>
      <c r="H75" s="88">
        <v>364452.16</v>
      </c>
      <c r="I75" s="139">
        <v>35552.270000000004</v>
      </c>
      <c r="J75" s="139">
        <v>33131.17</v>
      </c>
      <c r="K75" s="139">
        <v>32378.200000000004</v>
      </c>
      <c r="L75" s="139">
        <v>31719.96</v>
      </c>
      <c r="M75" s="139">
        <v>31016.799999999999</v>
      </c>
      <c r="N75" s="139">
        <v>30337.350000000002</v>
      </c>
      <c r="O75" s="139">
        <v>29658.839999999997</v>
      </c>
      <c r="P75" s="139">
        <v>230593.33000000002</v>
      </c>
      <c r="Q75" s="140">
        <f t="shared" si="0"/>
        <v>454387.92000000004</v>
      </c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0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0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0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</row>
    <row r="76" spans="2:77" s="84" customFormat="1" ht="30" x14ac:dyDescent="0.25">
      <c r="B76" s="85" t="s">
        <v>940</v>
      </c>
      <c r="C76" s="89" t="s">
        <v>728</v>
      </c>
      <c r="D76" s="89" t="s">
        <v>941</v>
      </c>
      <c r="E76" s="90" t="s">
        <v>942</v>
      </c>
      <c r="F76" s="90" t="s">
        <v>943</v>
      </c>
      <c r="G76" s="91">
        <v>89093</v>
      </c>
      <c r="H76" s="92">
        <v>81807</v>
      </c>
      <c r="I76" s="143">
        <v>7914.3600000000006</v>
      </c>
      <c r="J76" s="143">
        <v>6976.8</v>
      </c>
      <c r="K76" s="143">
        <v>6880.2800000000007</v>
      </c>
      <c r="L76" s="143">
        <v>6748.28</v>
      </c>
      <c r="M76" s="143">
        <v>6606.3600000000006</v>
      </c>
      <c r="N76" s="143">
        <v>6469.58</v>
      </c>
      <c r="O76" s="143">
        <v>6333.02</v>
      </c>
      <c r="P76" s="143">
        <v>54587.39</v>
      </c>
      <c r="Q76" s="146">
        <f t="shared" ref="Q76:Q114" si="1">SUM(I76:P76)</f>
        <v>102516.07</v>
      </c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0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0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0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</row>
    <row r="77" spans="2:77" s="84" customFormat="1" ht="30" x14ac:dyDescent="0.25">
      <c r="B77" s="85" t="s">
        <v>944</v>
      </c>
      <c r="C77" s="89" t="s">
        <v>728</v>
      </c>
      <c r="D77" s="89" t="s">
        <v>945</v>
      </c>
      <c r="E77" s="90" t="s">
        <v>942</v>
      </c>
      <c r="F77" s="90" t="s">
        <v>946</v>
      </c>
      <c r="G77" s="91">
        <v>110174</v>
      </c>
      <c r="H77" s="92">
        <v>103273.87</v>
      </c>
      <c r="I77" s="143">
        <v>12914.130000000001</v>
      </c>
      <c r="J77" s="143">
        <v>11658.31</v>
      </c>
      <c r="K77" s="143">
        <v>11458.38</v>
      </c>
      <c r="L77" s="143">
        <v>11214.349999999999</v>
      </c>
      <c r="M77" s="143">
        <v>10959.78</v>
      </c>
      <c r="N77" s="143">
        <v>10710.83</v>
      </c>
      <c r="O77" s="143">
        <v>10462.189999999999</v>
      </c>
      <c r="P77" s="143">
        <v>41475.590000000011</v>
      </c>
      <c r="Q77" s="146">
        <f t="shared" si="1"/>
        <v>120853.56000000001</v>
      </c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0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0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0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</row>
    <row r="78" spans="2:77" s="84" customFormat="1" ht="45" x14ac:dyDescent="0.25">
      <c r="B78" s="85" t="s">
        <v>947</v>
      </c>
      <c r="C78" s="89" t="s">
        <v>728</v>
      </c>
      <c r="D78" s="89" t="s">
        <v>1126</v>
      </c>
      <c r="E78" s="90" t="s">
        <v>948</v>
      </c>
      <c r="F78" s="90" t="s">
        <v>949</v>
      </c>
      <c r="G78" s="91">
        <v>127410</v>
      </c>
      <c r="H78" s="92">
        <v>116982</v>
      </c>
      <c r="I78" s="143">
        <v>11087.880000000001</v>
      </c>
      <c r="J78" s="143">
        <v>10042.08</v>
      </c>
      <c r="K78" s="143">
        <v>9887.2000000000007</v>
      </c>
      <c r="L78" s="143">
        <v>9695.25</v>
      </c>
      <c r="M78" s="143">
        <v>9488.84</v>
      </c>
      <c r="N78" s="143">
        <v>9289.9399999999987</v>
      </c>
      <c r="O78" s="143">
        <v>9091.2999999999993</v>
      </c>
      <c r="P78" s="143">
        <v>78232.179999999993</v>
      </c>
      <c r="Q78" s="146">
        <f t="shared" si="1"/>
        <v>146814.66999999998</v>
      </c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0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0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0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</row>
    <row r="79" spans="2:77" s="84" customFormat="1" ht="30" x14ac:dyDescent="0.25">
      <c r="B79" s="85" t="s">
        <v>950</v>
      </c>
      <c r="C79" s="89" t="s">
        <v>728</v>
      </c>
      <c r="D79" s="97" t="s">
        <v>1127</v>
      </c>
      <c r="E79" s="98" t="s">
        <v>948</v>
      </c>
      <c r="F79" s="98" t="s">
        <v>949</v>
      </c>
      <c r="G79" s="91">
        <v>68951</v>
      </c>
      <c r="H79" s="92">
        <v>63315</v>
      </c>
      <c r="I79" s="143">
        <v>6001.17</v>
      </c>
      <c r="J79" s="143">
        <v>5435.14</v>
      </c>
      <c r="K79" s="143">
        <v>5351.32</v>
      </c>
      <c r="L79" s="143">
        <v>5247.43</v>
      </c>
      <c r="M79" s="143">
        <v>5135.71</v>
      </c>
      <c r="N79" s="143">
        <v>5028.07</v>
      </c>
      <c r="O79" s="143">
        <v>4920.55</v>
      </c>
      <c r="P79" s="143">
        <v>42342.169999999984</v>
      </c>
      <c r="Q79" s="146">
        <f t="shared" si="1"/>
        <v>79461.559999999983</v>
      </c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0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0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0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</row>
    <row r="80" spans="2:77" s="84" customFormat="1" ht="60" x14ac:dyDescent="0.25">
      <c r="B80" s="85" t="s">
        <v>951</v>
      </c>
      <c r="C80" s="89" t="s">
        <v>728</v>
      </c>
      <c r="D80" s="89" t="s">
        <v>1128</v>
      </c>
      <c r="E80" s="90" t="s">
        <v>952</v>
      </c>
      <c r="F80" s="90" t="s">
        <v>953</v>
      </c>
      <c r="G80" s="91">
        <v>136879</v>
      </c>
      <c r="H80" s="92">
        <v>131131.68</v>
      </c>
      <c r="I80" s="143">
        <v>16067.42</v>
      </c>
      <c r="J80" s="143">
        <v>14774.57</v>
      </c>
      <c r="K80" s="143">
        <v>14503.04</v>
      </c>
      <c r="L80" s="143">
        <v>14190.090000000002</v>
      </c>
      <c r="M80" s="143">
        <v>13863.43</v>
      </c>
      <c r="N80" s="143">
        <v>13544.060000000001</v>
      </c>
      <c r="O80" s="143">
        <v>13225.130000000001</v>
      </c>
      <c r="P80" s="143">
        <v>53623.650000000009</v>
      </c>
      <c r="Q80" s="146">
        <f t="shared" si="1"/>
        <v>153791.39000000001</v>
      </c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0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0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0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</row>
    <row r="81" spans="2:77" s="84" customFormat="1" ht="45" x14ac:dyDescent="0.25">
      <c r="B81" s="85" t="s">
        <v>954</v>
      </c>
      <c r="C81" s="89" t="s">
        <v>728</v>
      </c>
      <c r="D81" s="89" t="s">
        <v>1129</v>
      </c>
      <c r="E81" s="90" t="s">
        <v>955</v>
      </c>
      <c r="F81" s="90" t="s">
        <v>956</v>
      </c>
      <c r="G81" s="91">
        <v>307500</v>
      </c>
      <c r="H81" s="92">
        <v>254252</v>
      </c>
      <c r="I81" s="143">
        <v>24704.17</v>
      </c>
      <c r="J81" s="143">
        <v>22994.48</v>
      </c>
      <c r="K81" s="143">
        <v>22447.73</v>
      </c>
      <c r="L81" s="143">
        <v>21963.379999999997</v>
      </c>
      <c r="M81" s="143">
        <v>21439.21</v>
      </c>
      <c r="N81" s="143">
        <v>20934.419999999998</v>
      </c>
      <c r="O81" s="143">
        <v>20430.310000000001</v>
      </c>
      <c r="P81" s="143">
        <v>176570.24000000002</v>
      </c>
      <c r="Q81" s="146">
        <f t="shared" si="1"/>
        <v>331483.93999999994</v>
      </c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0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0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</row>
    <row r="82" spans="2:77" s="84" customFormat="1" ht="45" x14ac:dyDescent="0.25">
      <c r="B82" s="85" t="s">
        <v>957</v>
      </c>
      <c r="C82" s="89" t="s">
        <v>728</v>
      </c>
      <c r="D82" s="89" t="s">
        <v>1130</v>
      </c>
      <c r="E82" s="90" t="s">
        <v>955</v>
      </c>
      <c r="F82" s="90" t="s">
        <v>958</v>
      </c>
      <c r="G82" s="91">
        <v>327351</v>
      </c>
      <c r="H82" s="92">
        <v>198528</v>
      </c>
      <c r="I82" s="143">
        <v>22764.41</v>
      </c>
      <c r="J82" s="143">
        <v>21375.61</v>
      </c>
      <c r="K82" s="143">
        <v>20900.52</v>
      </c>
      <c r="L82" s="143">
        <v>20469.43</v>
      </c>
      <c r="M82" s="143">
        <v>20015.87</v>
      </c>
      <c r="N82" s="143">
        <v>19573.169999999998</v>
      </c>
      <c r="O82" s="143">
        <v>19131.129999999997</v>
      </c>
      <c r="P82" s="143">
        <v>89028.23000000001</v>
      </c>
      <c r="Q82" s="146">
        <f t="shared" si="1"/>
        <v>233258.37</v>
      </c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0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0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0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</row>
    <row r="83" spans="2:77" ht="60" x14ac:dyDescent="0.25">
      <c r="B83" s="85" t="s">
        <v>959</v>
      </c>
      <c r="C83" s="89" t="s">
        <v>728</v>
      </c>
      <c r="D83" s="89" t="s">
        <v>1131</v>
      </c>
      <c r="E83" s="90" t="s">
        <v>960</v>
      </c>
      <c r="F83" s="98" t="s">
        <v>961</v>
      </c>
      <c r="G83" s="91">
        <v>451040</v>
      </c>
      <c r="H83" s="92">
        <v>450588.07</v>
      </c>
      <c r="I83" s="143">
        <v>41328.080000000002</v>
      </c>
      <c r="J83" s="143">
        <v>38612.619999999995</v>
      </c>
      <c r="K83" s="143">
        <v>37658.94</v>
      </c>
      <c r="L83" s="143">
        <v>36934.36</v>
      </c>
      <c r="M83" s="143">
        <v>36154.199999999997</v>
      </c>
      <c r="N83" s="143">
        <v>35402.839999999997</v>
      </c>
      <c r="O83" s="143">
        <v>34652.539999999994</v>
      </c>
      <c r="P83" s="143">
        <v>305283.30999999988</v>
      </c>
      <c r="Q83" s="146">
        <f t="shared" si="1"/>
        <v>566026.8899999999</v>
      </c>
    </row>
    <row r="84" spans="2:77" ht="45" x14ac:dyDescent="0.25">
      <c r="B84" s="85" t="s">
        <v>962</v>
      </c>
      <c r="C84" s="89" t="s">
        <v>728</v>
      </c>
      <c r="D84" s="89" t="s">
        <v>963</v>
      </c>
      <c r="E84" s="90" t="s">
        <v>964</v>
      </c>
      <c r="F84" s="98" t="s">
        <v>965</v>
      </c>
      <c r="G84" s="91">
        <v>296350</v>
      </c>
      <c r="H84" s="92">
        <v>252500.45</v>
      </c>
      <c r="I84" s="143">
        <v>25343.99</v>
      </c>
      <c r="J84" s="143">
        <v>23090.98</v>
      </c>
      <c r="K84" s="143">
        <v>22390.7</v>
      </c>
      <c r="L84" s="143">
        <v>21895.920000000002</v>
      </c>
      <c r="M84" s="143">
        <v>21362.43</v>
      </c>
      <c r="N84" s="143">
        <v>20848.990000000002</v>
      </c>
      <c r="O84" s="143">
        <v>20336.27</v>
      </c>
      <c r="P84" s="143">
        <v>178897.58</v>
      </c>
      <c r="Q84" s="146">
        <f t="shared" si="1"/>
        <v>334166.86</v>
      </c>
    </row>
    <row r="85" spans="2:77" ht="30" x14ac:dyDescent="0.25">
      <c r="B85" s="85" t="s">
        <v>966</v>
      </c>
      <c r="C85" s="89" t="s">
        <v>728</v>
      </c>
      <c r="D85" s="89" t="s">
        <v>967</v>
      </c>
      <c r="E85" s="90" t="s">
        <v>968</v>
      </c>
      <c r="F85" s="98" t="s">
        <v>969</v>
      </c>
      <c r="G85" s="91">
        <v>587705</v>
      </c>
      <c r="H85" s="92">
        <v>587705</v>
      </c>
      <c r="I85" s="143">
        <v>53790.21</v>
      </c>
      <c r="J85" s="143">
        <v>55811.55</v>
      </c>
      <c r="K85" s="143">
        <v>54873.68</v>
      </c>
      <c r="L85" s="143">
        <v>53560.01</v>
      </c>
      <c r="M85" s="143">
        <v>52139.77</v>
      </c>
      <c r="N85" s="143">
        <v>50774.68</v>
      </c>
      <c r="O85" s="143">
        <v>49411.48</v>
      </c>
      <c r="P85" s="143">
        <v>445049.77</v>
      </c>
      <c r="Q85" s="146">
        <f t="shared" si="1"/>
        <v>815411.15</v>
      </c>
    </row>
    <row r="86" spans="2:77" ht="45" x14ac:dyDescent="0.25">
      <c r="B86" s="85" t="s">
        <v>970</v>
      </c>
      <c r="C86" s="89" t="s">
        <v>728</v>
      </c>
      <c r="D86" s="89" t="s">
        <v>1142</v>
      </c>
      <c r="E86" s="99" t="s">
        <v>971</v>
      </c>
      <c r="F86" s="99" t="s">
        <v>850</v>
      </c>
      <c r="G86" s="91">
        <v>105221</v>
      </c>
      <c r="H86" s="92">
        <v>105221</v>
      </c>
      <c r="I86" s="143">
        <v>11836.33</v>
      </c>
      <c r="J86" s="143">
        <v>17813.53</v>
      </c>
      <c r="K86" s="143">
        <v>17405.940000000002</v>
      </c>
      <c r="L86" s="143">
        <v>16894.810000000001</v>
      </c>
      <c r="M86" s="143">
        <v>16371.64</v>
      </c>
      <c r="N86" s="143">
        <v>15855.220000000001</v>
      </c>
      <c r="O86" s="143">
        <v>15339.47</v>
      </c>
      <c r="P86" s="143">
        <v>11185.19</v>
      </c>
      <c r="Q86" s="146">
        <f t="shared" si="1"/>
        <v>122702.13</v>
      </c>
    </row>
    <row r="87" spans="2:77" ht="30" x14ac:dyDescent="0.25">
      <c r="B87" s="85" t="s">
        <v>972</v>
      </c>
      <c r="C87" s="89" t="s">
        <v>728</v>
      </c>
      <c r="D87" s="89" t="s">
        <v>973</v>
      </c>
      <c r="E87" s="99" t="s">
        <v>971</v>
      </c>
      <c r="F87" s="99" t="s">
        <v>850</v>
      </c>
      <c r="G87" s="91">
        <v>78399</v>
      </c>
      <c r="H87" s="92">
        <v>78399</v>
      </c>
      <c r="I87" s="143">
        <v>8817.16</v>
      </c>
      <c r="J87" s="143">
        <v>13273.020000000002</v>
      </c>
      <c r="K87" s="143">
        <v>12969.31</v>
      </c>
      <c r="L87" s="143">
        <v>12588.47</v>
      </c>
      <c r="M87" s="143">
        <v>12198.650000000001</v>
      </c>
      <c r="N87" s="143">
        <v>11813.85</v>
      </c>
      <c r="O87" s="143">
        <v>11429.590000000002</v>
      </c>
      <c r="P87" s="143">
        <v>8334.2000000000007</v>
      </c>
      <c r="Q87" s="146">
        <f t="shared" si="1"/>
        <v>91424.25</v>
      </c>
    </row>
    <row r="88" spans="2:77" ht="45" x14ac:dyDescent="0.25">
      <c r="B88" s="85" t="s">
        <v>974</v>
      </c>
      <c r="C88" s="89" t="s">
        <v>728</v>
      </c>
      <c r="D88" s="89" t="s">
        <v>975</v>
      </c>
      <c r="E88" s="99" t="s">
        <v>971</v>
      </c>
      <c r="F88" s="99" t="s">
        <v>850</v>
      </c>
      <c r="G88" s="91">
        <v>57832</v>
      </c>
      <c r="H88" s="92">
        <v>57832</v>
      </c>
      <c r="I88" s="143">
        <v>6494.38</v>
      </c>
      <c r="J88" s="143">
        <v>9792.7799999999988</v>
      </c>
      <c r="K88" s="143">
        <v>9568.7099999999991</v>
      </c>
      <c r="L88" s="143">
        <v>9287.7200000000012</v>
      </c>
      <c r="M88" s="143">
        <v>9000.1200000000008</v>
      </c>
      <c r="N88" s="143">
        <v>8716.2099999999991</v>
      </c>
      <c r="O88" s="143">
        <v>8432.69</v>
      </c>
      <c r="P88" s="143">
        <v>6148.91</v>
      </c>
      <c r="Q88" s="146">
        <f t="shared" si="1"/>
        <v>67441.52</v>
      </c>
    </row>
    <row r="89" spans="2:77" ht="30" x14ac:dyDescent="0.25">
      <c r="B89" s="85" t="s">
        <v>976</v>
      </c>
      <c r="C89" s="89" t="s">
        <v>728</v>
      </c>
      <c r="D89" s="89" t="s">
        <v>977</v>
      </c>
      <c r="E89" s="99" t="s">
        <v>971</v>
      </c>
      <c r="F89" s="99" t="s">
        <v>978</v>
      </c>
      <c r="G89" s="91">
        <v>170638</v>
      </c>
      <c r="H89" s="92">
        <v>170637.67</v>
      </c>
      <c r="I89" s="143">
        <v>16159.41</v>
      </c>
      <c r="J89" s="143">
        <v>16972.120000000003</v>
      </c>
      <c r="K89" s="143">
        <v>16727.510000000002</v>
      </c>
      <c r="L89" s="143">
        <v>16314.58</v>
      </c>
      <c r="M89" s="143">
        <v>15872.18</v>
      </c>
      <c r="N89" s="143">
        <v>15445.099999999999</v>
      </c>
      <c r="O89" s="143">
        <v>15018.609999999999</v>
      </c>
      <c r="P89" s="143">
        <v>116970.25</v>
      </c>
      <c r="Q89" s="146">
        <f t="shared" si="1"/>
        <v>229479.76</v>
      </c>
    </row>
    <row r="90" spans="2:77" ht="45" x14ac:dyDescent="0.25">
      <c r="B90" s="85" t="s">
        <v>979</v>
      </c>
      <c r="C90" s="89" t="s">
        <v>728</v>
      </c>
      <c r="D90" s="89" t="s">
        <v>980</v>
      </c>
      <c r="E90" s="99" t="s">
        <v>981</v>
      </c>
      <c r="F90" s="99" t="s">
        <v>982</v>
      </c>
      <c r="G90" s="91">
        <v>75107</v>
      </c>
      <c r="H90" s="92">
        <v>75107</v>
      </c>
      <c r="I90" s="143">
        <v>5064.42</v>
      </c>
      <c r="J90" s="143">
        <v>9244.2999999999993</v>
      </c>
      <c r="K90" s="143">
        <v>8947.4500000000007</v>
      </c>
      <c r="L90" s="143">
        <v>8692.23</v>
      </c>
      <c r="M90" s="143">
        <v>8425.7400000000016</v>
      </c>
      <c r="N90" s="143">
        <v>8166.3600000000006</v>
      </c>
      <c r="O90" s="143">
        <v>7907.33</v>
      </c>
      <c r="P90" s="143">
        <v>42006.27</v>
      </c>
      <c r="Q90" s="146">
        <f t="shared" si="1"/>
        <v>98454.1</v>
      </c>
    </row>
    <row r="91" spans="2:77" ht="45" x14ac:dyDescent="0.25">
      <c r="B91" s="85" t="s">
        <v>983</v>
      </c>
      <c r="C91" s="89" t="s">
        <v>728</v>
      </c>
      <c r="D91" s="89" t="s">
        <v>984</v>
      </c>
      <c r="E91" s="99" t="s">
        <v>981</v>
      </c>
      <c r="F91" s="99" t="s">
        <v>982</v>
      </c>
      <c r="G91" s="91">
        <v>144778</v>
      </c>
      <c r="H91" s="92">
        <v>144778</v>
      </c>
      <c r="I91" s="143">
        <v>9764.5</v>
      </c>
      <c r="J91" s="143">
        <v>17819.28</v>
      </c>
      <c r="K91" s="143">
        <v>17247.05</v>
      </c>
      <c r="L91" s="143">
        <v>16755.080000000002</v>
      </c>
      <c r="M91" s="143">
        <v>16241.390000000001</v>
      </c>
      <c r="N91" s="143">
        <v>15741.409999999998</v>
      </c>
      <c r="O91" s="143">
        <v>15242.109999999999</v>
      </c>
      <c r="P91" s="143">
        <v>80970.959999999977</v>
      </c>
      <c r="Q91" s="146">
        <f t="shared" si="1"/>
        <v>189781.77999999997</v>
      </c>
    </row>
    <row r="92" spans="2:77" ht="30" x14ac:dyDescent="0.25">
      <c r="B92" s="85" t="s">
        <v>985</v>
      </c>
      <c r="C92" s="89" t="s">
        <v>728</v>
      </c>
      <c r="D92" s="89" t="s">
        <v>986</v>
      </c>
      <c r="E92" s="99" t="s">
        <v>987</v>
      </c>
      <c r="F92" s="99" t="s">
        <v>884</v>
      </c>
      <c r="G92" s="91">
        <v>85648</v>
      </c>
      <c r="H92" s="92">
        <v>85648</v>
      </c>
      <c r="I92" s="143">
        <v>6779.1</v>
      </c>
      <c r="J92" s="143">
        <v>15104.28</v>
      </c>
      <c r="K92" s="143">
        <v>14591.17</v>
      </c>
      <c r="L92" s="143">
        <v>14119.57</v>
      </c>
      <c r="M92" s="143">
        <v>13638.77</v>
      </c>
      <c r="N92" s="143">
        <v>13164.470000000001</v>
      </c>
      <c r="O92" s="143">
        <v>12690.85</v>
      </c>
      <c r="P92" s="143">
        <v>12224.99</v>
      </c>
      <c r="Q92" s="146">
        <f t="shared" si="1"/>
        <v>102313.20000000001</v>
      </c>
    </row>
    <row r="93" spans="2:77" ht="45" x14ac:dyDescent="0.25">
      <c r="B93" s="85" t="s">
        <v>988</v>
      </c>
      <c r="C93" s="89" t="s">
        <v>728</v>
      </c>
      <c r="D93" s="89" t="s">
        <v>989</v>
      </c>
      <c r="E93" s="99" t="s">
        <v>987</v>
      </c>
      <c r="F93" s="99" t="s">
        <v>982</v>
      </c>
      <c r="G93" s="91">
        <v>98623</v>
      </c>
      <c r="H93" s="92">
        <v>98623</v>
      </c>
      <c r="I93" s="143">
        <v>8550.07</v>
      </c>
      <c r="J93" s="143">
        <v>11901.65</v>
      </c>
      <c r="K93" s="143">
        <v>11515.66</v>
      </c>
      <c r="L93" s="143">
        <v>11187.060000000001</v>
      </c>
      <c r="M93" s="143">
        <v>10844.09</v>
      </c>
      <c r="N93" s="143">
        <v>10510.26</v>
      </c>
      <c r="O93" s="143">
        <v>10176.890000000001</v>
      </c>
      <c r="P93" s="143">
        <v>54062.890000000014</v>
      </c>
      <c r="Q93" s="146">
        <f t="shared" si="1"/>
        <v>128748.57000000002</v>
      </c>
    </row>
    <row r="94" spans="2:77" ht="45" x14ac:dyDescent="0.25">
      <c r="B94" s="85" t="s">
        <v>990</v>
      </c>
      <c r="C94" s="89" t="s">
        <v>728</v>
      </c>
      <c r="D94" s="89" t="s">
        <v>991</v>
      </c>
      <c r="E94" s="99" t="s">
        <v>987</v>
      </c>
      <c r="F94" s="99" t="s">
        <v>982</v>
      </c>
      <c r="G94" s="91">
        <v>134350</v>
      </c>
      <c r="H94" s="92">
        <v>134350</v>
      </c>
      <c r="I94" s="143">
        <v>11682.6</v>
      </c>
      <c r="J94" s="143">
        <v>16208.68</v>
      </c>
      <c r="K94" s="143">
        <v>15683.009999999998</v>
      </c>
      <c r="L94" s="143">
        <v>15235.489999999998</v>
      </c>
      <c r="M94" s="143">
        <v>14768.400000000001</v>
      </c>
      <c r="N94" s="143">
        <v>14313.78</v>
      </c>
      <c r="O94" s="143">
        <v>13859.75</v>
      </c>
      <c r="P94" s="143">
        <v>73627.38</v>
      </c>
      <c r="Q94" s="146">
        <f t="shared" si="1"/>
        <v>175379.09</v>
      </c>
    </row>
    <row r="95" spans="2:77" x14ac:dyDescent="0.25">
      <c r="B95" s="85" t="s">
        <v>992</v>
      </c>
      <c r="C95" s="89" t="s">
        <v>728</v>
      </c>
      <c r="D95" s="89" t="s">
        <v>993</v>
      </c>
      <c r="E95" s="99" t="s">
        <v>994</v>
      </c>
      <c r="F95" s="99" t="s">
        <v>995</v>
      </c>
      <c r="G95" s="91">
        <v>203159</v>
      </c>
      <c r="H95" s="92">
        <v>81264</v>
      </c>
      <c r="I95" s="143">
        <v>104271.67</v>
      </c>
      <c r="J95" s="143">
        <v>98.7</v>
      </c>
      <c r="K95" s="143">
        <v>0</v>
      </c>
      <c r="L95" s="143">
        <v>0</v>
      </c>
      <c r="M95" s="143">
        <v>0</v>
      </c>
      <c r="N95" s="143">
        <v>0</v>
      </c>
      <c r="O95" s="143">
        <v>0</v>
      </c>
      <c r="P95" s="143">
        <v>0</v>
      </c>
      <c r="Q95" s="146">
        <f t="shared" si="1"/>
        <v>104370.37</v>
      </c>
    </row>
    <row r="96" spans="2:77" ht="30" x14ac:dyDescent="0.25">
      <c r="B96" s="85" t="s">
        <v>996</v>
      </c>
      <c r="C96" s="89" t="s">
        <v>728</v>
      </c>
      <c r="D96" s="89" t="s">
        <v>997</v>
      </c>
      <c r="E96" s="99" t="s">
        <v>998</v>
      </c>
      <c r="F96" s="99" t="s">
        <v>734</v>
      </c>
      <c r="G96" s="91">
        <v>326549</v>
      </c>
      <c r="H96" s="92">
        <v>326549</v>
      </c>
      <c r="I96" s="143">
        <v>15563.01</v>
      </c>
      <c r="J96" s="143">
        <v>23879.88</v>
      </c>
      <c r="K96" s="143">
        <v>27176.27</v>
      </c>
      <c r="L96" s="143">
        <v>26621.64</v>
      </c>
      <c r="M96" s="143">
        <v>26001.97</v>
      </c>
      <c r="N96" s="143">
        <v>25415.629999999997</v>
      </c>
      <c r="O96" s="143">
        <v>24830.080000000002</v>
      </c>
      <c r="P96" s="143">
        <v>328765.82999999996</v>
      </c>
      <c r="Q96" s="146">
        <f t="shared" si="1"/>
        <v>498254.30999999994</v>
      </c>
    </row>
    <row r="97" spans="2:18" ht="45" x14ac:dyDescent="0.25">
      <c r="B97" s="85" t="s">
        <v>999</v>
      </c>
      <c r="C97" s="89" t="s">
        <v>728</v>
      </c>
      <c r="D97" s="89" t="s">
        <v>1000</v>
      </c>
      <c r="E97" s="99" t="s">
        <v>998</v>
      </c>
      <c r="F97" s="99" t="s">
        <v>1001</v>
      </c>
      <c r="G97" s="91">
        <v>453773</v>
      </c>
      <c r="H97" s="92">
        <v>453773.42</v>
      </c>
      <c r="I97" s="148">
        <v>20821.27</v>
      </c>
      <c r="J97" s="148">
        <v>42674.479999999996</v>
      </c>
      <c r="K97" s="148">
        <v>41952.71</v>
      </c>
      <c r="L97" s="148">
        <v>41005.21</v>
      </c>
      <c r="M97" s="148">
        <v>39975.19</v>
      </c>
      <c r="N97" s="148">
        <v>38987.760000000002</v>
      </c>
      <c r="O97" s="148">
        <v>38001.699999999997</v>
      </c>
      <c r="P97" s="148">
        <v>372594.00000000006</v>
      </c>
      <c r="Q97" s="146">
        <f t="shared" si="1"/>
        <v>636012.32000000007</v>
      </c>
    </row>
    <row r="98" spans="2:18" ht="30" x14ac:dyDescent="0.25">
      <c r="B98" s="85" t="s">
        <v>1002</v>
      </c>
      <c r="C98" s="89" t="s">
        <v>728</v>
      </c>
      <c r="D98" s="89" t="s">
        <v>1003</v>
      </c>
      <c r="E98" s="99" t="s">
        <v>1004</v>
      </c>
      <c r="F98" s="99" t="s">
        <v>744</v>
      </c>
      <c r="G98" s="91">
        <v>59728</v>
      </c>
      <c r="H98" s="92">
        <v>59728.08</v>
      </c>
      <c r="I98" s="143">
        <v>2564.2600000000002</v>
      </c>
      <c r="J98" s="143">
        <v>6779.8</v>
      </c>
      <c r="K98" s="143">
        <v>6644.16</v>
      </c>
      <c r="L98" s="143">
        <v>6479.83</v>
      </c>
      <c r="M98" s="143">
        <v>6306.03</v>
      </c>
      <c r="N98" s="143">
        <v>6137.2199999999993</v>
      </c>
      <c r="O98" s="143">
        <v>5968.6</v>
      </c>
      <c r="P98" s="143">
        <v>35838.409999999996</v>
      </c>
      <c r="Q98" s="146">
        <f t="shared" si="1"/>
        <v>76718.31</v>
      </c>
    </row>
    <row r="99" spans="2:18" ht="60" x14ac:dyDescent="0.25">
      <c r="B99" s="85" t="s">
        <v>1005</v>
      </c>
      <c r="C99" s="89" t="s">
        <v>728</v>
      </c>
      <c r="D99" s="89" t="s">
        <v>1006</v>
      </c>
      <c r="E99" s="99" t="s">
        <v>1004</v>
      </c>
      <c r="F99" s="99" t="s">
        <v>744</v>
      </c>
      <c r="G99" s="91">
        <v>77190</v>
      </c>
      <c r="H99" s="92">
        <v>77189.990000000005</v>
      </c>
      <c r="I99" s="143">
        <v>3313.95</v>
      </c>
      <c r="J99" s="143">
        <v>8759.369999999999</v>
      </c>
      <c r="K99" s="143">
        <v>8584.14</v>
      </c>
      <c r="L99" s="143">
        <v>8371.869999999999</v>
      </c>
      <c r="M99" s="143">
        <v>8147.3600000000006</v>
      </c>
      <c r="N99" s="143">
        <v>7929.28</v>
      </c>
      <c r="O99" s="143">
        <v>7711.48</v>
      </c>
      <c r="P99" s="143">
        <v>46337.240000000005</v>
      </c>
      <c r="Q99" s="146">
        <f t="shared" si="1"/>
        <v>99154.69</v>
      </c>
    </row>
    <row r="100" spans="2:18" ht="30" x14ac:dyDescent="0.25">
      <c r="B100" s="85" t="s">
        <v>1007</v>
      </c>
      <c r="C100" s="89" t="s">
        <v>728</v>
      </c>
      <c r="D100" s="89" t="s">
        <v>1008</v>
      </c>
      <c r="E100" s="99" t="s">
        <v>1004</v>
      </c>
      <c r="F100" s="99" t="s">
        <v>744</v>
      </c>
      <c r="G100" s="91">
        <v>105102</v>
      </c>
      <c r="H100" s="92">
        <v>105102</v>
      </c>
      <c r="I100" s="143">
        <v>4512.2700000000004</v>
      </c>
      <c r="J100" s="143">
        <v>11924.92</v>
      </c>
      <c r="K100" s="143">
        <v>11686.42</v>
      </c>
      <c r="L100" s="143">
        <v>11397.470000000001</v>
      </c>
      <c r="M100" s="143">
        <v>11091.829999999998</v>
      </c>
      <c r="N100" s="143">
        <v>10794.94</v>
      </c>
      <c r="O100" s="143">
        <v>10498.449999999999</v>
      </c>
      <c r="P100" s="143">
        <v>63108.110000000008</v>
      </c>
      <c r="Q100" s="146">
        <f t="shared" si="1"/>
        <v>135014.41</v>
      </c>
    </row>
    <row r="101" spans="2:18" ht="30" x14ac:dyDescent="0.25">
      <c r="B101" s="85" t="s">
        <v>1009</v>
      </c>
      <c r="C101" s="89" t="s">
        <v>728</v>
      </c>
      <c r="D101" s="89" t="s">
        <v>1010</v>
      </c>
      <c r="E101" s="99" t="s">
        <v>1004</v>
      </c>
      <c r="F101" s="99" t="s">
        <v>744</v>
      </c>
      <c r="G101" s="91">
        <v>187597</v>
      </c>
      <c r="H101" s="92">
        <v>187597</v>
      </c>
      <c r="I101" s="143">
        <v>8053.98</v>
      </c>
      <c r="J101" s="143">
        <v>21286.09</v>
      </c>
      <c r="K101" s="143">
        <v>20860.349999999999</v>
      </c>
      <c r="L101" s="143">
        <v>20344.53</v>
      </c>
      <c r="M101" s="143">
        <v>19798.940000000002</v>
      </c>
      <c r="N101" s="143">
        <v>19268.97</v>
      </c>
      <c r="O101" s="143">
        <v>18739.73</v>
      </c>
      <c r="P101" s="143">
        <v>112631.68000000001</v>
      </c>
      <c r="Q101" s="146">
        <f t="shared" si="1"/>
        <v>240984.27000000002</v>
      </c>
    </row>
    <row r="102" spans="2:18" ht="30" x14ac:dyDescent="0.25">
      <c r="B102" s="85" t="s">
        <v>1011</v>
      </c>
      <c r="C102" s="89" t="s">
        <v>728</v>
      </c>
      <c r="D102" s="89" t="s">
        <v>1012</v>
      </c>
      <c r="E102" s="99" t="s">
        <v>1004</v>
      </c>
      <c r="F102" s="99" t="s">
        <v>744</v>
      </c>
      <c r="G102" s="91">
        <v>304135</v>
      </c>
      <c r="H102" s="92">
        <v>304135</v>
      </c>
      <c r="I102" s="143">
        <v>13057.22</v>
      </c>
      <c r="J102" s="143">
        <v>29012.760000000002</v>
      </c>
      <c r="K102" s="143">
        <v>34492.67</v>
      </c>
      <c r="L102" s="143">
        <v>33639.81</v>
      </c>
      <c r="M102" s="143">
        <v>32737.720000000005</v>
      </c>
      <c r="N102" s="143">
        <v>31861.439999999999</v>
      </c>
      <c r="O102" s="143">
        <v>30986.35</v>
      </c>
      <c r="P102" s="143">
        <v>186276.83000000007</v>
      </c>
      <c r="Q102" s="146">
        <f t="shared" si="1"/>
        <v>392064.80000000005</v>
      </c>
      <c r="R102" s="100"/>
    </row>
    <row r="103" spans="2:18" ht="30" x14ac:dyDescent="0.25">
      <c r="B103" s="85" t="s">
        <v>1013</v>
      </c>
      <c r="C103" s="89" t="s">
        <v>728</v>
      </c>
      <c r="D103" s="89" t="s">
        <v>1132</v>
      </c>
      <c r="E103" s="99" t="s">
        <v>1014</v>
      </c>
      <c r="F103" s="99" t="s">
        <v>1015</v>
      </c>
      <c r="G103" s="91">
        <v>176958</v>
      </c>
      <c r="H103" s="92">
        <v>176958</v>
      </c>
      <c r="I103" s="143">
        <v>7936.78</v>
      </c>
      <c r="J103" s="143">
        <v>14567.68</v>
      </c>
      <c r="K103" s="143">
        <v>16662.379999999997</v>
      </c>
      <c r="L103" s="143">
        <v>16281.17</v>
      </c>
      <c r="M103" s="143">
        <v>15866.529999999999</v>
      </c>
      <c r="N103" s="143">
        <v>15469.28</v>
      </c>
      <c r="O103" s="143">
        <v>15072.59</v>
      </c>
      <c r="P103" s="143">
        <v>149880.93000000005</v>
      </c>
      <c r="Q103" s="146">
        <f t="shared" si="1"/>
        <v>251737.34000000003</v>
      </c>
      <c r="R103" s="100"/>
    </row>
    <row r="104" spans="2:18" ht="45" x14ac:dyDescent="0.25">
      <c r="B104" s="85" t="s">
        <v>1016</v>
      </c>
      <c r="C104" s="89" t="s">
        <v>728</v>
      </c>
      <c r="D104" s="89" t="s">
        <v>1133</v>
      </c>
      <c r="E104" s="99" t="s">
        <v>1014</v>
      </c>
      <c r="F104" s="99" t="s">
        <v>1017</v>
      </c>
      <c r="G104" s="91">
        <v>646227</v>
      </c>
      <c r="H104" s="92">
        <v>646227.07999999996</v>
      </c>
      <c r="I104" s="143">
        <v>26050.86</v>
      </c>
      <c r="J104" s="143">
        <v>52177.120000000003</v>
      </c>
      <c r="K104" s="143">
        <v>59257.070000000007</v>
      </c>
      <c r="L104" s="143">
        <v>57922.62</v>
      </c>
      <c r="M104" s="143">
        <v>56460.82</v>
      </c>
      <c r="N104" s="143">
        <v>55065.14</v>
      </c>
      <c r="O104" s="143">
        <v>53671.35</v>
      </c>
      <c r="P104" s="143">
        <v>599917.29</v>
      </c>
      <c r="Q104" s="146">
        <f t="shared" si="1"/>
        <v>960522.27</v>
      </c>
      <c r="R104" s="100"/>
    </row>
    <row r="105" spans="2:18" ht="60" x14ac:dyDescent="0.25">
      <c r="B105" s="85" t="s">
        <v>1018</v>
      </c>
      <c r="C105" s="89" t="s">
        <v>728</v>
      </c>
      <c r="D105" s="89" t="s">
        <v>1134</v>
      </c>
      <c r="E105" s="99" t="s">
        <v>1019</v>
      </c>
      <c r="F105" s="99" t="s">
        <v>1020</v>
      </c>
      <c r="G105" s="91">
        <v>245401</v>
      </c>
      <c r="H105" s="92">
        <v>171968.78</v>
      </c>
      <c r="I105" s="143">
        <v>7410.18</v>
      </c>
      <c r="J105" s="143">
        <v>14822.630000000001</v>
      </c>
      <c r="K105" s="143">
        <v>14518.199999999999</v>
      </c>
      <c r="L105" s="143">
        <v>14213.529999999999</v>
      </c>
      <c r="M105" s="143">
        <v>13872.68</v>
      </c>
      <c r="N105" s="143">
        <v>13550.37</v>
      </c>
      <c r="O105" s="143">
        <v>13228.5</v>
      </c>
      <c r="P105" s="143">
        <v>175555.00000000003</v>
      </c>
      <c r="Q105" s="146">
        <f t="shared" si="1"/>
        <v>267171.09000000003</v>
      </c>
      <c r="R105" s="101"/>
    </row>
    <row r="106" spans="2:18" ht="30" x14ac:dyDescent="0.25">
      <c r="B106" s="85" t="s">
        <v>1021</v>
      </c>
      <c r="C106" s="89" t="s">
        <v>728</v>
      </c>
      <c r="D106" s="102" t="s">
        <v>1135</v>
      </c>
      <c r="E106" s="99" t="s">
        <v>1022</v>
      </c>
      <c r="F106" s="99" t="s">
        <v>1023</v>
      </c>
      <c r="G106" s="91">
        <v>234602</v>
      </c>
      <c r="H106" s="103">
        <v>112897</v>
      </c>
      <c r="I106" s="143">
        <v>9308</v>
      </c>
      <c r="J106" s="143">
        <v>23184</v>
      </c>
      <c r="K106" s="143">
        <v>27161</v>
      </c>
      <c r="L106" s="143">
        <v>26419</v>
      </c>
      <c r="M106" s="143">
        <v>24805</v>
      </c>
      <c r="N106" s="143">
        <v>23813</v>
      </c>
      <c r="O106" s="143">
        <v>23118</v>
      </c>
      <c r="P106" s="143">
        <v>150367</v>
      </c>
      <c r="Q106" s="146">
        <f t="shared" si="1"/>
        <v>308175</v>
      </c>
      <c r="R106" s="101"/>
    </row>
    <row r="107" spans="2:18" ht="45" x14ac:dyDescent="0.25">
      <c r="B107" s="85" t="s">
        <v>1024</v>
      </c>
      <c r="C107" s="89" t="s">
        <v>728</v>
      </c>
      <c r="D107" s="102" t="s">
        <v>1025</v>
      </c>
      <c r="E107" s="99" t="s">
        <v>1026</v>
      </c>
      <c r="F107" s="99" t="s">
        <v>1027</v>
      </c>
      <c r="G107" s="91">
        <v>1158624</v>
      </c>
      <c r="H107" s="103">
        <v>0</v>
      </c>
      <c r="I107" s="143">
        <v>23266</v>
      </c>
      <c r="J107" s="143">
        <v>46532</v>
      </c>
      <c r="K107" s="143">
        <v>93331</v>
      </c>
      <c r="L107" s="143">
        <v>91426</v>
      </c>
      <c r="M107" s="143">
        <v>89514</v>
      </c>
      <c r="N107" s="143">
        <v>82152</v>
      </c>
      <c r="O107" s="143">
        <v>78686</v>
      </c>
      <c r="P107" s="143">
        <v>1374536</v>
      </c>
      <c r="Q107" s="146">
        <f t="shared" si="1"/>
        <v>1879443</v>
      </c>
      <c r="R107" s="104"/>
    </row>
    <row r="108" spans="2:18" x14ac:dyDescent="0.25">
      <c r="B108" s="85" t="s">
        <v>1028</v>
      </c>
      <c r="C108" s="89" t="s">
        <v>728</v>
      </c>
      <c r="D108" s="102" t="s">
        <v>1029</v>
      </c>
      <c r="E108" s="99" t="s">
        <v>1030</v>
      </c>
      <c r="F108" s="99" t="s">
        <v>1031</v>
      </c>
      <c r="G108" s="91">
        <v>205603</v>
      </c>
      <c r="H108" s="103">
        <v>0</v>
      </c>
      <c r="I108" s="143">
        <v>1361</v>
      </c>
      <c r="J108" s="143">
        <v>29011</v>
      </c>
      <c r="K108" s="143">
        <v>36134</v>
      </c>
      <c r="L108" s="143">
        <v>35297</v>
      </c>
      <c r="M108" s="143">
        <v>34459</v>
      </c>
      <c r="N108" s="143">
        <v>33621</v>
      </c>
      <c r="O108" s="143">
        <v>32783</v>
      </c>
      <c r="P108" s="143">
        <v>24033</v>
      </c>
      <c r="Q108" s="146">
        <f t="shared" si="1"/>
        <v>226699</v>
      </c>
      <c r="R108" s="104"/>
    </row>
    <row r="109" spans="2:18" ht="30" x14ac:dyDescent="0.25">
      <c r="B109" s="85" t="s">
        <v>1032</v>
      </c>
      <c r="C109" s="89" t="s">
        <v>728</v>
      </c>
      <c r="D109" s="102" t="s">
        <v>1033</v>
      </c>
      <c r="E109" s="99" t="s">
        <v>1034</v>
      </c>
      <c r="F109" s="99" t="s">
        <v>1035</v>
      </c>
      <c r="G109" s="91">
        <v>646526</v>
      </c>
      <c r="H109" s="92">
        <v>0</v>
      </c>
      <c r="I109" s="143">
        <v>0</v>
      </c>
      <c r="J109" s="143">
        <v>14680</v>
      </c>
      <c r="K109" s="143">
        <v>67150</v>
      </c>
      <c r="L109" s="143">
        <v>65639</v>
      </c>
      <c r="M109" s="143">
        <v>64130</v>
      </c>
      <c r="N109" s="143">
        <v>62620</v>
      </c>
      <c r="O109" s="143">
        <v>61110</v>
      </c>
      <c r="P109" s="143">
        <v>471919</v>
      </c>
      <c r="Q109" s="146">
        <f t="shared" si="1"/>
        <v>807248</v>
      </c>
      <c r="R109" s="104"/>
    </row>
    <row r="110" spans="2:18" ht="30" x14ac:dyDescent="0.25">
      <c r="B110" s="85" t="s">
        <v>1036</v>
      </c>
      <c r="C110" s="89" t="s">
        <v>728</v>
      </c>
      <c r="D110" s="102" t="s">
        <v>1037</v>
      </c>
      <c r="E110" s="99" t="s">
        <v>1034</v>
      </c>
      <c r="F110" s="99" t="s">
        <v>1035</v>
      </c>
      <c r="G110" s="91">
        <v>114398</v>
      </c>
      <c r="H110" s="92">
        <v>0</v>
      </c>
      <c r="I110" s="143">
        <v>0</v>
      </c>
      <c r="J110" s="143">
        <v>1688</v>
      </c>
      <c r="K110" s="143">
        <v>11896</v>
      </c>
      <c r="L110" s="143">
        <v>11628</v>
      </c>
      <c r="M110" s="143">
        <v>11360</v>
      </c>
      <c r="N110" s="143">
        <v>11093</v>
      </c>
      <c r="O110" s="143">
        <v>10825</v>
      </c>
      <c r="P110" s="143">
        <v>83284</v>
      </c>
      <c r="Q110" s="146">
        <f t="shared" si="1"/>
        <v>141774</v>
      </c>
      <c r="R110" s="104"/>
    </row>
    <row r="111" spans="2:18" ht="30" x14ac:dyDescent="0.25">
      <c r="B111" s="85" t="s">
        <v>1038</v>
      </c>
      <c r="C111" s="89" t="s">
        <v>728</v>
      </c>
      <c r="D111" s="102" t="s">
        <v>1039</v>
      </c>
      <c r="E111" s="99" t="s">
        <v>1034</v>
      </c>
      <c r="F111" s="99" t="s">
        <v>804</v>
      </c>
      <c r="G111" s="91">
        <v>516513</v>
      </c>
      <c r="H111" s="103">
        <v>0</v>
      </c>
      <c r="I111" s="143">
        <v>24.42</v>
      </c>
      <c r="J111" s="143">
        <v>676</v>
      </c>
      <c r="K111" s="143">
        <v>149914</v>
      </c>
      <c r="L111" s="143">
        <v>146308</v>
      </c>
      <c r="M111" s="143">
        <v>142700</v>
      </c>
      <c r="N111" s="143">
        <v>104645</v>
      </c>
      <c r="O111" s="143">
        <v>0</v>
      </c>
      <c r="P111" s="143">
        <v>0</v>
      </c>
      <c r="Q111" s="146">
        <f t="shared" si="1"/>
        <v>544267.42000000004</v>
      </c>
      <c r="R111" s="104"/>
    </row>
    <row r="112" spans="2:18" ht="30" x14ac:dyDescent="0.25">
      <c r="B112" s="85" t="s">
        <v>1040</v>
      </c>
      <c r="C112" s="89" t="s">
        <v>728</v>
      </c>
      <c r="D112" s="102" t="s">
        <v>1041</v>
      </c>
      <c r="E112" s="99" t="s">
        <v>1034</v>
      </c>
      <c r="F112" s="99" t="s">
        <v>1035</v>
      </c>
      <c r="G112" s="91">
        <v>257843</v>
      </c>
      <c r="H112" s="92">
        <v>0</v>
      </c>
      <c r="I112" s="143">
        <v>0</v>
      </c>
      <c r="J112" s="143">
        <v>2220</v>
      </c>
      <c r="K112" s="143">
        <v>26830</v>
      </c>
      <c r="L112" s="143">
        <v>26226</v>
      </c>
      <c r="M112" s="143">
        <v>25622</v>
      </c>
      <c r="N112" s="143">
        <v>25018</v>
      </c>
      <c r="O112" s="143">
        <v>24414</v>
      </c>
      <c r="P112" s="143">
        <v>187820</v>
      </c>
      <c r="Q112" s="146">
        <f t="shared" si="1"/>
        <v>318150</v>
      </c>
      <c r="R112" s="104"/>
    </row>
    <row r="113" spans="2:77" ht="45" x14ac:dyDescent="0.25">
      <c r="B113" s="85" t="s">
        <v>1042</v>
      </c>
      <c r="C113" s="89" t="s">
        <v>728</v>
      </c>
      <c r="D113" s="102" t="s">
        <v>1043</v>
      </c>
      <c r="E113" s="99" t="s">
        <v>1034</v>
      </c>
      <c r="F113" s="99" t="s">
        <v>1035</v>
      </c>
      <c r="G113" s="91">
        <v>176885</v>
      </c>
      <c r="H113" s="92">
        <v>0</v>
      </c>
      <c r="I113" s="143">
        <v>0</v>
      </c>
      <c r="J113" s="143">
        <v>14769</v>
      </c>
      <c r="K113" s="143">
        <v>17452</v>
      </c>
      <c r="L113" s="143">
        <v>17060</v>
      </c>
      <c r="M113" s="143">
        <v>16666</v>
      </c>
      <c r="N113" s="143">
        <v>16274</v>
      </c>
      <c r="O113" s="143">
        <v>15881</v>
      </c>
      <c r="P113" s="143">
        <v>122195</v>
      </c>
      <c r="Q113" s="146">
        <f t="shared" si="1"/>
        <v>220297</v>
      </c>
      <c r="R113" s="104"/>
    </row>
    <row r="114" spans="2:77" ht="30" x14ac:dyDescent="0.25">
      <c r="B114" s="85" t="s">
        <v>1044</v>
      </c>
      <c r="C114" s="89" t="s">
        <v>728</v>
      </c>
      <c r="D114" s="102" t="s">
        <v>1045</v>
      </c>
      <c r="E114" s="99" t="s">
        <v>1034</v>
      </c>
      <c r="F114" s="99" t="s">
        <v>1035</v>
      </c>
      <c r="G114" s="91">
        <v>771386</v>
      </c>
      <c r="H114" s="92">
        <v>0</v>
      </c>
      <c r="I114" s="143">
        <v>0</v>
      </c>
      <c r="J114" s="143">
        <v>11748</v>
      </c>
      <c r="K114" s="143">
        <v>80258</v>
      </c>
      <c r="L114" s="143">
        <v>78451</v>
      </c>
      <c r="M114" s="143">
        <v>76646</v>
      </c>
      <c r="N114" s="143">
        <v>74839</v>
      </c>
      <c r="O114" s="143">
        <v>73034</v>
      </c>
      <c r="P114" s="143">
        <v>561965</v>
      </c>
      <c r="Q114" s="146">
        <f t="shared" si="1"/>
        <v>956941</v>
      </c>
      <c r="R114" s="104"/>
    </row>
    <row r="115" spans="2:77" x14ac:dyDescent="0.25">
      <c r="B115" s="309" t="s">
        <v>1046</v>
      </c>
      <c r="C115" s="309"/>
      <c r="D115" s="309"/>
      <c r="E115" s="309"/>
      <c r="F115" s="309"/>
      <c r="G115" s="105">
        <f t="shared" ref="G115:Q115" si="2">SUM(G8:G114)</f>
        <v>68230005</v>
      </c>
      <c r="H115" s="105">
        <f t="shared" si="2"/>
        <v>43122291.249999993</v>
      </c>
      <c r="I115" s="105">
        <f t="shared" si="2"/>
        <v>5186924.8899999959</v>
      </c>
      <c r="J115" s="105">
        <f t="shared" si="2"/>
        <v>4828295.5600000024</v>
      </c>
      <c r="K115" s="105">
        <f t="shared" si="2"/>
        <v>4881027.8</v>
      </c>
      <c r="L115" s="105">
        <f t="shared" si="2"/>
        <v>4574764.959999999</v>
      </c>
      <c r="M115" s="105">
        <f t="shared" si="2"/>
        <v>4187781.64</v>
      </c>
      <c r="N115" s="105">
        <f t="shared" si="2"/>
        <v>3996205.6400000011</v>
      </c>
      <c r="O115" s="105">
        <f t="shared" si="2"/>
        <v>3716432.5900000003</v>
      </c>
      <c r="P115" s="105">
        <f t="shared" si="2"/>
        <v>26571205.86999999</v>
      </c>
      <c r="Q115" s="105">
        <f t="shared" si="2"/>
        <v>57922826.080000021</v>
      </c>
    </row>
    <row r="116" spans="2:77" x14ac:dyDescent="0.25">
      <c r="B116" s="310" t="s">
        <v>1047</v>
      </c>
      <c r="C116" s="310"/>
      <c r="D116" s="310"/>
      <c r="E116" s="310"/>
      <c r="F116" s="310"/>
      <c r="G116" s="310"/>
      <c r="H116" s="310"/>
      <c r="I116" s="310"/>
      <c r="J116" s="310"/>
      <c r="K116" s="310"/>
      <c r="L116" s="310"/>
      <c r="M116" s="310"/>
      <c r="N116" s="310"/>
      <c r="O116" s="310"/>
      <c r="P116" s="310"/>
      <c r="Q116" s="310"/>
    </row>
    <row r="117" spans="2:77" s="84" customFormat="1" ht="45" x14ac:dyDescent="0.25">
      <c r="B117" s="90" t="s">
        <v>768</v>
      </c>
      <c r="C117" s="89" t="s">
        <v>728</v>
      </c>
      <c r="D117" s="89" t="s">
        <v>1048</v>
      </c>
      <c r="E117" s="90" t="s">
        <v>1049</v>
      </c>
      <c r="F117" s="149" t="s">
        <v>1050</v>
      </c>
      <c r="G117" s="150">
        <v>506490</v>
      </c>
      <c r="H117" s="151">
        <v>50636</v>
      </c>
      <c r="I117" s="152">
        <v>52162.520000000004</v>
      </c>
      <c r="J117" s="152">
        <v>83.61</v>
      </c>
      <c r="K117" s="152">
        <v>0</v>
      </c>
      <c r="L117" s="152">
        <v>0</v>
      </c>
      <c r="M117" s="152">
        <v>0</v>
      </c>
      <c r="N117" s="152">
        <v>0</v>
      </c>
      <c r="O117" s="152">
        <v>0</v>
      </c>
      <c r="P117" s="152">
        <v>0</v>
      </c>
      <c r="Q117" s="92">
        <f>SUM(I117:P117)</f>
        <v>52246.130000000005</v>
      </c>
      <c r="R117" s="311"/>
      <c r="S117" s="106"/>
      <c r="T117" s="106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0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0"/>
      <c r="BD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0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</row>
    <row r="118" spans="2:77" s="84" customFormat="1" ht="45" x14ac:dyDescent="0.25">
      <c r="B118" s="90" t="s">
        <v>786</v>
      </c>
      <c r="C118" s="89" t="s">
        <v>728</v>
      </c>
      <c r="D118" s="89" t="s">
        <v>1143</v>
      </c>
      <c r="E118" s="90" t="s">
        <v>1051</v>
      </c>
      <c r="F118" s="149" t="s">
        <v>1052</v>
      </c>
      <c r="G118" s="150">
        <v>249000</v>
      </c>
      <c r="H118" s="151">
        <v>51534</v>
      </c>
      <c r="I118" s="152">
        <v>16457.870000000003</v>
      </c>
      <c r="J118" s="152">
        <v>15653.869999999999</v>
      </c>
      <c r="K118" s="152">
        <v>15254.84</v>
      </c>
      <c r="L118" s="152">
        <v>7500.86</v>
      </c>
      <c r="M118" s="152">
        <v>0</v>
      </c>
      <c r="N118" s="152">
        <v>0</v>
      </c>
      <c r="O118" s="152">
        <v>0</v>
      </c>
      <c r="P118" s="143">
        <v>0</v>
      </c>
      <c r="Q118" s="92">
        <f>SUM(I118:P118)</f>
        <v>54867.44</v>
      </c>
      <c r="R118" s="311"/>
      <c r="S118" s="106"/>
      <c r="T118" s="106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0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0"/>
      <c r="BD118" s="80"/>
      <c r="BE118" s="80"/>
      <c r="BF118" s="80"/>
      <c r="BG118" s="80"/>
      <c r="BH118" s="80"/>
      <c r="BI118" s="80"/>
      <c r="BJ118" s="80"/>
      <c r="BK118" s="80"/>
      <c r="BL118" s="80"/>
      <c r="BM118" s="80"/>
      <c r="BN118" s="80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</row>
    <row r="119" spans="2:77" s="84" customFormat="1" ht="135" customHeight="1" x14ac:dyDescent="0.25">
      <c r="B119" s="90" t="s">
        <v>789</v>
      </c>
      <c r="C119" s="89" t="s">
        <v>728</v>
      </c>
      <c r="D119" s="89" t="s">
        <v>1145</v>
      </c>
      <c r="E119" s="90" t="s">
        <v>1053</v>
      </c>
      <c r="F119" s="149" t="s">
        <v>1054</v>
      </c>
      <c r="G119" s="150">
        <v>67400</v>
      </c>
      <c r="H119" s="151">
        <v>41906</v>
      </c>
      <c r="I119" s="152">
        <v>8791.3100000000013</v>
      </c>
      <c r="J119" s="152">
        <v>8283.880000000001</v>
      </c>
      <c r="K119" s="152">
        <v>8068.65</v>
      </c>
      <c r="L119" s="152">
        <v>7852.61</v>
      </c>
      <c r="M119" s="152">
        <v>7633.87</v>
      </c>
      <c r="N119" s="152">
        <v>5585.84</v>
      </c>
      <c r="O119" s="152">
        <v>0</v>
      </c>
      <c r="P119" s="143">
        <v>0</v>
      </c>
      <c r="Q119" s="92">
        <f t="shared" ref="Q119:Q123" si="3">SUM(I119:P119)</f>
        <v>46216.160000000003</v>
      </c>
      <c r="R119" s="311"/>
      <c r="S119" s="106"/>
      <c r="T119" s="106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80"/>
      <c r="AI119" s="80"/>
      <c r="AJ119" s="80"/>
      <c r="AK119" s="80"/>
      <c r="AL119" s="80"/>
      <c r="AM119" s="80"/>
      <c r="AN119" s="80"/>
      <c r="AO119" s="80"/>
      <c r="AP119" s="80"/>
      <c r="AQ119" s="80"/>
      <c r="AR119" s="80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80"/>
      <c r="BD119" s="80"/>
      <c r="BE119" s="80"/>
      <c r="BF119" s="80"/>
      <c r="BG119" s="80"/>
      <c r="BH119" s="80"/>
      <c r="BI119" s="80"/>
      <c r="BJ119" s="80"/>
      <c r="BK119" s="80"/>
      <c r="BL119" s="80"/>
      <c r="BM119" s="80"/>
      <c r="BN119" s="80"/>
      <c r="BO119" s="80"/>
      <c r="BP119" s="80"/>
      <c r="BQ119" s="80"/>
      <c r="BR119" s="80"/>
      <c r="BS119" s="80"/>
      <c r="BT119" s="80"/>
      <c r="BU119" s="80"/>
      <c r="BV119" s="80"/>
      <c r="BW119" s="80"/>
      <c r="BX119" s="80"/>
      <c r="BY119" s="80"/>
    </row>
    <row r="120" spans="2:77" s="84" customFormat="1" ht="45" x14ac:dyDescent="0.25">
      <c r="B120" s="90" t="s">
        <v>801</v>
      </c>
      <c r="C120" s="89" t="s">
        <v>728</v>
      </c>
      <c r="D120" s="89" t="s">
        <v>1136</v>
      </c>
      <c r="E120" s="90" t="s">
        <v>1053</v>
      </c>
      <c r="F120" s="149" t="s">
        <v>1054</v>
      </c>
      <c r="G120" s="150">
        <v>69210</v>
      </c>
      <c r="H120" s="151">
        <v>43033</v>
      </c>
      <c r="I120" s="152">
        <v>9027.7200000000012</v>
      </c>
      <c r="J120" s="152">
        <v>8506.66</v>
      </c>
      <c r="K120" s="152">
        <v>8285.65</v>
      </c>
      <c r="L120" s="152">
        <v>8063.79</v>
      </c>
      <c r="M120" s="152">
        <v>7839.16</v>
      </c>
      <c r="N120" s="152">
        <v>5736.07</v>
      </c>
      <c r="O120" s="152">
        <v>0</v>
      </c>
      <c r="P120" s="143">
        <v>0</v>
      </c>
      <c r="Q120" s="92">
        <f t="shared" si="3"/>
        <v>47459.049999999996</v>
      </c>
      <c r="R120" s="311"/>
      <c r="S120" s="106"/>
      <c r="T120" s="106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80"/>
      <c r="AI120" s="80"/>
      <c r="AJ120" s="80"/>
      <c r="AK120" s="80"/>
      <c r="AL120" s="80"/>
      <c r="AM120" s="80"/>
      <c r="AN120" s="80"/>
      <c r="AO120" s="80"/>
      <c r="AP120" s="80"/>
      <c r="AQ120" s="80"/>
      <c r="AR120" s="80"/>
      <c r="AS120" s="80"/>
      <c r="AT120" s="80"/>
      <c r="AU120" s="80"/>
      <c r="AV120" s="80"/>
      <c r="AW120" s="80"/>
      <c r="AX120" s="80"/>
      <c r="AY120" s="80"/>
      <c r="AZ120" s="80"/>
      <c r="BA120" s="80"/>
      <c r="BB120" s="80"/>
      <c r="BC120" s="80"/>
      <c r="BD120" s="80"/>
      <c r="BE120" s="80"/>
      <c r="BF120" s="80"/>
      <c r="BG120" s="80"/>
      <c r="BH120" s="80"/>
      <c r="BI120" s="80"/>
      <c r="BJ120" s="80"/>
      <c r="BK120" s="80"/>
      <c r="BL120" s="80"/>
      <c r="BM120" s="80"/>
      <c r="BN120" s="80"/>
      <c r="BO120" s="80"/>
      <c r="BP120" s="80"/>
      <c r="BQ120" s="80"/>
      <c r="BR120" s="80"/>
      <c r="BS120" s="80"/>
      <c r="BT120" s="80"/>
      <c r="BU120" s="80"/>
      <c r="BV120" s="80"/>
      <c r="BW120" s="80"/>
      <c r="BX120" s="80"/>
      <c r="BY120" s="80"/>
    </row>
    <row r="121" spans="2:77" s="84" customFormat="1" ht="30" x14ac:dyDescent="0.25">
      <c r="B121" s="90" t="s">
        <v>805</v>
      </c>
      <c r="C121" s="89" t="s">
        <v>728</v>
      </c>
      <c r="D121" s="89" t="s">
        <v>1055</v>
      </c>
      <c r="E121" s="90" t="s">
        <v>1056</v>
      </c>
      <c r="F121" s="149" t="s">
        <v>1057</v>
      </c>
      <c r="G121" s="150">
        <v>373233</v>
      </c>
      <c r="H121" s="151">
        <v>293854</v>
      </c>
      <c r="I121" s="152">
        <v>25982.160000000003</v>
      </c>
      <c r="J121" s="152">
        <v>23289.059999999998</v>
      </c>
      <c r="K121" s="152">
        <v>22838.93</v>
      </c>
      <c r="L121" s="152">
        <v>22430.309999999998</v>
      </c>
      <c r="M121" s="152">
        <v>21986.79</v>
      </c>
      <c r="N121" s="152">
        <v>21561.3</v>
      </c>
      <c r="O121" s="152">
        <v>21136.39</v>
      </c>
      <c r="P121" s="143">
        <v>212536.41000000003</v>
      </c>
      <c r="Q121" s="92">
        <f>SUM(I121:P121)</f>
        <v>371761.35000000003</v>
      </c>
      <c r="S121" s="106"/>
      <c r="T121" s="106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80"/>
      <c r="AI121" s="80"/>
      <c r="AJ121" s="80"/>
      <c r="AK121" s="80"/>
      <c r="AL121" s="80"/>
      <c r="AM121" s="80"/>
      <c r="AN121" s="80"/>
      <c r="AO121" s="80"/>
      <c r="AP121" s="80"/>
      <c r="AQ121" s="80"/>
      <c r="AR121" s="80"/>
      <c r="AS121" s="80"/>
      <c r="AT121" s="80"/>
      <c r="AU121" s="80"/>
      <c r="AV121" s="80"/>
      <c r="AW121" s="80"/>
      <c r="AX121" s="80"/>
      <c r="AY121" s="80"/>
      <c r="AZ121" s="80"/>
      <c r="BA121" s="80"/>
      <c r="BB121" s="80"/>
      <c r="BC121" s="80"/>
      <c r="BD121" s="80"/>
      <c r="BE121" s="80"/>
      <c r="BF121" s="80"/>
      <c r="BG121" s="80"/>
      <c r="BH121" s="80"/>
      <c r="BI121" s="80"/>
      <c r="BJ121" s="80"/>
      <c r="BK121" s="80"/>
      <c r="BL121" s="80"/>
      <c r="BM121" s="80"/>
      <c r="BN121" s="80"/>
      <c r="BO121" s="80"/>
      <c r="BP121" s="80"/>
      <c r="BQ121" s="80"/>
      <c r="BR121" s="80"/>
      <c r="BS121" s="80"/>
      <c r="BT121" s="80"/>
      <c r="BU121" s="80"/>
      <c r="BV121" s="80"/>
      <c r="BW121" s="80"/>
      <c r="BX121" s="80"/>
      <c r="BY121" s="80"/>
    </row>
    <row r="122" spans="2:77" s="84" customFormat="1" ht="30" x14ac:dyDescent="0.25">
      <c r="B122" s="90" t="s">
        <v>807</v>
      </c>
      <c r="C122" s="89" t="s">
        <v>728</v>
      </c>
      <c r="D122" s="89" t="s">
        <v>1058</v>
      </c>
      <c r="E122" s="90" t="s">
        <v>1059</v>
      </c>
      <c r="F122" s="149" t="s">
        <v>1060</v>
      </c>
      <c r="G122" s="150">
        <v>272598</v>
      </c>
      <c r="H122" s="151">
        <v>216996</v>
      </c>
      <c r="I122" s="152">
        <v>18619.419999999998</v>
      </c>
      <c r="J122" s="152">
        <v>16619.440000000002</v>
      </c>
      <c r="K122" s="152">
        <v>16298.54</v>
      </c>
      <c r="L122" s="152">
        <v>16013.11</v>
      </c>
      <c r="M122" s="152">
        <v>15701.58</v>
      </c>
      <c r="N122" s="152">
        <v>15403.49</v>
      </c>
      <c r="O122" s="152">
        <v>15105.81</v>
      </c>
      <c r="P122" s="143">
        <v>163709.37999999998</v>
      </c>
      <c r="Q122" s="92">
        <f>SUM(I122:P122)</f>
        <v>277470.77</v>
      </c>
      <c r="S122" s="106"/>
      <c r="T122" s="106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80"/>
      <c r="AI122" s="80"/>
      <c r="AJ122" s="80"/>
      <c r="AK122" s="80"/>
      <c r="AL122" s="80"/>
      <c r="AM122" s="80"/>
      <c r="AN122" s="80"/>
      <c r="AO122" s="80"/>
      <c r="AP122" s="80"/>
      <c r="AQ122" s="80"/>
      <c r="AR122" s="80"/>
      <c r="AS122" s="80"/>
      <c r="AT122" s="80"/>
      <c r="AU122" s="80"/>
      <c r="AV122" s="80"/>
      <c r="AW122" s="80"/>
      <c r="AX122" s="80"/>
      <c r="AY122" s="80"/>
      <c r="AZ122" s="80"/>
      <c r="BA122" s="80"/>
      <c r="BB122" s="80"/>
      <c r="BC122" s="80"/>
      <c r="BD122" s="80"/>
      <c r="BE122" s="80"/>
      <c r="BF122" s="80"/>
      <c r="BG122" s="80"/>
      <c r="BH122" s="80"/>
      <c r="BI122" s="80"/>
      <c r="BJ122" s="80"/>
      <c r="BK122" s="80"/>
      <c r="BL122" s="80"/>
      <c r="BM122" s="80"/>
      <c r="BN122" s="80"/>
      <c r="BO122" s="80"/>
      <c r="BP122" s="80"/>
      <c r="BQ122" s="80"/>
      <c r="BR122" s="80"/>
      <c r="BS122" s="80"/>
      <c r="BT122" s="80"/>
      <c r="BU122" s="80"/>
      <c r="BV122" s="80"/>
      <c r="BW122" s="80"/>
      <c r="BX122" s="80"/>
      <c r="BY122" s="80"/>
    </row>
    <row r="123" spans="2:77" s="84" customFormat="1" ht="30" x14ac:dyDescent="0.25">
      <c r="B123" s="90" t="s">
        <v>823</v>
      </c>
      <c r="C123" s="89" t="s">
        <v>728</v>
      </c>
      <c r="D123" s="89" t="s">
        <v>1061</v>
      </c>
      <c r="E123" s="90" t="s">
        <v>1062</v>
      </c>
      <c r="F123" s="149" t="s">
        <v>1063</v>
      </c>
      <c r="G123" s="150">
        <v>150209</v>
      </c>
      <c r="H123" s="151">
        <v>90000</v>
      </c>
      <c r="I123" s="152">
        <v>9390.18</v>
      </c>
      <c r="J123" s="152">
        <v>8306.9599999999991</v>
      </c>
      <c r="K123" s="152">
        <v>8131.05</v>
      </c>
      <c r="L123" s="152">
        <v>7970.14</v>
      </c>
      <c r="M123" s="152">
        <v>7798.8099999999995</v>
      </c>
      <c r="N123" s="152">
        <v>7632.92</v>
      </c>
      <c r="O123" s="152">
        <v>7467.24</v>
      </c>
      <c r="P123" s="143">
        <v>53780.639999999985</v>
      </c>
      <c r="Q123" s="92">
        <f t="shared" si="3"/>
        <v>110477.93999999997</v>
      </c>
      <c r="S123" s="106"/>
      <c r="T123" s="106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80"/>
      <c r="AI123" s="80"/>
      <c r="AJ123" s="80"/>
      <c r="AK123" s="80"/>
      <c r="AL123" s="80"/>
      <c r="AM123" s="80"/>
      <c r="AN123" s="80"/>
      <c r="AO123" s="80"/>
      <c r="AP123" s="80"/>
      <c r="AQ123" s="80"/>
      <c r="AR123" s="80"/>
      <c r="AS123" s="80"/>
      <c r="AT123" s="80"/>
      <c r="AU123" s="80"/>
      <c r="AV123" s="80"/>
      <c r="AW123" s="80"/>
      <c r="AX123" s="80"/>
      <c r="AY123" s="80"/>
      <c r="AZ123" s="80"/>
      <c r="BA123" s="80"/>
      <c r="BB123" s="80"/>
      <c r="BC123" s="80"/>
      <c r="BD123" s="80"/>
      <c r="BE123" s="80"/>
      <c r="BF123" s="80"/>
      <c r="BG123" s="80"/>
      <c r="BH123" s="80"/>
      <c r="BI123" s="80"/>
      <c r="BJ123" s="80"/>
      <c r="BK123" s="80"/>
      <c r="BL123" s="80"/>
      <c r="BM123" s="80"/>
      <c r="BN123" s="80"/>
      <c r="BO123" s="80"/>
      <c r="BP123" s="80"/>
      <c r="BQ123" s="80"/>
      <c r="BR123" s="80"/>
      <c r="BS123" s="80"/>
      <c r="BT123" s="80"/>
      <c r="BU123" s="80"/>
      <c r="BV123" s="80"/>
      <c r="BW123" s="80"/>
      <c r="BX123" s="80"/>
      <c r="BY123" s="80"/>
    </row>
    <row r="124" spans="2:77" s="84" customFormat="1" ht="45" x14ac:dyDescent="0.25">
      <c r="B124" s="90" t="s">
        <v>840</v>
      </c>
      <c r="C124" s="89" t="s">
        <v>728</v>
      </c>
      <c r="D124" s="153" t="s">
        <v>1137</v>
      </c>
      <c r="E124" s="90" t="s">
        <v>1064</v>
      </c>
      <c r="F124" s="149" t="s">
        <v>1017</v>
      </c>
      <c r="G124" s="150">
        <v>554574</v>
      </c>
      <c r="H124" s="151">
        <v>471168</v>
      </c>
      <c r="I124" s="152">
        <v>35516.950000000004</v>
      </c>
      <c r="J124" s="152">
        <v>32242.52</v>
      </c>
      <c r="K124" s="152">
        <v>31636.010000000002</v>
      </c>
      <c r="L124" s="152">
        <v>31143.3</v>
      </c>
      <c r="M124" s="152">
        <v>30560.859999999997</v>
      </c>
      <c r="N124" s="152">
        <v>30010.100000000002</v>
      </c>
      <c r="O124" s="152">
        <v>29460.080000000002</v>
      </c>
      <c r="P124" s="143">
        <v>416640.16999999958</v>
      </c>
      <c r="Q124" s="92">
        <f>SUM(I124:P124)</f>
        <v>637209.98999999953</v>
      </c>
      <c r="S124" s="106"/>
      <c r="T124" s="106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80"/>
      <c r="AI124" s="80"/>
      <c r="AJ124" s="80"/>
      <c r="AK124" s="80"/>
      <c r="AL124" s="80"/>
      <c r="AM124" s="80"/>
      <c r="AN124" s="80"/>
      <c r="AO124" s="80"/>
      <c r="AP124" s="80"/>
      <c r="AQ124" s="80"/>
      <c r="AR124" s="80"/>
      <c r="AS124" s="80"/>
      <c r="AT124" s="80"/>
      <c r="AU124" s="80"/>
      <c r="AV124" s="80"/>
      <c r="AW124" s="80"/>
      <c r="AX124" s="80"/>
      <c r="AY124" s="80"/>
      <c r="AZ124" s="80"/>
      <c r="BA124" s="80"/>
      <c r="BB124" s="80"/>
      <c r="BC124" s="80"/>
      <c r="BD124" s="80"/>
      <c r="BE124" s="80"/>
      <c r="BF124" s="80"/>
      <c r="BG124" s="80"/>
      <c r="BH124" s="80"/>
      <c r="BI124" s="80"/>
      <c r="BJ124" s="80"/>
      <c r="BK124" s="80"/>
      <c r="BL124" s="80"/>
      <c r="BM124" s="80"/>
      <c r="BN124" s="80"/>
      <c r="BO124" s="80"/>
      <c r="BP124" s="80"/>
      <c r="BQ124" s="80"/>
      <c r="BR124" s="80"/>
      <c r="BS124" s="80"/>
      <c r="BT124" s="80"/>
      <c r="BU124" s="80"/>
      <c r="BV124" s="80"/>
      <c r="BW124" s="80"/>
      <c r="BX124" s="80"/>
      <c r="BY124" s="80"/>
    </row>
    <row r="125" spans="2:77" s="84" customFormat="1" ht="30" x14ac:dyDescent="0.25">
      <c r="B125" s="90" t="s">
        <v>842</v>
      </c>
      <c r="C125" s="89" t="s">
        <v>728</v>
      </c>
      <c r="D125" s="153" t="s">
        <v>1065</v>
      </c>
      <c r="E125" s="90" t="s">
        <v>1066</v>
      </c>
      <c r="F125" s="149" t="s">
        <v>1067</v>
      </c>
      <c r="G125" s="150">
        <v>387000</v>
      </c>
      <c r="H125" s="151">
        <v>281271</v>
      </c>
      <c r="I125" s="152">
        <v>23402.35</v>
      </c>
      <c r="J125" s="152">
        <v>20316.75</v>
      </c>
      <c r="K125" s="152">
        <v>20041.370000000003</v>
      </c>
      <c r="L125" s="152">
        <v>19696.189999999999</v>
      </c>
      <c r="M125" s="152">
        <v>19314.760000000002</v>
      </c>
      <c r="N125" s="152">
        <v>18951.98</v>
      </c>
      <c r="O125" s="152">
        <v>18589.669999999998</v>
      </c>
      <c r="P125" s="143">
        <v>232110.27999999994</v>
      </c>
      <c r="Q125" s="92">
        <f>SUM(I125:P125)</f>
        <v>372423.35</v>
      </c>
      <c r="S125" s="106"/>
      <c r="T125" s="106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  <c r="AE125" s="80"/>
      <c r="AF125" s="80"/>
      <c r="AG125" s="80"/>
      <c r="AH125" s="80"/>
      <c r="AI125" s="80"/>
      <c r="AJ125" s="80"/>
      <c r="AK125" s="80"/>
      <c r="AL125" s="80"/>
      <c r="AM125" s="80"/>
      <c r="AN125" s="80"/>
      <c r="AO125" s="80"/>
      <c r="AP125" s="80"/>
      <c r="AQ125" s="80"/>
      <c r="AR125" s="80"/>
      <c r="AS125" s="80"/>
      <c r="AT125" s="80"/>
      <c r="AU125" s="80"/>
      <c r="AV125" s="80"/>
      <c r="AW125" s="80"/>
      <c r="AX125" s="80"/>
      <c r="AY125" s="80"/>
      <c r="AZ125" s="80"/>
      <c r="BA125" s="80"/>
      <c r="BB125" s="80"/>
      <c r="BC125" s="80"/>
      <c r="BD125" s="80"/>
      <c r="BE125" s="80"/>
      <c r="BF125" s="80"/>
      <c r="BG125" s="80"/>
      <c r="BH125" s="80"/>
      <c r="BI125" s="80"/>
      <c r="BJ125" s="80"/>
      <c r="BK125" s="80"/>
      <c r="BL125" s="80"/>
      <c r="BM125" s="80"/>
      <c r="BN125" s="80"/>
      <c r="BO125" s="80"/>
      <c r="BP125" s="80"/>
      <c r="BQ125" s="80"/>
      <c r="BR125" s="80"/>
      <c r="BS125" s="80"/>
      <c r="BT125" s="80"/>
      <c r="BU125" s="80"/>
      <c r="BV125" s="80"/>
      <c r="BW125" s="80"/>
      <c r="BX125" s="80"/>
      <c r="BY125" s="80"/>
    </row>
    <row r="126" spans="2:77" s="84" customFormat="1" ht="60" x14ac:dyDescent="0.25">
      <c r="B126" s="90" t="s">
        <v>836</v>
      </c>
      <c r="C126" s="89" t="s">
        <v>728</v>
      </c>
      <c r="D126" s="153" t="s">
        <v>1144</v>
      </c>
      <c r="E126" s="90" t="s">
        <v>1068</v>
      </c>
      <c r="F126" s="149" t="s">
        <v>1069</v>
      </c>
      <c r="G126" s="150">
        <v>422549</v>
      </c>
      <c r="H126" s="151">
        <v>212160</v>
      </c>
      <c r="I126" s="152">
        <v>17943.5</v>
      </c>
      <c r="J126" s="152">
        <v>16271.389999999998</v>
      </c>
      <c r="K126" s="152">
        <v>15904.149999999998</v>
      </c>
      <c r="L126" s="152">
        <v>15634.38</v>
      </c>
      <c r="M126" s="152">
        <v>15322.94</v>
      </c>
      <c r="N126" s="152">
        <v>15025.319999999996</v>
      </c>
      <c r="O126" s="152">
        <v>14728.140000000001</v>
      </c>
      <c r="P126" s="143">
        <v>164423.46000000002</v>
      </c>
      <c r="Q126" s="92">
        <f>SUM(I126:P126)</f>
        <v>275253.28000000003</v>
      </c>
      <c r="S126" s="106"/>
      <c r="T126" s="106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  <c r="AE126" s="80"/>
      <c r="AF126" s="80"/>
      <c r="AG126" s="80"/>
      <c r="AH126" s="80"/>
      <c r="AI126" s="80"/>
      <c r="AJ126" s="80"/>
      <c r="AK126" s="80"/>
      <c r="AL126" s="80"/>
      <c r="AM126" s="80"/>
      <c r="AN126" s="80"/>
      <c r="AO126" s="80"/>
      <c r="AP126" s="80"/>
      <c r="AQ126" s="80"/>
      <c r="AR126" s="80"/>
      <c r="AS126" s="80"/>
      <c r="AT126" s="80"/>
      <c r="AU126" s="80"/>
      <c r="AV126" s="80"/>
      <c r="AW126" s="80"/>
      <c r="AX126" s="80"/>
      <c r="AY126" s="80"/>
      <c r="AZ126" s="80"/>
      <c r="BA126" s="80"/>
      <c r="BB126" s="80"/>
      <c r="BC126" s="80"/>
      <c r="BD126" s="80"/>
      <c r="BE126" s="80"/>
      <c r="BF126" s="80"/>
      <c r="BG126" s="80"/>
      <c r="BH126" s="80"/>
      <c r="BI126" s="80"/>
      <c r="BJ126" s="80"/>
      <c r="BK126" s="80"/>
      <c r="BL126" s="80"/>
      <c r="BM126" s="80"/>
      <c r="BN126" s="80"/>
      <c r="BO126" s="80"/>
      <c r="BP126" s="80"/>
      <c r="BQ126" s="80"/>
      <c r="BR126" s="80"/>
      <c r="BS126" s="80"/>
      <c r="BT126" s="80"/>
      <c r="BU126" s="80"/>
      <c r="BV126" s="80"/>
      <c r="BW126" s="80"/>
      <c r="BX126" s="80"/>
      <c r="BY126" s="80"/>
    </row>
    <row r="127" spans="2:77" s="84" customFormat="1" ht="90" x14ac:dyDescent="0.25">
      <c r="B127" s="90" t="s">
        <v>844</v>
      </c>
      <c r="C127" s="89" t="s">
        <v>728</v>
      </c>
      <c r="D127" s="89" t="s">
        <v>1138</v>
      </c>
      <c r="E127" s="90" t="s">
        <v>1070</v>
      </c>
      <c r="F127" s="149" t="s">
        <v>1071</v>
      </c>
      <c r="G127" s="150">
        <v>2279588</v>
      </c>
      <c r="H127" s="151">
        <v>874076</v>
      </c>
      <c r="I127" s="152">
        <v>85513.999999999985</v>
      </c>
      <c r="J127" s="152">
        <v>78223.400000000009</v>
      </c>
      <c r="K127" s="152">
        <v>76567.149999999994</v>
      </c>
      <c r="L127" s="152">
        <v>75103.079999999987</v>
      </c>
      <c r="M127" s="152">
        <v>73539.599999999991</v>
      </c>
      <c r="N127" s="152">
        <v>72027.87</v>
      </c>
      <c r="O127" s="152">
        <v>70518.249999999985</v>
      </c>
      <c r="P127" s="143">
        <v>538477.29</v>
      </c>
      <c r="Q127" s="92">
        <f>SUM(I127:P127)</f>
        <v>1069970.6400000001</v>
      </c>
      <c r="S127" s="106"/>
      <c r="T127" s="106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  <c r="AE127" s="80"/>
      <c r="AF127" s="80"/>
      <c r="AG127" s="80"/>
      <c r="AH127" s="80"/>
      <c r="AI127" s="80"/>
      <c r="AJ127" s="80"/>
      <c r="AK127" s="80"/>
      <c r="AL127" s="80"/>
      <c r="AM127" s="80"/>
      <c r="AN127" s="80"/>
      <c r="AO127" s="80"/>
      <c r="AP127" s="80"/>
      <c r="AQ127" s="80"/>
      <c r="AR127" s="80"/>
      <c r="AS127" s="80"/>
      <c r="AT127" s="80"/>
      <c r="AU127" s="80"/>
      <c r="AV127" s="80"/>
      <c r="AW127" s="80"/>
      <c r="AX127" s="80"/>
      <c r="AY127" s="80"/>
      <c r="AZ127" s="80"/>
      <c r="BA127" s="80"/>
      <c r="BB127" s="80"/>
      <c r="BC127" s="80"/>
      <c r="BD127" s="80"/>
      <c r="BE127" s="80"/>
      <c r="BF127" s="80"/>
      <c r="BG127" s="80"/>
      <c r="BH127" s="80"/>
      <c r="BI127" s="80"/>
      <c r="BJ127" s="80"/>
      <c r="BK127" s="80"/>
      <c r="BL127" s="80"/>
      <c r="BM127" s="80"/>
      <c r="BN127" s="80"/>
      <c r="BO127" s="80"/>
      <c r="BP127" s="80"/>
      <c r="BQ127" s="80"/>
      <c r="BR127" s="80"/>
      <c r="BS127" s="80"/>
      <c r="BT127" s="80"/>
      <c r="BU127" s="80"/>
      <c r="BV127" s="80"/>
      <c r="BW127" s="80"/>
      <c r="BX127" s="80"/>
      <c r="BY127" s="80"/>
    </row>
    <row r="128" spans="2:77" x14ac:dyDescent="0.25">
      <c r="B128" s="279" t="s">
        <v>1072</v>
      </c>
      <c r="C128" s="279"/>
      <c r="D128" s="279"/>
      <c r="E128" s="279"/>
      <c r="F128" s="279"/>
      <c r="G128" s="154">
        <f t="shared" ref="G128:Q128" si="4">SUM(G117:G127)</f>
        <v>5331851</v>
      </c>
      <c r="H128" s="154">
        <f t="shared" si="4"/>
        <v>2626634</v>
      </c>
      <c r="I128" s="154">
        <f t="shared" si="4"/>
        <v>302807.98000000004</v>
      </c>
      <c r="J128" s="154">
        <f t="shared" si="4"/>
        <v>227797.53999999998</v>
      </c>
      <c r="K128" s="154">
        <f t="shared" si="4"/>
        <v>223026.34</v>
      </c>
      <c r="L128" s="154">
        <f t="shared" si="4"/>
        <v>211407.77</v>
      </c>
      <c r="M128" s="154">
        <f t="shared" si="4"/>
        <v>199698.37</v>
      </c>
      <c r="N128" s="154">
        <f t="shared" si="4"/>
        <v>191934.88999999998</v>
      </c>
      <c r="O128" s="154">
        <f t="shared" si="4"/>
        <v>177005.57999999996</v>
      </c>
      <c r="P128" s="154">
        <f t="shared" si="4"/>
        <v>1781677.6299999997</v>
      </c>
      <c r="Q128" s="154">
        <f t="shared" si="4"/>
        <v>3315356.1</v>
      </c>
      <c r="T128" s="106"/>
    </row>
    <row r="129" spans="2:117" x14ac:dyDescent="0.25">
      <c r="T129" s="106"/>
    </row>
    <row r="131" spans="2:117" x14ac:dyDescent="0.25">
      <c r="B131" s="280" t="s">
        <v>1073</v>
      </c>
      <c r="C131" s="281"/>
      <c r="D131" s="281"/>
      <c r="E131" s="281"/>
      <c r="F131" s="281"/>
      <c r="G131" s="281"/>
      <c r="H131" s="282"/>
      <c r="I131" s="107">
        <f t="shared" ref="I131:Q131" si="5">SUM(I128,I115)</f>
        <v>5489732.8699999964</v>
      </c>
      <c r="J131" s="107">
        <f t="shared" si="5"/>
        <v>5056093.1000000024</v>
      </c>
      <c r="K131" s="107">
        <f t="shared" si="5"/>
        <v>5104054.1399999997</v>
      </c>
      <c r="L131" s="107">
        <f t="shared" si="5"/>
        <v>4786172.7299999986</v>
      </c>
      <c r="M131" s="107">
        <f t="shared" si="5"/>
        <v>4387480.01</v>
      </c>
      <c r="N131" s="107">
        <f t="shared" si="5"/>
        <v>4188140.5300000012</v>
      </c>
      <c r="O131" s="107">
        <f t="shared" si="5"/>
        <v>3893438.1700000004</v>
      </c>
      <c r="P131" s="107">
        <f t="shared" si="5"/>
        <v>28352883.499999989</v>
      </c>
      <c r="Q131" s="107">
        <f t="shared" si="5"/>
        <v>61238182.180000022</v>
      </c>
    </row>
    <row r="134" spans="2:117" x14ac:dyDescent="0.25">
      <c r="B134" s="283" t="s">
        <v>1074</v>
      </c>
      <c r="C134" s="284"/>
      <c r="D134" s="284"/>
      <c r="E134" s="284"/>
      <c r="F134" s="284"/>
      <c r="G134" s="284"/>
      <c r="H134" s="285"/>
      <c r="I134" s="108">
        <f t="shared" ref="I134:O134" si="6">I131/$P$136</f>
        <v>0.1141776947616322</v>
      </c>
      <c r="J134" s="108">
        <f t="shared" si="6"/>
        <v>0.10515867863315458</v>
      </c>
      <c r="K134" s="108">
        <f t="shared" si="6"/>
        <v>0.1061561918301073</v>
      </c>
      <c r="L134" s="108">
        <f t="shared" si="6"/>
        <v>9.954476510664681E-2</v>
      </c>
      <c r="M134" s="108">
        <f t="shared" si="6"/>
        <v>9.1252591923392315E-2</v>
      </c>
      <c r="N134" s="108">
        <f t="shared" si="6"/>
        <v>8.7106648424800481E-2</v>
      </c>
      <c r="O134" s="108">
        <f t="shared" si="6"/>
        <v>8.0977309001111414E-2</v>
      </c>
      <c r="P134" s="109" t="s">
        <v>1075</v>
      </c>
      <c r="Q134" s="109" t="s">
        <v>1075</v>
      </c>
    </row>
    <row r="135" spans="2:117" x14ac:dyDescent="0.25">
      <c r="B135" s="110"/>
      <c r="C135" s="111"/>
      <c r="D135" s="111"/>
      <c r="E135" s="111"/>
    </row>
    <row r="136" spans="2:117" x14ac:dyDescent="0.25">
      <c r="B136" s="286" t="s">
        <v>1076</v>
      </c>
      <c r="C136" s="287"/>
      <c r="D136" s="287"/>
      <c r="E136" s="287"/>
      <c r="F136" s="287"/>
      <c r="G136" s="287"/>
      <c r="H136" s="288"/>
      <c r="P136" s="295">
        <f>68267632-18311177-1854848-21000</f>
        <v>48080607</v>
      </c>
      <c r="Q136" s="296"/>
      <c r="DM136" s="112" t="s">
        <v>1077</v>
      </c>
    </row>
    <row r="137" spans="2:117" x14ac:dyDescent="0.25">
      <c r="B137" s="289"/>
      <c r="C137" s="290"/>
      <c r="D137" s="290"/>
      <c r="E137" s="290"/>
      <c r="F137" s="290"/>
      <c r="G137" s="290"/>
      <c r="H137" s="291"/>
      <c r="N137" s="113"/>
      <c r="O137" s="114"/>
      <c r="P137" s="297"/>
      <c r="Q137" s="298"/>
    </row>
    <row r="138" spans="2:117" x14ac:dyDescent="0.25">
      <c r="B138" s="292"/>
      <c r="C138" s="293"/>
      <c r="D138" s="293"/>
      <c r="E138" s="293"/>
      <c r="F138" s="293"/>
      <c r="G138" s="293"/>
      <c r="H138" s="294"/>
      <c r="N138" s="113"/>
      <c r="O138" s="114"/>
      <c r="P138" s="299"/>
      <c r="Q138" s="300"/>
    </row>
    <row r="139" spans="2:117" x14ac:dyDescent="0.25">
      <c r="N139" s="113"/>
      <c r="O139" s="113"/>
    </row>
    <row r="141" spans="2:117" s="121" customFormat="1" ht="15.6" x14ac:dyDescent="0.3">
      <c r="B141" s="115" t="s">
        <v>1078</v>
      </c>
      <c r="C141" s="116"/>
      <c r="D141" s="117"/>
      <c r="E141" s="117"/>
      <c r="F141" s="118"/>
      <c r="G141" s="119"/>
      <c r="H141" s="120"/>
    </row>
    <row r="142" spans="2:117" s="121" customFormat="1" ht="15.6" x14ac:dyDescent="0.3">
      <c r="B142" s="117"/>
      <c r="C142" s="117"/>
      <c r="D142" s="122"/>
      <c r="E142" s="117"/>
      <c r="F142" s="118"/>
      <c r="G142" s="119"/>
      <c r="H142" s="120"/>
    </row>
    <row r="143" spans="2:117" s="128" customFormat="1" ht="18" x14ac:dyDescent="0.35">
      <c r="B143" s="123"/>
      <c r="C143" s="124"/>
      <c r="D143" s="123"/>
      <c r="E143" s="123"/>
      <c r="F143" s="124"/>
      <c r="G143" s="125"/>
      <c r="H143" s="125"/>
      <c r="I143" s="126"/>
      <c r="J143" s="125"/>
      <c r="K143" s="125"/>
      <c r="L143" s="127"/>
    </row>
    <row r="144" spans="2:117" x14ac:dyDescent="0.25">
      <c r="B144" s="129"/>
      <c r="C144" s="129"/>
      <c r="D144" s="130"/>
      <c r="E144" s="129"/>
      <c r="F144" s="84"/>
      <c r="G144" s="131"/>
      <c r="H144" s="132"/>
      <c r="L144" s="341" t="s">
        <v>1100</v>
      </c>
      <c r="M144" s="341"/>
      <c r="N144" s="341"/>
      <c r="O144" s="341"/>
      <c r="P144" s="341"/>
      <c r="Q144" s="341"/>
    </row>
    <row r="145" spans="2:12" ht="17.399999999999999" x14ac:dyDescent="0.25">
      <c r="B145" s="133"/>
      <c r="C145" s="134"/>
      <c r="D145" s="133"/>
      <c r="E145" s="135"/>
      <c r="F145" s="136"/>
      <c r="G145" s="135"/>
      <c r="L145" s="137"/>
    </row>
  </sheetData>
  <mergeCells count="21">
    <mergeCell ref="L144:Q144"/>
    <mergeCell ref="B116:Q116"/>
    <mergeCell ref="R117:R120"/>
    <mergeCell ref="B4:Q4"/>
    <mergeCell ref="B5:B6"/>
    <mergeCell ref="C5:C6"/>
    <mergeCell ref="D5:D6"/>
    <mergeCell ref="E5:E6"/>
    <mergeCell ref="F5:F6"/>
    <mergeCell ref="G5:G6"/>
    <mergeCell ref="H5:H6"/>
    <mergeCell ref="I1:Q3"/>
    <mergeCell ref="I5:P5"/>
    <mergeCell ref="Q5:Q6"/>
    <mergeCell ref="B7:Q7"/>
    <mergeCell ref="B115:F115"/>
    <mergeCell ref="B128:F128"/>
    <mergeCell ref="B131:H131"/>
    <mergeCell ref="B134:H134"/>
    <mergeCell ref="B136:H138"/>
    <mergeCell ref="P136:Q138"/>
  </mergeCells>
  <pageMargins left="0.2" right="0.2" top="0.41" bottom="0.43" header="0.2" footer="0.31496062992125984"/>
  <pageSetup paperSize="9" scale="5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FEC1A-CFDC-4650-9215-AB014A15E2D5}">
  <dimension ref="A1:C40"/>
  <sheetViews>
    <sheetView topLeftCell="A19" workbookViewId="0">
      <selection activeCell="H22" sqref="H22:H23"/>
    </sheetView>
  </sheetViews>
  <sheetFormatPr defaultColWidth="9.109375" defaultRowHeight="15.6" x14ac:dyDescent="0.3"/>
  <cols>
    <col min="1" max="1" width="14.44140625" style="121" customWidth="1"/>
    <col min="2" max="2" width="85" style="121" customWidth="1"/>
    <col min="3" max="3" width="18" style="121" customWidth="1"/>
    <col min="4" max="16384" width="9.109375" style="121"/>
  </cols>
  <sheetData>
    <row r="1" spans="1:3" ht="47.4" customHeight="1" x14ac:dyDescent="0.3">
      <c r="B1" s="313" t="s">
        <v>1098</v>
      </c>
      <c r="C1" s="313"/>
    </row>
    <row r="2" spans="1:3" x14ac:dyDescent="0.3">
      <c r="A2" s="155"/>
      <c r="B2" s="155"/>
      <c r="C2" s="156"/>
    </row>
    <row r="3" spans="1:3" x14ac:dyDescent="0.3">
      <c r="A3" s="314" t="s">
        <v>1099</v>
      </c>
      <c r="B3" s="314"/>
      <c r="C3" s="315"/>
    </row>
    <row r="4" spans="1:3" x14ac:dyDescent="0.3">
      <c r="A4" s="316"/>
      <c r="B4" s="317"/>
    </row>
    <row r="5" spans="1:3" x14ac:dyDescent="0.3">
      <c r="A5" s="318" t="s">
        <v>1079</v>
      </c>
      <c r="B5" s="318" t="s">
        <v>1080</v>
      </c>
      <c r="C5" s="318" t="s">
        <v>1081</v>
      </c>
    </row>
    <row r="6" spans="1:3" x14ac:dyDescent="0.3">
      <c r="A6" s="319"/>
      <c r="B6" s="320"/>
      <c r="C6" s="321"/>
    </row>
    <row r="7" spans="1:3" x14ac:dyDescent="0.3">
      <c r="A7" s="157"/>
      <c r="B7" s="158"/>
      <c r="C7" s="159"/>
    </row>
    <row r="8" spans="1:3" x14ac:dyDescent="0.3">
      <c r="A8" s="160"/>
      <c r="B8" s="161" t="s">
        <v>1082</v>
      </c>
      <c r="C8" s="162"/>
    </row>
    <row r="9" spans="1:3" x14ac:dyDescent="0.3">
      <c r="A9" s="160"/>
      <c r="B9" s="163" t="s">
        <v>1083</v>
      </c>
      <c r="C9" s="164">
        <f>C11</f>
        <v>8000</v>
      </c>
    </row>
    <row r="10" spans="1:3" x14ac:dyDescent="0.3">
      <c r="A10" s="157"/>
      <c r="B10" s="165"/>
      <c r="C10" s="166"/>
    </row>
    <row r="11" spans="1:3" x14ac:dyDescent="0.3">
      <c r="A11" s="165">
        <v>23000</v>
      </c>
      <c r="B11" s="165" t="s">
        <v>1084</v>
      </c>
      <c r="C11" s="167">
        <f>SUM(C12:C13)</f>
        <v>8000</v>
      </c>
    </row>
    <row r="12" spans="1:3" x14ac:dyDescent="0.3">
      <c r="A12" s="159">
        <v>23410</v>
      </c>
      <c r="B12" s="159" t="s">
        <v>1085</v>
      </c>
      <c r="C12" s="168">
        <v>8000</v>
      </c>
    </row>
    <row r="13" spans="1:3" x14ac:dyDescent="0.3">
      <c r="A13" s="159">
        <v>23510</v>
      </c>
      <c r="B13" s="159" t="s">
        <v>1086</v>
      </c>
      <c r="C13" s="159">
        <v>0</v>
      </c>
    </row>
    <row r="14" spans="1:3" s="170" customFormat="1" x14ac:dyDescent="0.3">
      <c r="A14" s="169"/>
      <c r="B14" s="169"/>
      <c r="C14" s="169"/>
    </row>
    <row r="15" spans="1:3" s="172" customFormat="1" ht="16.2" x14ac:dyDescent="0.35">
      <c r="A15" s="171"/>
      <c r="B15" s="161" t="s">
        <v>1087</v>
      </c>
      <c r="C15" s="171"/>
    </row>
    <row r="16" spans="1:3" s="175" customFormat="1" x14ac:dyDescent="0.3">
      <c r="A16" s="173"/>
      <c r="B16" s="163" t="s">
        <v>1088</v>
      </c>
      <c r="C16" s="174">
        <f>C18+C21</f>
        <v>9164</v>
      </c>
    </row>
    <row r="17" spans="1:3" s="179" customFormat="1" x14ac:dyDescent="0.3">
      <c r="A17" s="176"/>
      <c r="B17" s="177"/>
      <c r="C17" s="178"/>
    </row>
    <row r="18" spans="1:3" s="183" customFormat="1" x14ac:dyDescent="0.3">
      <c r="A18" s="180" t="s">
        <v>51</v>
      </c>
      <c r="B18" s="181" t="s">
        <v>1089</v>
      </c>
      <c r="C18" s="182">
        <f>SUM(C19)</f>
        <v>7664</v>
      </c>
    </row>
    <row r="19" spans="1:3" s="184" customFormat="1" x14ac:dyDescent="0.3">
      <c r="A19" s="180" t="s">
        <v>62</v>
      </c>
      <c r="B19" s="181" t="s">
        <v>63</v>
      </c>
      <c r="C19" s="182">
        <f>SUM(C20)</f>
        <v>7664</v>
      </c>
    </row>
    <row r="20" spans="1:3" s="184" customFormat="1" x14ac:dyDescent="0.3">
      <c r="A20" s="185" t="s">
        <v>120</v>
      </c>
      <c r="B20" s="186" t="s">
        <v>121</v>
      </c>
      <c r="C20" s="186">
        <v>7664</v>
      </c>
    </row>
    <row r="21" spans="1:3" x14ac:dyDescent="0.3">
      <c r="A21" s="180" t="s">
        <v>70</v>
      </c>
      <c r="B21" s="181" t="s">
        <v>1090</v>
      </c>
      <c r="C21" s="187">
        <v>1500</v>
      </c>
    </row>
    <row r="22" spans="1:3" x14ac:dyDescent="0.3">
      <c r="A22" s="180" t="s">
        <v>81</v>
      </c>
      <c r="B22" s="165" t="s">
        <v>1091</v>
      </c>
      <c r="C22" s="165">
        <v>1500</v>
      </c>
    </row>
    <row r="23" spans="1:3" x14ac:dyDescent="0.3">
      <c r="A23" s="188">
        <v>92203</v>
      </c>
      <c r="B23" s="159" t="s">
        <v>132</v>
      </c>
      <c r="C23" s="159">
        <v>1500</v>
      </c>
    </row>
    <row r="24" spans="1:3" x14ac:dyDescent="0.3">
      <c r="A24" s="165"/>
      <c r="B24" s="165" t="s">
        <v>621</v>
      </c>
      <c r="C24" s="166">
        <v>1164</v>
      </c>
    </row>
    <row r="25" spans="1:3" x14ac:dyDescent="0.3">
      <c r="A25" s="165"/>
      <c r="B25" s="165" t="s">
        <v>622</v>
      </c>
      <c r="C25" s="166">
        <v>0</v>
      </c>
    </row>
    <row r="26" spans="1:3" x14ac:dyDescent="0.3">
      <c r="C26" s="183"/>
    </row>
    <row r="27" spans="1:3" x14ac:dyDescent="0.3">
      <c r="C27" s="183"/>
    </row>
    <row r="28" spans="1:3" x14ac:dyDescent="0.3">
      <c r="A28" s="115" t="s">
        <v>1095</v>
      </c>
      <c r="B28" s="189"/>
      <c r="C28" s="189"/>
    </row>
    <row r="29" spans="1:3" x14ac:dyDescent="0.3">
      <c r="A29" s="339"/>
      <c r="B29" s="339"/>
      <c r="C29" s="339"/>
    </row>
    <row r="30" spans="1:3" x14ac:dyDescent="0.3">
      <c r="A30" s="340" t="s">
        <v>1094</v>
      </c>
      <c r="B30" s="340"/>
      <c r="C30" s="340"/>
    </row>
    <row r="31" spans="1:3" x14ac:dyDescent="0.3">
      <c r="A31" s="189"/>
      <c r="B31" s="189"/>
    </row>
    <row r="32" spans="1:3" x14ac:dyDescent="0.3">
      <c r="B32" s="189"/>
      <c r="C32" s="189"/>
    </row>
    <row r="33" spans="1:3" x14ac:dyDescent="0.3">
      <c r="A33" s="189"/>
      <c r="B33" s="189"/>
      <c r="C33" s="189"/>
    </row>
    <row r="35" spans="1:3" x14ac:dyDescent="0.3">
      <c r="C35" s="189"/>
    </row>
    <row r="36" spans="1:3" x14ac:dyDescent="0.3">
      <c r="B36" s="189"/>
      <c r="C36" s="189"/>
    </row>
    <row r="37" spans="1:3" x14ac:dyDescent="0.3">
      <c r="B37" s="189"/>
      <c r="C37" s="189"/>
    </row>
    <row r="38" spans="1:3" x14ac:dyDescent="0.3">
      <c r="B38" s="189"/>
      <c r="C38" s="189"/>
    </row>
    <row r="39" spans="1:3" x14ac:dyDescent="0.3">
      <c r="B39" s="189"/>
      <c r="C39" s="189"/>
    </row>
    <row r="40" spans="1:3" x14ac:dyDescent="0.3">
      <c r="B40" s="189"/>
      <c r="C40" s="189"/>
    </row>
  </sheetData>
  <mergeCells count="8">
    <mergeCell ref="A29:C29"/>
    <mergeCell ref="A30:C30"/>
    <mergeCell ref="B1:C1"/>
    <mergeCell ref="A3:C3"/>
    <mergeCell ref="A4:B4"/>
    <mergeCell ref="A5:A6"/>
    <mergeCell ref="B5:B6"/>
    <mergeCell ref="C5:C6"/>
  </mergeCells>
  <pageMargins left="0.70866141732283472" right="0.70866141732283472" top="0.74803149606299213" bottom="0.74803149606299213" header="0.31496062992125984" footer="0.31496062992125984"/>
  <pageSetup paperSize="9" scale="8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870A1-E072-47FE-80C4-3550460BCA40}">
  <dimension ref="A1:Q20"/>
  <sheetViews>
    <sheetView topLeftCell="A8" workbookViewId="0">
      <selection activeCell="F2" sqref="F2:J3"/>
    </sheetView>
  </sheetViews>
  <sheetFormatPr defaultColWidth="9.109375" defaultRowHeight="13.2" outlineLevelRow="2" x14ac:dyDescent="0.25"/>
  <cols>
    <col min="1" max="4" width="7.44140625" style="190" customWidth="1"/>
    <col min="5" max="5" width="9.109375" style="190"/>
    <col min="6" max="6" width="37.5546875" style="190" customWidth="1"/>
    <col min="7" max="7" width="11.5546875" style="190" customWidth="1"/>
    <col min="8" max="8" width="13.88671875" style="190" customWidth="1"/>
    <col min="9" max="10" width="14" style="190" customWidth="1"/>
    <col min="11" max="16384" width="9.109375" style="190"/>
  </cols>
  <sheetData>
    <row r="1" spans="1:17" ht="25.8" customHeight="1" x14ac:dyDescent="0.3">
      <c r="B1" s="191"/>
      <c r="C1" s="191"/>
      <c r="D1" s="191"/>
      <c r="E1" s="191"/>
      <c r="F1" s="191"/>
      <c r="G1" s="191"/>
      <c r="H1" s="191"/>
      <c r="I1" s="191"/>
      <c r="J1" s="192"/>
      <c r="K1" s="192"/>
      <c r="L1" s="192"/>
      <c r="M1" s="192"/>
      <c r="N1" s="192"/>
      <c r="O1" s="192"/>
      <c r="P1" s="192"/>
      <c r="Q1" s="192"/>
    </row>
    <row r="2" spans="1:17" ht="25.2" customHeight="1" x14ac:dyDescent="0.3">
      <c r="B2" s="191"/>
      <c r="C2" s="191"/>
      <c r="D2" s="191"/>
      <c r="E2" s="191"/>
      <c r="F2" s="313" t="s">
        <v>1096</v>
      </c>
      <c r="G2" s="313"/>
      <c r="H2" s="313"/>
      <c r="I2" s="313"/>
      <c r="J2" s="313"/>
      <c r="K2" s="192"/>
      <c r="L2" s="192"/>
      <c r="M2" s="192"/>
      <c r="N2" s="192"/>
      <c r="O2" s="192"/>
      <c r="P2" s="192"/>
      <c r="Q2" s="192"/>
    </row>
    <row r="3" spans="1:17" ht="27" customHeight="1" x14ac:dyDescent="0.3">
      <c r="B3" s="191"/>
      <c r="C3" s="191"/>
      <c r="D3" s="191"/>
      <c r="E3" s="191"/>
      <c r="F3" s="313"/>
      <c r="G3" s="313"/>
      <c r="H3" s="313"/>
      <c r="I3" s="313"/>
      <c r="J3" s="313"/>
      <c r="K3" s="192"/>
      <c r="L3" s="192"/>
      <c r="M3" s="192"/>
      <c r="N3" s="192"/>
      <c r="O3" s="192"/>
      <c r="P3" s="192"/>
      <c r="Q3" s="192"/>
    </row>
    <row r="4" spans="1:17" ht="21" customHeight="1" x14ac:dyDescent="0.25"/>
    <row r="5" spans="1:17" ht="17.399999999999999" x14ac:dyDescent="0.25">
      <c r="A5" s="323" t="s">
        <v>1097</v>
      </c>
      <c r="B5" s="323"/>
      <c r="C5" s="323"/>
      <c r="D5" s="323"/>
      <c r="E5" s="323"/>
      <c r="F5" s="323"/>
      <c r="G5" s="323"/>
      <c r="H5" s="323"/>
      <c r="I5" s="323"/>
    </row>
    <row r="7" spans="1:17" ht="12.75" customHeight="1" x14ac:dyDescent="0.25">
      <c r="A7" s="324" t="s">
        <v>271</v>
      </c>
      <c r="B7" s="325"/>
      <c r="C7" s="325"/>
      <c r="D7" s="326"/>
      <c r="E7" s="333" t="s">
        <v>655</v>
      </c>
      <c r="F7" s="333"/>
      <c r="G7" s="334" t="s">
        <v>1092</v>
      </c>
      <c r="H7" s="193" t="s">
        <v>182</v>
      </c>
      <c r="I7" s="193" t="s">
        <v>183</v>
      </c>
      <c r="J7" s="193">
        <v>5200</v>
      </c>
    </row>
    <row r="8" spans="1:17" ht="79.2" x14ac:dyDescent="0.25">
      <c r="A8" s="327"/>
      <c r="B8" s="328"/>
      <c r="C8" s="328"/>
      <c r="D8" s="329"/>
      <c r="E8" s="333"/>
      <c r="F8" s="333"/>
      <c r="G8" s="335"/>
      <c r="H8" s="193" t="s">
        <v>105</v>
      </c>
      <c r="I8" s="193" t="s">
        <v>270</v>
      </c>
      <c r="J8" s="193" t="s">
        <v>1093</v>
      </c>
    </row>
    <row r="9" spans="1:17" ht="26.4" x14ac:dyDescent="0.25">
      <c r="A9" s="330"/>
      <c r="B9" s="331"/>
      <c r="C9" s="331"/>
      <c r="D9" s="332"/>
      <c r="E9" s="333" t="s">
        <v>658</v>
      </c>
      <c r="F9" s="333"/>
      <c r="G9" s="336"/>
      <c r="H9" s="193" t="s">
        <v>1092</v>
      </c>
      <c r="I9" s="193" t="s">
        <v>1092</v>
      </c>
      <c r="J9" s="193" t="s">
        <v>1092</v>
      </c>
    </row>
    <row r="10" spans="1:17" x14ac:dyDescent="0.25">
      <c r="A10" s="337" t="s">
        <v>285</v>
      </c>
      <c r="B10" s="337"/>
      <c r="C10" s="337"/>
      <c r="D10" s="337"/>
      <c r="E10" s="337"/>
      <c r="F10" s="337"/>
      <c r="G10" s="194">
        <f t="shared" ref="G10:G13" si="0">H10+I10+J10</f>
        <v>9164</v>
      </c>
      <c r="H10" s="194">
        <f>H11+H12</f>
        <v>3005</v>
      </c>
      <c r="I10" s="194">
        <f t="shared" ref="I10:J10" si="1">I11+I12</f>
        <v>2161</v>
      </c>
      <c r="J10" s="194">
        <f t="shared" si="1"/>
        <v>3998</v>
      </c>
    </row>
    <row r="11" spans="1:17" x14ac:dyDescent="0.25">
      <c r="A11" s="195" t="s">
        <v>51</v>
      </c>
      <c r="B11" s="322" t="s">
        <v>291</v>
      </c>
      <c r="C11" s="322"/>
      <c r="D11" s="322"/>
      <c r="E11" s="322"/>
      <c r="F11" s="322"/>
      <c r="G11" s="194">
        <f t="shared" si="0"/>
        <v>7664</v>
      </c>
      <c r="H11" s="194">
        <v>3005</v>
      </c>
      <c r="I11" s="194">
        <v>661</v>
      </c>
      <c r="J11" s="194">
        <v>3998</v>
      </c>
    </row>
    <row r="12" spans="1:17" x14ac:dyDescent="0.25">
      <c r="A12" s="195" t="s">
        <v>70</v>
      </c>
      <c r="B12" s="322" t="s">
        <v>71</v>
      </c>
      <c r="C12" s="322"/>
      <c r="D12" s="322"/>
      <c r="E12" s="322"/>
      <c r="F12" s="322"/>
      <c r="G12" s="194">
        <f t="shared" si="0"/>
        <v>1500</v>
      </c>
      <c r="H12" s="194">
        <v>0</v>
      </c>
      <c r="I12" s="194">
        <v>1500</v>
      </c>
      <c r="J12" s="194">
        <v>0</v>
      </c>
    </row>
    <row r="13" spans="1:17" hidden="1" outlineLevel="1" x14ac:dyDescent="0.25">
      <c r="A13" s="338"/>
      <c r="B13" s="338"/>
      <c r="C13" s="197" t="s">
        <v>62</v>
      </c>
      <c r="D13" s="338" t="s">
        <v>63</v>
      </c>
      <c r="E13" s="338"/>
      <c r="F13" s="338"/>
      <c r="G13" s="194">
        <f t="shared" si="0"/>
        <v>7664</v>
      </c>
      <c r="H13" s="194">
        <v>3003</v>
      </c>
      <c r="I13" s="194">
        <v>663</v>
      </c>
      <c r="J13" s="194">
        <v>3998</v>
      </c>
    </row>
    <row r="14" spans="1:17" hidden="1" outlineLevel="2" x14ac:dyDescent="0.25">
      <c r="A14" s="322"/>
      <c r="B14" s="322"/>
      <c r="C14" s="322"/>
      <c r="D14" s="322"/>
      <c r="E14" s="196" t="s">
        <v>120</v>
      </c>
      <c r="F14" s="196" t="s">
        <v>121</v>
      </c>
      <c r="G14" s="194">
        <f>H14+I14+J14</f>
        <v>7664</v>
      </c>
      <c r="H14" s="194">
        <v>3003</v>
      </c>
      <c r="I14" s="194">
        <v>663</v>
      </c>
      <c r="J14" s="194">
        <v>3998</v>
      </c>
    </row>
    <row r="15" spans="1:17" collapsed="1" x14ac:dyDescent="0.25"/>
    <row r="16" spans="1:17" ht="15.6" x14ac:dyDescent="0.3">
      <c r="A16" s="115" t="s">
        <v>1095</v>
      </c>
      <c r="B16" s="189"/>
      <c r="C16" s="189"/>
    </row>
    <row r="17" spans="1:10" ht="15.6" x14ac:dyDescent="0.3">
      <c r="A17" s="340" t="s">
        <v>1094</v>
      </c>
      <c r="B17" s="340"/>
      <c r="C17" s="340"/>
      <c r="D17" s="340"/>
      <c r="E17" s="340"/>
      <c r="F17" s="340"/>
      <c r="G17" s="340"/>
      <c r="H17" s="340"/>
      <c r="I17" s="340"/>
      <c r="J17" s="340"/>
    </row>
    <row r="18" spans="1:10" ht="15.6" x14ac:dyDescent="0.3">
      <c r="A18" s="189"/>
      <c r="B18" s="189"/>
      <c r="C18" s="121"/>
    </row>
    <row r="19" spans="1:10" ht="15.6" x14ac:dyDescent="0.3">
      <c r="A19" s="189"/>
      <c r="B19" s="189"/>
      <c r="C19" s="121"/>
    </row>
    <row r="20" spans="1:10" ht="15.6" x14ac:dyDescent="0.3">
      <c r="A20" s="121"/>
      <c r="B20" s="189"/>
      <c r="F20" s="189"/>
    </row>
  </sheetData>
  <mergeCells count="13">
    <mergeCell ref="A17:J17"/>
    <mergeCell ref="A14:D14"/>
    <mergeCell ref="F2:J3"/>
    <mergeCell ref="A5:I5"/>
    <mergeCell ref="A7:D9"/>
    <mergeCell ref="E7:F8"/>
    <mergeCell ref="G7:G9"/>
    <mergeCell ref="E9:F9"/>
    <mergeCell ref="A10:F10"/>
    <mergeCell ref="B11:F11"/>
    <mergeCell ref="B12:F12"/>
    <mergeCell ref="A13:B13"/>
    <mergeCell ref="D13:F13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33CC5100B81A42B945CE9210808794" ma:contentTypeVersion="12" ma:contentTypeDescription="Create a new document." ma:contentTypeScope="" ma:versionID="b1ff175847f55675bc317207f9201c19">
  <xsd:schema xmlns:xsd="http://www.w3.org/2001/XMLSchema" xmlns:xs="http://www.w3.org/2001/XMLSchema" xmlns:p="http://schemas.microsoft.com/office/2006/metadata/properties" xmlns:ns2="00e80964-bc51-4585-b49a-8aafd237c169" xmlns:ns3="400f1068-6c1c-4d4a-b829-dfece9a8e6a8" targetNamespace="http://schemas.microsoft.com/office/2006/metadata/properties" ma:root="true" ma:fieldsID="4d0f4389f57055b00311389d6a82a292" ns2:_="" ns3:_="">
    <xsd:import namespace="00e80964-bc51-4585-b49a-8aafd237c169"/>
    <xsd:import namespace="400f1068-6c1c-4d4a-b829-dfece9a8e6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e80964-bc51-4585-b49a-8aafd237c1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3026f578-3aa6-47b5-940c-f0b6d8b2b4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0f1068-6c1c-4d4a-b829-dfece9a8e6a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d6f09e-20a0-420e-9f66-371428d5d077}" ma:internalName="TaxCatchAll" ma:showField="CatchAllData" ma:web="400f1068-6c1c-4d4a-b829-dfece9a8e6a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e80964-bc51-4585-b49a-8aafd237c169">
      <Terms xmlns="http://schemas.microsoft.com/office/infopath/2007/PartnerControls"/>
    </lcf76f155ced4ddcb4097134ff3c332f>
    <TaxCatchAll xmlns="400f1068-6c1c-4d4a-b829-dfece9a8e6a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B4567C-57CF-493A-B196-028E7C7540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e80964-bc51-4585-b49a-8aafd237c169"/>
    <ds:schemaRef ds:uri="400f1068-6c1c-4d4a-b829-dfece9a8e6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5BA05A-931C-49C1-B336-1E649BCAD1C2}">
  <ds:schemaRefs>
    <ds:schemaRef ds:uri="http://schemas.microsoft.com/office/2006/metadata/properties"/>
    <ds:schemaRef ds:uri="http://schemas.microsoft.com/office/infopath/2007/PartnerControls"/>
    <ds:schemaRef ds:uri="00e80964-bc51-4585-b49a-8aafd237c169"/>
    <ds:schemaRef ds:uri="400f1068-6c1c-4d4a-b829-dfece9a8e6a8"/>
  </ds:schemaRefs>
</ds:datastoreItem>
</file>

<file path=customXml/itemProps3.xml><?xml version="1.0" encoding="utf-8"?>
<ds:datastoreItem xmlns:ds="http://schemas.openxmlformats.org/officeDocument/2006/customXml" ds:itemID="{8F374E9F-B4FE-496E-8469-ECE1841F53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1.pielikums_kopsavilkums </vt:lpstr>
      <vt:lpstr>2.pielikums_izdevumi _ pa _EKK</vt:lpstr>
      <vt:lpstr>3.pielikums _saistibu apmers</vt:lpstr>
      <vt:lpstr>4.pielikums _Ziedojuma_tame </vt:lpstr>
      <vt:lpstr>5.pielikums_Ziedojumi_pa _EKK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2025-12-18T12:29:39Z</cp:lastPrinted>
  <dcterms:created xsi:type="dcterms:W3CDTF">2000-12-02T14:17:49Z</dcterms:created>
  <dcterms:modified xsi:type="dcterms:W3CDTF">2026-01-05T12:05:33Z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0x0101008233CC5100B81A42B945CE9210808794</vt:lpwstr>
  </property>
  <property fmtid="{D5CDD505-2E9C-101B-9397-08002B2CF9AE}" pid="3" name="MediaServiceImageTags">
    <vt:lpwstr/>
  </property>
</Properties>
</file>