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 tabRatio="584" firstSheet="1" activeTab="1"/>
  </bookViews>
  <sheets>
    <sheet name="2_pielikums_2025" sheetId="11" state="hidden" r:id="rId1"/>
    <sheet name="2_PIELIKUMS2025" sheetId="18" r:id="rId2"/>
    <sheet name="ZB_kopsavilkums_2025" sheetId="17" r:id="rId3"/>
  </sheets>
  <definedNames>
    <definedName name="_xlnm._FilterDatabase" localSheetId="2" hidden="1">ZB_kopsavilkums_2025!$A$1:$R$41</definedName>
    <definedName name="_xlnm.Print_Titles" localSheetId="2">ZB_kopsavilkums_2025!$A:$B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8" l="1"/>
  <c r="D28" i="18"/>
  <c r="D19" i="18"/>
  <c r="D20" i="18"/>
  <c r="D21" i="18"/>
  <c r="D22" i="18"/>
  <c r="D23" i="18"/>
  <c r="D24" i="18"/>
  <c r="D18" i="18"/>
  <c r="D9" i="18"/>
  <c r="D10" i="18"/>
  <c r="D8" i="18"/>
  <c r="C27" i="18"/>
  <c r="C25" i="18"/>
  <c r="B25" i="18"/>
  <c r="C16" i="18"/>
  <c r="D16" i="18"/>
  <c r="B16" i="18"/>
  <c r="C11" i="18"/>
  <c r="B11" i="18"/>
  <c r="B27" i="18"/>
  <c r="L24" i="17"/>
  <c r="C12" i="11"/>
  <c r="C26" i="18" l="1"/>
  <c r="D27" i="18"/>
  <c r="D25" i="18"/>
  <c r="D11" i="18"/>
  <c r="B26" i="18"/>
  <c r="P39" i="17"/>
  <c r="P35" i="17"/>
  <c r="P33" i="17"/>
  <c r="P22" i="17"/>
  <c r="P14" i="17"/>
  <c r="P9" i="17"/>
  <c r="P8" i="17" s="1"/>
  <c r="L39" i="17"/>
  <c r="L35" i="17"/>
  <c r="L33" i="17"/>
  <c r="L22" i="17"/>
  <c r="L14" i="17"/>
  <c r="L8" i="17"/>
  <c r="C7" i="17"/>
  <c r="C50" i="11"/>
  <c r="C21" i="11"/>
  <c r="K39" i="17"/>
  <c r="K35" i="17"/>
  <c r="K33" i="17"/>
  <c r="K22" i="17"/>
  <c r="K14" i="17"/>
  <c r="K9" i="17"/>
  <c r="K8" i="17" s="1"/>
  <c r="D26" i="18" l="1"/>
  <c r="P13" i="17"/>
  <c r="P41" i="17" s="1"/>
  <c r="L13" i="17"/>
  <c r="L41" i="17" s="1"/>
  <c r="K13" i="17"/>
  <c r="K41" i="17" s="1"/>
  <c r="J39" i="17" l="1"/>
  <c r="J35" i="17"/>
  <c r="J33" i="17"/>
  <c r="J22" i="17"/>
  <c r="J14" i="17"/>
  <c r="J9" i="17"/>
  <c r="J8" i="17" s="1"/>
  <c r="J13" i="17" l="1"/>
  <c r="J41" i="17" s="1"/>
  <c r="Q39" i="17" l="1"/>
  <c r="Q35" i="17"/>
  <c r="Q33" i="17"/>
  <c r="Q22" i="17"/>
  <c r="Q14" i="17"/>
  <c r="Q9" i="17"/>
  <c r="Q8" i="17" s="1"/>
  <c r="D22" i="17"/>
  <c r="E22" i="17"/>
  <c r="F22" i="17"/>
  <c r="G22" i="17"/>
  <c r="H22" i="17"/>
  <c r="I22" i="17"/>
  <c r="M22" i="17"/>
  <c r="N22" i="17"/>
  <c r="O22" i="17"/>
  <c r="F14" i="17"/>
  <c r="G14" i="17"/>
  <c r="H14" i="17"/>
  <c r="I14" i="17"/>
  <c r="M14" i="17"/>
  <c r="N14" i="17"/>
  <c r="O14" i="17"/>
  <c r="Q13" i="17" l="1"/>
  <c r="Q41" i="17" s="1"/>
  <c r="R26" i="17" l="1"/>
  <c r="R28" i="17"/>
  <c r="R29" i="17"/>
  <c r="R30" i="17"/>
  <c r="R31" i="17"/>
  <c r="R32" i="17"/>
  <c r="R7" i="17" l="1"/>
  <c r="C48" i="11" l="1"/>
  <c r="F39" i="17"/>
  <c r="F35" i="17"/>
  <c r="F33" i="17"/>
  <c r="F8" i="17"/>
  <c r="M39" i="17"/>
  <c r="M35" i="17"/>
  <c r="M33" i="17"/>
  <c r="M8" i="17"/>
  <c r="M41" i="17" l="1"/>
  <c r="F41" i="17"/>
  <c r="M13" i="17"/>
  <c r="F13" i="17"/>
  <c r="R19" i="17" l="1"/>
  <c r="O9" i="17" l="1"/>
  <c r="O8" i="17" s="1"/>
  <c r="O39" i="17"/>
  <c r="O35" i="17"/>
  <c r="O33" i="17"/>
  <c r="O13" i="17" l="1"/>
  <c r="O41" i="17" s="1"/>
  <c r="D14" i="17"/>
  <c r="E14" i="17"/>
  <c r="C14" i="17"/>
  <c r="R15" i="17"/>
  <c r="R17" i="17"/>
  <c r="R10" i="17" l="1"/>
  <c r="R11" i="17"/>
  <c r="C10" i="11" s="1"/>
  <c r="R12" i="17"/>
  <c r="C11" i="11" s="1"/>
  <c r="R16" i="17"/>
  <c r="R18" i="17"/>
  <c r="R20" i="17"/>
  <c r="R21" i="17"/>
  <c r="R23" i="17"/>
  <c r="R24" i="17"/>
  <c r="R25" i="17"/>
  <c r="R34" i="17"/>
  <c r="R36" i="17"/>
  <c r="R37" i="17"/>
  <c r="R38" i="17"/>
  <c r="R40" i="17"/>
  <c r="C23" i="11"/>
  <c r="C43" i="11" s="1"/>
  <c r="R14" i="17" l="1"/>
  <c r="R22" i="17"/>
  <c r="C14" i="11"/>
  <c r="C13" i="11" l="1"/>
  <c r="C40" i="11" s="1"/>
  <c r="N39" i="17" l="1"/>
  <c r="N35" i="17"/>
  <c r="N33" i="17"/>
  <c r="N9" i="17"/>
  <c r="N8" i="17" s="1"/>
  <c r="I39" i="17"/>
  <c r="H39" i="17"/>
  <c r="G39" i="17"/>
  <c r="E39" i="17"/>
  <c r="D39" i="17"/>
  <c r="C39" i="17"/>
  <c r="I35" i="17"/>
  <c r="H35" i="17"/>
  <c r="G35" i="17"/>
  <c r="E35" i="17"/>
  <c r="D35" i="17"/>
  <c r="C35" i="17"/>
  <c r="I33" i="17"/>
  <c r="H33" i="17"/>
  <c r="G33" i="17"/>
  <c r="E33" i="17"/>
  <c r="D33" i="17"/>
  <c r="C33" i="17"/>
  <c r="C26" i="11"/>
  <c r="C20" i="11"/>
  <c r="C42" i="11" s="1"/>
  <c r="C22" i="17"/>
  <c r="I8" i="17"/>
  <c r="H9" i="17"/>
  <c r="H8" i="17" s="1"/>
  <c r="G9" i="17"/>
  <c r="G8" i="17" s="1"/>
  <c r="E9" i="17"/>
  <c r="E8" i="17" s="1"/>
  <c r="D9" i="17"/>
  <c r="D8" i="17" s="1"/>
  <c r="C8" i="17"/>
  <c r="I41" i="17" l="1"/>
  <c r="E41" i="17"/>
  <c r="G13" i="17"/>
  <c r="G41" i="17" s="1"/>
  <c r="H13" i="17"/>
  <c r="H41" i="17" s="1"/>
  <c r="I13" i="17"/>
  <c r="C36" i="11"/>
  <c r="E13" i="17"/>
  <c r="N13" i="17"/>
  <c r="N41" i="17" s="1"/>
  <c r="D13" i="17"/>
  <c r="D41" i="17" s="1"/>
  <c r="C25" i="11"/>
  <c r="C44" i="11" s="1"/>
  <c r="C33" i="11"/>
  <c r="R33" i="17"/>
  <c r="R35" i="17"/>
  <c r="R39" i="17"/>
  <c r="R9" i="17"/>
  <c r="R8" i="17" s="1"/>
  <c r="C13" i="17"/>
  <c r="C17" i="11" l="1"/>
  <c r="C30" i="11"/>
  <c r="C29" i="11" s="1"/>
  <c r="C45" i="11" s="1"/>
  <c r="C41" i="17"/>
  <c r="R13" i="17"/>
  <c r="R41" i="17" s="1"/>
  <c r="C56" i="11" l="1"/>
  <c r="C16" i="11"/>
  <c r="C41" i="11" s="1"/>
  <c r="C46" i="11" l="1"/>
  <c r="C39" i="11"/>
  <c r="C7" i="11"/>
  <c r="C53" i="11" l="1"/>
  <c r="C54" i="11" l="1"/>
</calcChain>
</file>

<file path=xl/sharedStrings.xml><?xml version="1.0" encoding="utf-8"?>
<sst xmlns="http://schemas.openxmlformats.org/spreadsheetml/2006/main" count="239" uniqueCount="175">
  <si>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</si>
  <si>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</si>
  <si>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</si>
  <si>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</si>
  <si>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</si>
  <si>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</si>
  <si>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</si>
  <si>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</si>
  <si>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</si>
  <si>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</si>
  <si>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</si>
  <si>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</si>
  <si>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</si>
  <si>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</si>
  <si>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</si>
  <si>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</si>
  <si>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</si>
  <si>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</si>
  <si>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</si>
  <si>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</si>
  <si>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</si>
  <si>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</si>
  <si>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</si>
  <si>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</si>
  <si>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</si>
  <si>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</si>
  <si>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</si>
  <si>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</si>
  <si>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</si>
  <si>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</si>
  <si>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</si>
  <si>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</si>
  <si>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</si>
  <si>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</si>
  <si>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</si>
  <si>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</si>
  <si>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</si>
  <si>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</si>
  <si>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Krājumi, materiāli, energoresursi</t>
  </si>
  <si>
    <t>Inventārs</t>
  </si>
  <si>
    <t>Ēdināšanas izdevumi</t>
  </si>
  <si>
    <t>Biroja tehnika</t>
  </si>
  <si>
    <t>Naudas līdzekļu atlikums uz gada beigām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</si>
  <si>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</si>
  <si>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</si>
  <si>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</si>
  <si>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</si>
  <si>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</si>
  <si>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</si>
  <si>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Dotācijas biedrībām</t>
  </si>
  <si>
    <t>Dotācija biedrībām un nodibinājumiem</t>
  </si>
  <si>
    <t>Jelgavas novada pašvaldības</t>
  </si>
  <si>
    <t>Finansējuma Nr.</t>
  </si>
  <si>
    <t>31</t>
  </si>
  <si>
    <t>Administrācija</t>
  </si>
  <si>
    <t>3109</t>
  </si>
  <si>
    <t>Jaunsvirlaukas pp palīdzība iedzīvotājiem-gripas vakcīnām</t>
  </si>
  <si>
    <t>3111</t>
  </si>
  <si>
    <t>Jaunsvirlaukas pp palīdzība iedzīvotājiem-senioru Ziemassvētki</t>
  </si>
  <si>
    <t>3114</t>
  </si>
  <si>
    <t>10.2000022</t>
  </si>
  <si>
    <t>Lielplatones muižas telpu izpētei</t>
  </si>
  <si>
    <t>3115</t>
  </si>
  <si>
    <t>10.700001</t>
  </si>
  <si>
    <t>Elejas tējas namiņš</t>
  </si>
  <si>
    <t>3123</t>
  </si>
  <si>
    <t>3125</t>
  </si>
  <si>
    <t>Vilces muižas vēsturisko elementu atjaunošanai</t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</si>
  <si>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</si>
  <si>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</si>
  <si>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</si>
  <si>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</si>
  <si>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</si>
  <si>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</si>
  <si>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</si>
  <si>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6000</t>
  </si>
  <si>
    <t>Sociālie pabalsti</t>
  </si>
  <si>
    <t>SARC Eleja (bērnu nodaļa)</t>
  </si>
  <si>
    <t>SARC Eleja (pilngadīgie)</t>
  </si>
  <si>
    <t>10.2000021</t>
  </si>
  <si>
    <t>Nekustamā īpašuma uzturēšana</t>
  </si>
  <si>
    <t>Mīkstais inventārs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</si>
  <si>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</si>
  <si>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</si>
  <si>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</si>
  <si>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</si>
  <si>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</si>
  <si>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</si>
  <si>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</si>
  <si>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</si>
  <si>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</si>
  <si>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</si>
  <si>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</si>
  <si>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</si>
  <si>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</si>
  <si>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</si>
  <si>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</si>
  <si>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</si>
  <si>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</si>
  <si>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</si>
  <si>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</si>
  <si>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</si>
  <si>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</si>
  <si>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</si>
  <si>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</si>
  <si>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2.pielikums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</si>
  <si>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</si>
  <si>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</si>
  <si>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</si>
  <si>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</si>
  <si>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</si>
  <si>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01.120001</t>
  </si>
  <si>
    <t>P5ARV1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</si>
  <si>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</si>
  <si>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</si>
  <si>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</si>
  <si>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</si>
  <si>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</si>
  <si>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</si>
  <si>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</si>
  <si>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</si>
  <si>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</si>
  <si>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</si>
  <si>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</si>
  <si>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</si>
  <si>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Plāns</t>
  </si>
  <si>
    <t>saistošajiem noteikumiem Nr.**</t>
  </si>
  <si>
    <t>Dāvinājumi SARC Eleja,bērnu un jauniešu vajadzībām (Neatpazīts dāvinājums)</t>
  </si>
  <si>
    <t>3164</t>
  </si>
  <si>
    <t>09.210152</t>
  </si>
  <si>
    <t>Atbalsts gados veciem cilvēkiem</t>
  </si>
  <si>
    <t>Atbalsts ģimenēm ar bērniem</t>
  </si>
  <si>
    <t>Pārējais citur neklasificētats atbalsts sociāli atstumtām personām</t>
  </si>
  <si>
    <t>Izpildvara</t>
  </si>
  <si>
    <t>Teritoriju un ēķu apsaimniekošana</t>
  </si>
  <si>
    <t>Vispārējā izglītība</t>
  </si>
  <si>
    <t>3141</t>
  </si>
  <si>
    <t>3169</t>
  </si>
  <si>
    <t>SARC  Eleja ar pakalpojumu sniegšnas vietu Staļģenē</t>
  </si>
  <si>
    <t>Lielplatoness muižas inventāra iegādei</t>
  </si>
  <si>
    <t>Ozolnieku vidusskola
(augsto dobju izveidošanai(Pasaules dabas fonds))</t>
  </si>
  <si>
    <t>Ziedojumu un dāvinājumu ieņēmumu un izdevumu kopsavilkums 2025.gadam, EUR</t>
  </si>
  <si>
    <t>Jelgavas novada pašvaldības 2025.gada **.februāra</t>
  </si>
  <si>
    <t>Staļģenes pirmsskola</t>
  </si>
  <si>
    <t>09.11005</t>
  </si>
  <si>
    <t>Rādītāju nosaukums</t>
  </si>
  <si>
    <t>IEŅĒMUMI</t>
  </si>
  <si>
    <t>19.100  Pašvaldības budžeta iekšējie transferti starp vienas pašvaldības budžeta veidiem</t>
  </si>
  <si>
    <t>23.400  Ziedojumi un dāvinājumi, kas saņemti no juridiskajām personām</t>
  </si>
  <si>
    <t>23.500  Ziedojumi un dāvinājumi, kas saņemti no fiziskajām personām</t>
  </si>
  <si>
    <t>IEŅĒMUMI KOPĀ</t>
  </si>
  <si>
    <t xml:space="preserve">IZDEVUMI </t>
  </si>
  <si>
    <t>2000  Preces un pakalpojumi</t>
  </si>
  <si>
    <t>5000  Pamatkapitāla veidošana</t>
  </si>
  <si>
    <t>01.100  Izpildvara, likumdošanas vara, finanšu un fiskālā darbība, ārlietas</t>
  </si>
  <si>
    <t>04.700  Citas nozares</t>
  </si>
  <si>
    <t>10.200  Atbalsts gados veciem cilvēkiem</t>
  </si>
  <si>
    <t>10.400  Atbalsts ģimenēm ar bērniem</t>
  </si>
  <si>
    <t>10.700  Pārējais citur neklasificēts atbalsts sociāli atstumtām personām</t>
  </si>
  <si>
    <t>IEŅĒMUMU PĀRSNIEGUMS  (+) VAI DEFICĪTS (-)</t>
  </si>
  <si>
    <t>FINANSĒŠANA</t>
  </si>
  <si>
    <t xml:space="preserve">09.100  Pirmsskolas izglītība </t>
  </si>
  <si>
    <t xml:space="preserve">09.200  Pamatizglītība, vispārējā un profesionālā izglītība </t>
  </si>
  <si>
    <t>Plāns kopā 2025.gadam</t>
  </si>
  <si>
    <t>Precizēts plāns uz 11.2025</t>
  </si>
  <si>
    <t>Grozījumi
(+/-)
11.2025</t>
  </si>
  <si>
    <t xml:space="preserve">Paskaidrojums </t>
  </si>
  <si>
    <t>1. Zaļās muižas ēdamzālei inventāra iegādei 550EUR
2.  Zaļenieku pamatskolai inventāra iegādei 350 EUR</t>
  </si>
  <si>
    <t>1. Ziedojumi pasākumā "Zaļās pērles meklējot…" Zaļeniekos  900 EUR
2. Lielplatones muižas inventāra iegādei 120EUR</t>
  </si>
  <si>
    <t>Lielplatones muižas inventāra iegādei</t>
  </si>
  <si>
    <t>2. pielikums</t>
  </si>
  <si>
    <t>Jelgavas novada pašvaldības 2025. gada 26. novembra</t>
  </si>
  <si>
    <t>saistošajiem noteikumiem Nr. 15</t>
  </si>
  <si>
    <t>Jelgavas novada pašvaldības ziedojumu un dāvinājumu kopsavilkums 2025. gadam</t>
  </si>
  <si>
    <t>2025. gada Ziedojumu un dāvinājumu budžeta izdevumiem pamatots aprēķins pa struktūrām un pasākumiem,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</si>
</sst>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6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  <font>
      <sz val="9"/>
      <color rgb="FF3B3B3B"/>
      <name val="Segoe UI"/>
      <family val="2"/>
      <charset val="186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sz val="9"/>
      <name val="Arial"/>
      <family val="2"/>
      <charset val="186"/>
    </font>
    <font>
      <b/>
      <sz val="10"/>
      <color rgb="FF3B3B3B"/>
      <name val="Arial"/>
      <family val="2"/>
      <charset val="186"/>
    </font>
  </fonts>
  <fills count="9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8F8F8"/>
        <bgColor indexed="9"/>
      </patternFill>
    </fill>
    <fill>
      <patternFill patternType="solid">
        <fgColor rgb="FFFFFFFF"/>
        <bgColor indexed="9"/>
      </patternFill>
    </fill>
    <fill>
      <patternFill patternType="solid">
        <fgColor theme="0" tint="-4.9989318521683403E-2"/>
        <bgColor indexed="9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306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2" fillId="59" borderId="20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0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59" fillId="59" borderId="27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0" fontId="44" fillId="60" borderId="21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51" fillId="62" borderId="20" applyNumberFormat="0" applyAlignment="0" applyProtection="0"/>
    <xf numFmtId="0" fontId="67" fillId="62" borderId="20" applyNumberFormat="0" applyAlignment="0" applyProtection="0"/>
    <xf numFmtId="0" fontId="67" fillId="62" borderId="20" applyNumberFormat="0" applyAlignment="0" applyProtection="0"/>
    <xf numFmtId="0" fontId="68" fillId="66" borderId="20" applyNumberFormat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69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0" fillId="0" borderId="0" applyNumberFormat="0" applyBorder="0" applyProtection="0"/>
    <xf numFmtId="0" fontId="55" fillId="0" borderId="0"/>
    <xf numFmtId="0" fontId="55" fillId="0" borderId="0"/>
    <xf numFmtId="0" fontId="70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59" fillId="59" borderId="27" applyNumberFormat="0" applyAlignment="0" applyProtection="0"/>
    <xf numFmtId="0" fontId="59" fillId="59" borderId="27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6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69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6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0" applyNumberFormat="0" applyAlignment="0" applyProtection="0"/>
    <xf numFmtId="0" fontId="19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0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59" fillId="59" borderId="27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0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68" fillId="66" borderId="20" applyNumberFormat="0" applyAlignment="0" applyProtection="0"/>
    <xf numFmtId="0" fontId="51" fillId="62" borderId="20" applyNumberFormat="0" applyAlignment="0" applyProtection="0"/>
    <xf numFmtId="0" fontId="68" fillId="66" borderId="20" applyNumberFormat="0" applyAlignment="0" applyProtection="0"/>
    <xf numFmtId="0" fontId="73" fillId="62" borderId="20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6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0" fillId="0" borderId="0" applyNumberFormat="0" applyBorder="0" applyProtection="0"/>
    <xf numFmtId="0" fontId="55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75" fillId="0" borderId="0" applyNumberFormat="0" applyFont="0" applyFill="0" applyBorder="0" applyAlignment="0" applyProtection="0">
      <alignment horizontal="center" vertical="top" wrapText="1"/>
    </xf>
    <xf numFmtId="0" fontId="76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77" fillId="58" borderId="0" applyNumberFormat="0" applyBorder="0" applyAlignment="0" applyProtection="0"/>
    <xf numFmtId="0" fontId="19" fillId="74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68" fillId="66" borderId="20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74" fillId="0" borderId="0"/>
    <xf numFmtId="0" fontId="70" fillId="0" borderId="0" applyNumberFormat="0" applyBorder="0" applyProtection="0"/>
    <xf numFmtId="0" fontId="70" fillId="0" borderId="0" applyNumberFormat="0" applyBorder="0" applyProtection="0"/>
    <xf numFmtId="0" fontId="70" fillId="0" borderId="0" applyNumberFormat="0" applyBorder="0" applyProtection="0"/>
    <xf numFmtId="0" fontId="39" fillId="0" borderId="0"/>
    <xf numFmtId="0" fontId="74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4" fillId="75" borderId="7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2" fillId="0" borderId="0"/>
    <xf numFmtId="0" fontId="74" fillId="0" borderId="0"/>
    <xf numFmtId="0" fontId="6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39" fillId="0" borderId="0"/>
    <xf numFmtId="0" fontId="31" fillId="0" borderId="0"/>
    <xf numFmtId="0" fontId="55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69" fillId="0" borderId="0"/>
    <xf numFmtId="0" fontId="4" fillId="0" borderId="0"/>
    <xf numFmtId="0" fontId="39" fillId="0" borderId="0"/>
    <xf numFmtId="0" fontId="17" fillId="76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83" borderId="0" applyNumberFormat="0" applyBorder="0" applyAlignment="0" applyProtection="0"/>
    <xf numFmtId="0" fontId="18" fillId="4" borderId="0" applyNumberFormat="0" applyBorder="0" applyAlignment="0" applyProtection="0"/>
    <xf numFmtId="0" fontId="21" fillId="84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5" borderId="0" applyNumberFormat="0" applyBorder="0" applyAlignment="0" applyProtection="0"/>
    <xf numFmtId="0" fontId="32" fillId="74" borderId="8" applyNumberFormat="0" applyAlignment="0" applyProtection="0"/>
    <xf numFmtId="0" fontId="78" fillId="0" borderId="0"/>
    <xf numFmtId="0" fontId="34" fillId="0" borderId="9" applyNumberFormat="0" applyFill="0" applyAlignment="0" applyProtection="0"/>
    <xf numFmtId="171" fontId="16" fillId="86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81" fillId="0" borderId="0" applyNumberFormat="0" applyFont="0" applyFill="0" applyBorder="0" applyAlignment="0" applyProtection="0">
      <alignment horizontal="center" vertical="top" wrapText="1"/>
    </xf>
  </cellStyleXfs>
  <cellXfs count="132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13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0" fontId="65" fillId="0" borderId="13" xfId="316" applyFont="1" applyBorder="1" applyAlignment="1">
      <alignment horizontal="center"/>
    </xf>
    <xf numFmtId="0" fontId="65" fillId="0" borderId="15" xfId="316" applyFont="1" applyBorder="1" applyAlignment="1">
      <alignment horizontal="right"/>
    </xf>
    <xf numFmtId="0" fontId="63" fillId="0" borderId="10" xfId="316" applyFont="1" applyBorder="1"/>
    <xf numFmtId="49" fontId="10" fillId="0" borderId="10" xfId="300" applyNumberFormat="1" applyFont="1" applyBorder="1" applyAlignment="1">
      <alignment horizontal="center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65" borderId="10" xfId="282" applyFont="1" applyFill="1" applyBorder="1" applyAlignment="1">
      <alignment horizontal="center" vertical="center" wrapText="1"/>
    </xf>
    <xf numFmtId="166" fontId="10" fillId="65" borderId="10" xfId="282" applyNumberFormat="1" applyFont="1" applyFill="1" applyBorder="1"/>
    <xf numFmtId="0" fontId="37" fillId="0" borderId="0" xfId="0" applyFont="1"/>
    <xf numFmtId="3" fontId="66" fillId="0" borderId="17" xfId="316" applyNumberFormat="1" applyFont="1" applyBorder="1"/>
    <xf numFmtId="3" fontId="8" fillId="0" borderId="10" xfId="316" applyNumberFormat="1" applyFont="1" applyBorder="1"/>
    <xf numFmtId="3" fontId="65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0" fillId="0" borderId="10" xfId="283" applyFont="1" applyBorder="1" applyAlignment="1">
      <alignment wrapText="1"/>
    </xf>
    <xf numFmtId="3" fontId="66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1" borderId="17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2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2" borderId="10" xfId="282" applyNumberFormat="1" applyFont="1" applyFill="1" applyBorder="1"/>
    <xf numFmtId="166" fontId="6" fillId="72" borderId="10" xfId="282" applyNumberFormat="1" applyFont="1" applyFill="1" applyBorder="1"/>
    <xf numFmtId="166" fontId="9" fillId="72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3" borderId="10" xfId="282" applyNumberFormat="1" applyFont="1" applyFill="1" applyBorder="1"/>
    <xf numFmtId="49" fontId="13" fillId="73" borderId="10" xfId="612" applyNumberFormat="1" applyFont="1" applyFill="1" applyBorder="1" applyAlignment="1">
      <alignment horizontal="left" wrapText="1"/>
    </xf>
    <xf numFmtId="166" fontId="9" fillId="73" borderId="10" xfId="282" applyNumberFormat="1" applyFont="1" applyFill="1" applyBorder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/>
    <xf numFmtId="49" fontId="8" fillId="73" borderId="10" xfId="612" applyNumberFormat="1" applyFont="1" applyFill="1" applyBorder="1" applyAlignment="1">
      <alignment horizontal="left" wrapText="1"/>
    </xf>
    <xf numFmtId="0" fontId="8" fillId="73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2" borderId="10" xfId="283" applyFont="1" applyFill="1" applyBorder="1" applyAlignment="1">
      <alignment horizontal="left"/>
    </xf>
    <xf numFmtId="0" fontId="8" fillId="72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89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0" fontId="10" fillId="67" borderId="0" xfId="612" applyFont="1" applyFill="1" applyAlignment="1">
      <alignment horizontal="right"/>
    </xf>
    <xf numFmtId="0" fontId="10" fillId="67" borderId="0" xfId="326" applyFont="1" applyFill="1" applyAlignment="1">
      <alignment horizontal="right"/>
    </xf>
    <xf numFmtId="0" fontId="80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69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87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0" borderId="10" xfId="316" applyFont="1" applyFill="1" applyBorder="1"/>
    <xf numFmtId="0" fontId="8" fillId="90" borderId="10" xfId="316" applyFont="1" applyFill="1" applyBorder="1" applyAlignment="1">
      <alignment horizontal="center"/>
    </xf>
    <xf numFmtId="3" fontId="66" fillId="90" borderId="10" xfId="316" applyNumberFormat="1" applyFont="1" applyFill="1" applyBorder="1"/>
    <xf numFmtId="3" fontId="10" fillId="0" borderId="0" xfId="282" applyNumberFormat="1" applyFont="1"/>
    <xf numFmtId="0" fontId="10" fillId="67" borderId="0" xfId="325" applyFont="1" applyFill="1" applyAlignment="1">
      <alignment horizontal="right"/>
    </xf>
    <xf numFmtId="0" fontId="82" fillId="0" borderId="0" xfId="0" applyFont="1" applyAlignment="1">
      <alignment horizontal="center" vertical="top" wrapText="1"/>
    </xf>
    <xf numFmtId="0" fontId="82" fillId="0" borderId="0" xfId="0" applyFont="1" applyAlignment="1">
      <alignment horizontal="center" vertical="center" wrapText="1"/>
    </xf>
    <xf numFmtId="0" fontId="83" fillId="0" borderId="0" xfId="0" applyFont="1" applyAlignment="1">
      <alignment horizontal="center" vertical="center" wrapText="1"/>
    </xf>
    <xf numFmtId="3" fontId="83" fillId="0" borderId="10" xfId="0" applyNumberFormat="1" applyFont="1" applyBorder="1" applyAlignment="1">
      <alignment horizontal="center" vertical="center" wrapText="1"/>
    </xf>
    <xf numFmtId="0" fontId="83" fillId="0" borderId="0" xfId="0" applyFont="1" applyAlignment="1">
      <alignment vertical="center" wrapText="1"/>
    </xf>
    <xf numFmtId="3" fontId="83" fillId="71" borderId="10" xfId="0" applyNumberFormat="1" applyFont="1" applyFill="1" applyBorder="1" applyAlignment="1">
      <alignment horizontal="center" vertical="top" wrapText="1"/>
    </xf>
    <xf numFmtId="3" fontId="82" fillId="0" borderId="10" xfId="0" applyNumberFormat="1" applyFont="1" applyBorder="1" applyAlignment="1">
      <alignment horizontal="center" vertical="top" wrapText="1"/>
    </xf>
    <xf numFmtId="0" fontId="82" fillId="0" borderId="10" xfId="0" applyFont="1" applyBorder="1" applyAlignment="1">
      <alignment horizontal="center" vertical="top" wrapText="1"/>
    </xf>
    <xf numFmtId="0" fontId="83" fillId="0" borderId="10" xfId="0" applyFont="1" applyBorder="1" applyAlignment="1">
      <alignment horizontal="center" vertical="top" wrapText="1"/>
    </xf>
    <xf numFmtId="0" fontId="83" fillId="0" borderId="10" xfId="0" applyFont="1" applyBorder="1" applyAlignment="1">
      <alignment horizontal="right" vertical="top" wrapText="1"/>
    </xf>
    <xf numFmtId="0" fontId="83" fillId="71" borderId="10" xfId="0" applyFont="1" applyFill="1" applyBorder="1" applyAlignment="1">
      <alignment horizontal="left" vertical="top" wrapText="1"/>
    </xf>
    <xf numFmtId="0" fontId="84" fillId="91" borderId="10" xfId="0" applyFont="1" applyFill="1" applyBorder="1" applyAlignment="1">
      <alignment horizontal="left" vertical="top" wrapText="1"/>
    </xf>
    <xf numFmtId="0" fontId="82" fillId="91" borderId="10" xfId="0" applyFont="1" applyFill="1" applyBorder="1" applyAlignment="1">
      <alignment horizontal="left" vertical="top" wrapText="1"/>
    </xf>
    <xf numFmtId="0" fontId="83" fillId="91" borderId="10" xfId="0" applyFont="1" applyFill="1" applyBorder="1" applyAlignment="1">
      <alignment horizontal="right" vertical="top" wrapText="1"/>
    </xf>
    <xf numFmtId="3" fontId="82" fillId="92" borderId="10" xfId="0" applyNumberFormat="1" applyFont="1" applyFill="1" applyBorder="1" applyAlignment="1">
      <alignment horizontal="center" vertical="center" wrapText="1"/>
    </xf>
    <xf numFmtId="0" fontId="84" fillId="0" borderId="0" xfId="325" applyFont="1" applyAlignment="1">
      <alignment horizontal="right"/>
    </xf>
    <xf numFmtId="0" fontId="84" fillId="0" borderId="0" xfId="612" applyFont="1" applyAlignment="1">
      <alignment horizontal="right"/>
    </xf>
    <xf numFmtId="0" fontId="83" fillId="91" borderId="10" xfId="0" applyFont="1" applyFill="1" applyBorder="1" applyAlignment="1">
      <alignment horizontal="center" vertical="center" wrapText="1"/>
    </xf>
    <xf numFmtId="0" fontId="82" fillId="91" borderId="17" xfId="0" applyFont="1" applyFill="1" applyBorder="1" applyAlignment="1">
      <alignment horizontal="left" vertical="top" wrapText="1"/>
    </xf>
    <xf numFmtId="3" fontId="82" fillId="92" borderId="17" xfId="0" applyNumberFormat="1" applyFont="1" applyFill="1" applyBorder="1" applyAlignment="1">
      <alignment horizontal="center" vertical="center" wrapText="1"/>
    </xf>
    <xf numFmtId="3" fontId="83" fillId="92" borderId="10" xfId="0" applyNumberFormat="1" applyFont="1" applyFill="1" applyBorder="1" applyAlignment="1">
      <alignment horizontal="center" vertical="center" wrapText="1"/>
    </xf>
    <xf numFmtId="0" fontId="83" fillId="91" borderId="29" xfId="0" applyFont="1" applyFill="1" applyBorder="1" applyAlignment="1">
      <alignment horizontal="center" vertical="center" wrapText="1"/>
    </xf>
    <xf numFmtId="3" fontId="82" fillId="0" borderId="29" xfId="0" applyNumberFormat="1" applyFont="1" applyBorder="1" applyAlignment="1">
      <alignment horizontal="center" vertical="top" wrapText="1"/>
    </xf>
    <xf numFmtId="3" fontId="83" fillId="92" borderId="29" xfId="0" applyNumberFormat="1" applyFont="1" applyFill="1" applyBorder="1" applyAlignment="1">
      <alignment horizontal="center" vertical="center" wrapText="1"/>
    </xf>
    <xf numFmtId="3" fontId="83" fillId="0" borderId="29" xfId="0" applyNumberFormat="1" applyFont="1" applyBorder="1" applyAlignment="1">
      <alignment horizontal="center" vertical="center" wrapText="1"/>
    </xf>
    <xf numFmtId="3" fontId="83" fillId="71" borderId="29" xfId="0" applyNumberFormat="1" applyFont="1" applyFill="1" applyBorder="1" applyAlignment="1">
      <alignment horizontal="center" vertical="top" wrapText="1"/>
    </xf>
    <xf numFmtId="0" fontId="82" fillId="0" borderId="10" xfId="0" applyFont="1" applyBorder="1" applyAlignment="1">
      <alignment horizontal="left" vertical="top" wrapText="1"/>
    </xf>
    <xf numFmtId="0" fontId="83" fillId="0" borderId="10" xfId="0" applyFont="1" applyBorder="1" applyAlignment="1">
      <alignment horizontal="left" vertical="top" wrapText="1"/>
    </xf>
    <xf numFmtId="0" fontId="83" fillId="0" borderId="10" xfId="0" applyFont="1" applyBorder="1" applyAlignment="1">
      <alignment vertical="center" wrapText="1"/>
    </xf>
    <xf numFmtId="0" fontId="9" fillId="0" borderId="10" xfId="283" applyFont="1" applyBorder="1" applyAlignment="1">
      <alignment horizontal="center" vertical="center"/>
    </xf>
    <xf numFmtId="0" fontId="83" fillId="93" borderId="10" xfId="0" applyFont="1" applyFill="1" applyBorder="1" applyAlignment="1">
      <alignment horizontal="center" wrapText="1"/>
    </xf>
    <xf numFmtId="0" fontId="83" fillId="93" borderId="29" xfId="0" applyFont="1" applyFill="1" applyBorder="1" applyAlignment="1">
      <alignment horizontal="center" wrapText="1"/>
    </xf>
    <xf numFmtId="0" fontId="83" fillId="71" borderId="29" xfId="0" applyFont="1" applyFill="1" applyBorder="1" applyAlignment="1">
      <alignment horizontal="center" vertical="center" wrapText="1"/>
    </xf>
    <xf numFmtId="0" fontId="83" fillId="71" borderId="30" xfId="0" applyFont="1" applyFill="1" applyBorder="1" applyAlignment="1">
      <alignment horizontal="center" vertical="center" wrapText="1"/>
    </xf>
    <xf numFmtId="0" fontId="83" fillId="71" borderId="31" xfId="0" applyFont="1" applyFill="1" applyBorder="1" applyAlignment="1">
      <alignment horizontal="center" vertical="center" wrapText="1"/>
    </xf>
    <xf numFmtId="0" fontId="83" fillId="93" borderId="30" xfId="0" applyFont="1" applyFill="1" applyBorder="1" applyAlignment="1">
      <alignment horizontal="center" wrapText="1"/>
    </xf>
    <xf numFmtId="0" fontId="83" fillId="93" borderId="31" xfId="0" applyFont="1" applyFill="1" applyBorder="1" applyAlignment="1">
      <alignment horizontal="center" wrapText="1"/>
    </xf>
    <xf numFmtId="0" fontId="85" fillId="0" borderId="32" xfId="0" applyFont="1" applyBorder="1" applyAlignment="1">
      <alignment horizontal="center" vertical="top" wrapText="1"/>
    </xf>
    <xf numFmtId="0" fontId="65" fillId="0" borderId="10" xfId="316" applyFont="1" applyBorder="1" applyAlignment="1">
      <alignment horizontal="center" wrapText="1"/>
    </xf>
    <xf numFmtId="0" fontId="8" fillId="0" borderId="18" xfId="316" applyFont="1" applyBorder="1" applyAlignment="1">
      <alignment horizontal="center" wrapText="1"/>
    </xf>
    <xf numFmtId="0" fontId="8" fillId="0" borderId="19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</cellXfs>
  <cellStyles count="25306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arasts 2" xfId="25305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zoomScaleNormal="100" workbookViewId="0">
      <pane ySplit="6" topLeftCell="A34" activePane="bottomLeft" state="frozen"/>
      <selection pane="bottomLeft" activeCell="G59" sqref="F58:G59"/>
    </sheetView>
  </sheetViews>
  <sheetFormatPr defaultColWidth="9.140625" defaultRowHeight="12.75"/>
  <cols>
    <col min="1" max="1" width="11.85546875" style="1" customWidth="1"/>
    <col min="2" max="2" width="62.85546875" style="1" customWidth="1"/>
    <col min="3" max="3" width="16.42578125" style="1" customWidth="1"/>
    <col min="4" max="16384" width="9.140625" style="1"/>
  </cols>
  <sheetData>
    <row r="1" spans="1:10" ht="12.75" customHeight="1">
      <c r="C1" s="89" t="s">
        <v>105</v>
      </c>
    </row>
    <row r="2" spans="1:10" ht="12.75" customHeight="1">
      <c r="C2" s="71" t="s">
        <v>142</v>
      </c>
    </row>
    <row r="3" spans="1:10" ht="12.75" customHeight="1">
      <c r="C3" s="72" t="s">
        <v>126</v>
      </c>
    </row>
    <row r="4" spans="1:10" ht="18.75">
      <c r="A4" s="4" t="s">
        <v>7</v>
      </c>
      <c r="B4" s="4"/>
      <c r="C4" s="2"/>
    </row>
    <row r="5" spans="1:10" ht="15.75">
      <c r="A5" s="2" t="s">
        <v>141</v>
      </c>
      <c r="B5" s="2"/>
      <c r="C5" s="2"/>
    </row>
    <row r="6" spans="1:10" ht="14.25">
      <c r="A6" s="119" t="s">
        <v>92</v>
      </c>
      <c r="B6" s="119"/>
      <c r="C6" s="18" t="s">
        <v>125</v>
      </c>
    </row>
    <row r="7" spans="1:10" ht="14.25">
      <c r="A7" s="58" t="s">
        <v>93</v>
      </c>
      <c r="B7" s="40" t="s">
        <v>5</v>
      </c>
      <c r="C7" s="43">
        <f>SUM(C8:C11)</f>
        <v>105</v>
      </c>
    </row>
    <row r="8" spans="1:10" ht="14.25" customHeight="1">
      <c r="A8" s="39" t="s">
        <v>83</v>
      </c>
      <c r="B8" s="27" t="s">
        <v>84</v>
      </c>
      <c r="C8" s="19"/>
    </row>
    <row r="9" spans="1:10" ht="25.5">
      <c r="A9" s="39" t="s">
        <v>43</v>
      </c>
      <c r="B9" s="27" t="s">
        <v>46</v>
      </c>
      <c r="C9" s="19">
        <v>0</v>
      </c>
    </row>
    <row r="10" spans="1:10">
      <c r="A10" s="39" t="s">
        <v>15</v>
      </c>
      <c r="B10" s="27" t="s">
        <v>44</v>
      </c>
      <c r="C10" s="19">
        <f>ZB_kopsavilkums_2025!R11</f>
        <v>0</v>
      </c>
    </row>
    <row r="11" spans="1:10">
      <c r="A11" s="39" t="s">
        <v>16</v>
      </c>
      <c r="B11" s="27" t="s">
        <v>45</v>
      </c>
      <c r="C11" s="19">
        <f>ZB_kopsavilkums_2025!R12</f>
        <v>105</v>
      </c>
      <c r="F11" s="73"/>
      <c r="G11" s="73"/>
      <c r="I11" s="73"/>
      <c r="J11" s="73"/>
    </row>
    <row r="12" spans="1:10" ht="14.25">
      <c r="A12" s="58" t="s">
        <v>94</v>
      </c>
      <c r="B12" s="40" t="s">
        <v>95</v>
      </c>
      <c r="C12" s="43">
        <f>C15+C18+C19+C22+C24+C27+C31+C32+C34+C35+C37+C38</f>
        <v>0</v>
      </c>
      <c r="E12" s="88"/>
    </row>
    <row r="13" spans="1:10" ht="14.25">
      <c r="A13" s="46" t="s">
        <v>1</v>
      </c>
      <c r="B13" s="47" t="s">
        <v>9</v>
      </c>
      <c r="C13" s="48">
        <f>C14</f>
        <v>0</v>
      </c>
    </row>
    <row r="14" spans="1:10" ht="14.25">
      <c r="A14" s="52"/>
      <c r="B14" s="53" t="s">
        <v>133</v>
      </c>
      <c r="C14" s="49">
        <f>SUM(C15)</f>
        <v>0</v>
      </c>
    </row>
    <row r="15" spans="1:10">
      <c r="A15" s="41" t="s">
        <v>21</v>
      </c>
      <c r="B15" s="42" t="s">
        <v>22</v>
      </c>
      <c r="C15" s="19"/>
    </row>
    <row r="16" spans="1:10" ht="14.25">
      <c r="A16" s="46" t="s">
        <v>47</v>
      </c>
      <c r="B16" s="47" t="s">
        <v>48</v>
      </c>
      <c r="C16" s="48">
        <f>C17</f>
        <v>0</v>
      </c>
    </row>
    <row r="17" spans="1:3" ht="14.25">
      <c r="A17" s="52"/>
      <c r="B17" s="53" t="s">
        <v>96</v>
      </c>
      <c r="C17" s="49">
        <f>SUM(C18:C19)</f>
        <v>0</v>
      </c>
    </row>
    <row r="18" spans="1:3">
      <c r="A18" s="41" t="s">
        <v>21</v>
      </c>
      <c r="B18" s="42" t="s">
        <v>22</v>
      </c>
      <c r="C18" s="19"/>
    </row>
    <row r="19" spans="1:3">
      <c r="A19" s="41" t="s">
        <v>25</v>
      </c>
      <c r="B19" s="42" t="s">
        <v>26</v>
      </c>
      <c r="C19" s="19"/>
    </row>
    <row r="20" spans="1:3" ht="14.25">
      <c r="A20" s="46" t="s">
        <v>13</v>
      </c>
      <c r="B20" s="47" t="s">
        <v>14</v>
      </c>
      <c r="C20" s="48">
        <f>C21</f>
        <v>0</v>
      </c>
    </row>
    <row r="21" spans="1:3" ht="15">
      <c r="A21" s="50"/>
      <c r="B21" s="53" t="s">
        <v>134</v>
      </c>
      <c r="C21" s="49">
        <f>C22</f>
        <v>0</v>
      </c>
    </row>
    <row r="22" spans="1:3">
      <c r="A22" s="41" t="s">
        <v>21</v>
      </c>
      <c r="B22" s="42" t="s">
        <v>22</v>
      </c>
      <c r="C22" s="19"/>
    </row>
    <row r="23" spans="1:3" ht="14.25">
      <c r="A23" s="46" t="s">
        <v>12</v>
      </c>
      <c r="B23" s="47" t="s">
        <v>108</v>
      </c>
      <c r="C23" s="48">
        <f>SUM(C24)</f>
        <v>0</v>
      </c>
    </row>
    <row r="24" spans="1:3">
      <c r="A24" s="41" t="s">
        <v>21</v>
      </c>
      <c r="B24" s="42" t="s">
        <v>22</v>
      </c>
      <c r="C24" s="19">
        <v>0</v>
      </c>
    </row>
    <row r="25" spans="1:3" ht="14.25">
      <c r="A25" s="46" t="s">
        <v>11</v>
      </c>
      <c r="B25" s="47" t="s">
        <v>2</v>
      </c>
      <c r="C25" s="48">
        <f>C26</f>
        <v>0</v>
      </c>
    </row>
    <row r="26" spans="1:3" ht="14.25">
      <c r="A26" s="54"/>
      <c r="B26" s="53" t="s">
        <v>135</v>
      </c>
      <c r="C26" s="49">
        <f>SUM(C27:C28)</f>
        <v>0</v>
      </c>
    </row>
    <row r="27" spans="1:3">
      <c r="A27" s="41" t="s">
        <v>21</v>
      </c>
      <c r="B27" s="42" t="s">
        <v>22</v>
      </c>
      <c r="C27" s="19"/>
    </row>
    <row r="28" spans="1:3" hidden="1">
      <c r="A28" s="41" t="s">
        <v>75</v>
      </c>
      <c r="B28" s="42" t="s">
        <v>76</v>
      </c>
      <c r="C28" s="19">
        <v>0</v>
      </c>
    </row>
    <row r="29" spans="1:3" ht="14.25">
      <c r="A29" s="46" t="s">
        <v>3</v>
      </c>
      <c r="B29" s="47" t="s">
        <v>4</v>
      </c>
      <c r="C29" s="48">
        <f>C30+C33+C36</f>
        <v>0</v>
      </c>
    </row>
    <row r="30" spans="1:3" ht="15">
      <c r="A30" s="50"/>
      <c r="B30" s="55" t="s">
        <v>130</v>
      </c>
      <c r="C30" s="49">
        <f>SUM(C31:C32)</f>
        <v>0</v>
      </c>
    </row>
    <row r="31" spans="1:3">
      <c r="A31" s="41" t="s">
        <v>21</v>
      </c>
      <c r="B31" s="42" t="s">
        <v>22</v>
      </c>
      <c r="C31" s="19"/>
    </row>
    <row r="32" spans="1:3">
      <c r="A32" s="41" t="s">
        <v>25</v>
      </c>
      <c r="B32" s="42" t="s">
        <v>26</v>
      </c>
      <c r="C32" s="19"/>
    </row>
    <row r="33" spans="1:3" ht="15">
      <c r="A33" s="50"/>
      <c r="B33" s="55" t="s">
        <v>131</v>
      </c>
      <c r="C33" s="49">
        <f>SUM(C34:C35)</f>
        <v>0</v>
      </c>
    </row>
    <row r="34" spans="1:3">
      <c r="A34" s="41" t="s">
        <v>21</v>
      </c>
      <c r="B34" s="42" t="s">
        <v>22</v>
      </c>
      <c r="C34" s="19"/>
    </row>
    <row r="35" spans="1:3">
      <c r="A35" s="41" t="s">
        <v>25</v>
      </c>
      <c r="B35" s="42" t="s">
        <v>26</v>
      </c>
      <c r="C35" s="19">
        <v>0</v>
      </c>
    </row>
    <row r="36" spans="1:3" ht="29.25">
      <c r="A36" s="50"/>
      <c r="B36" s="55" t="s">
        <v>132</v>
      </c>
      <c r="C36" s="51">
        <f>SUM(C37:C38)</f>
        <v>0</v>
      </c>
    </row>
    <row r="37" spans="1:3">
      <c r="A37" s="41" t="s">
        <v>21</v>
      </c>
      <c r="B37" s="42" t="s">
        <v>22</v>
      </c>
      <c r="C37" s="19"/>
    </row>
    <row r="38" spans="1:3">
      <c r="A38" s="41" t="s">
        <v>25</v>
      </c>
      <c r="B38" s="42" t="s">
        <v>26</v>
      </c>
      <c r="C38" s="19"/>
    </row>
    <row r="39" spans="1:3" ht="15.75">
      <c r="A39" s="58" t="s">
        <v>97</v>
      </c>
      <c r="B39" s="40" t="s">
        <v>17</v>
      </c>
      <c r="C39" s="44">
        <f>SUM(C40:C45)</f>
        <v>0</v>
      </c>
    </row>
    <row r="40" spans="1:3">
      <c r="A40" s="41" t="s">
        <v>1</v>
      </c>
      <c r="B40" s="42" t="s">
        <v>9</v>
      </c>
      <c r="C40" s="19">
        <f>C13</f>
        <v>0</v>
      </c>
    </row>
    <row r="41" spans="1:3">
      <c r="A41" s="41" t="s">
        <v>47</v>
      </c>
      <c r="B41" s="42" t="s">
        <v>48</v>
      </c>
      <c r="C41" s="19">
        <f>C16</f>
        <v>0</v>
      </c>
    </row>
    <row r="42" spans="1:3">
      <c r="A42" s="41" t="s">
        <v>13</v>
      </c>
      <c r="B42" s="42" t="s">
        <v>14</v>
      </c>
      <c r="C42" s="19">
        <f>C20</f>
        <v>0</v>
      </c>
    </row>
    <row r="43" spans="1:3">
      <c r="A43" s="41" t="s">
        <v>12</v>
      </c>
      <c r="B43" s="42" t="s">
        <v>6</v>
      </c>
      <c r="C43" s="19">
        <f>C23</f>
        <v>0</v>
      </c>
    </row>
    <row r="44" spans="1:3">
      <c r="A44" s="41" t="s">
        <v>11</v>
      </c>
      <c r="B44" s="42" t="s">
        <v>2</v>
      </c>
      <c r="C44" s="19">
        <f>C25</f>
        <v>0</v>
      </c>
    </row>
    <row r="45" spans="1:3">
      <c r="A45" s="41" t="s">
        <v>3</v>
      </c>
      <c r="B45" s="42" t="s">
        <v>4</v>
      </c>
      <c r="C45" s="19">
        <f>C29</f>
        <v>0</v>
      </c>
    </row>
    <row r="46" spans="1:3" ht="15.75">
      <c r="A46" s="58" t="s">
        <v>98</v>
      </c>
      <c r="B46" s="40" t="s">
        <v>18</v>
      </c>
      <c r="C46" s="44">
        <f>SUM(C47:C52)</f>
        <v>0</v>
      </c>
    </row>
    <row r="47" spans="1:3">
      <c r="A47" s="41" t="s">
        <v>19</v>
      </c>
      <c r="B47" s="42" t="s">
        <v>20</v>
      </c>
      <c r="C47" s="19">
        <v>0</v>
      </c>
    </row>
    <row r="48" spans="1:3">
      <c r="A48" s="41" t="s">
        <v>21</v>
      </c>
      <c r="B48" s="42" t="s">
        <v>22</v>
      </c>
      <c r="C48" s="19">
        <f>C15+C18+C22+C24+C27+C31+C34+C37</f>
        <v>0</v>
      </c>
    </row>
    <row r="49" spans="1:3" hidden="1">
      <c r="A49" s="41" t="s">
        <v>23</v>
      </c>
      <c r="B49" s="42" t="s">
        <v>24</v>
      </c>
      <c r="C49" s="19">
        <v>0</v>
      </c>
    </row>
    <row r="50" spans="1:3">
      <c r="A50" s="41" t="s">
        <v>25</v>
      </c>
      <c r="B50" s="42" t="s">
        <v>26</v>
      </c>
      <c r="C50" s="19">
        <f>C19+C32+C35+C38</f>
        <v>0</v>
      </c>
    </row>
    <row r="51" spans="1:3">
      <c r="A51" s="41" t="s">
        <v>75</v>
      </c>
      <c r="B51" s="42" t="s">
        <v>76</v>
      </c>
      <c r="C51" s="19">
        <v>0</v>
      </c>
    </row>
    <row r="52" spans="1:3" ht="25.5" hidden="1">
      <c r="A52" s="41" t="s">
        <v>27</v>
      </c>
      <c r="B52" s="42" t="s">
        <v>28</v>
      </c>
      <c r="C52" s="19">
        <v>0</v>
      </c>
    </row>
    <row r="53" spans="1:3" ht="28.5">
      <c r="A53" s="58" t="s">
        <v>99</v>
      </c>
      <c r="B53" s="59" t="s">
        <v>10</v>
      </c>
      <c r="C53" s="45">
        <f>C7-C12</f>
        <v>105</v>
      </c>
    </row>
    <row r="54" spans="1:3" ht="14.25">
      <c r="A54" s="58" t="s">
        <v>100</v>
      </c>
      <c r="B54" s="40" t="s">
        <v>8</v>
      </c>
      <c r="C54" s="45">
        <f>C55-C56</f>
        <v>13263.869999999999</v>
      </c>
    </row>
    <row r="55" spans="1:3">
      <c r="A55" s="60" t="s">
        <v>101</v>
      </c>
      <c r="B55" s="61" t="s">
        <v>102</v>
      </c>
      <c r="C55" s="19">
        <v>13264</v>
      </c>
    </row>
    <row r="56" spans="1:3">
      <c r="A56" s="60" t="s">
        <v>103</v>
      </c>
      <c r="B56" s="61" t="s">
        <v>104</v>
      </c>
      <c r="C56" s="19">
        <f>ZB_kopsavilkums_2025!R41</f>
        <v>0.13000000000101863</v>
      </c>
    </row>
    <row r="57" spans="1:3">
      <c r="B57" s="3"/>
      <c r="C57" s="3"/>
    </row>
    <row r="58" spans="1:3">
      <c r="B58" s="57"/>
      <c r="C58" s="57"/>
    </row>
    <row r="59" spans="1:3">
      <c r="B59" s="57"/>
      <c r="C59" s="56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E29"/>
  <sheetViews>
    <sheetView tabSelected="1" showOutlineSymbols="0" workbookViewId="0">
      <selection activeCell="G1" sqref="G1"/>
    </sheetView>
  </sheetViews>
  <sheetFormatPr defaultColWidth="12.140625" defaultRowHeight="15" customHeight="1"/>
  <cols>
    <col min="1" max="1" width="69.28515625" style="90" customWidth="1"/>
    <col min="2" max="4" width="12.140625" style="90"/>
    <col min="5" max="5" width="37.140625" style="90" customWidth="1"/>
    <col min="6" max="16384" width="12.140625" style="90"/>
  </cols>
  <sheetData>
    <row r="1" spans="1:5" ht="15" customHeight="1">
      <c r="B1" s="105"/>
      <c r="E1" s="105" t="s">
        <v>170</v>
      </c>
    </row>
    <row r="2" spans="1:5" ht="15" customHeight="1">
      <c r="B2" s="106"/>
      <c r="E2" s="106" t="s">
        <v>171</v>
      </c>
    </row>
    <row r="3" spans="1:5" ht="15" customHeight="1">
      <c r="B3" s="106"/>
      <c r="E3" s="106" t="s">
        <v>172</v>
      </c>
    </row>
    <row r="5" spans="1:5" ht="15" customHeight="1">
      <c r="A5" s="127" t="s">
        <v>173</v>
      </c>
      <c r="B5" s="127"/>
      <c r="C5" s="127"/>
      <c r="D5" s="127"/>
      <c r="E5" s="127"/>
    </row>
    <row r="6" spans="1:5" ht="38.25" customHeight="1">
      <c r="A6" s="98" t="s">
        <v>145</v>
      </c>
      <c r="B6" s="107" t="s">
        <v>163</v>
      </c>
      <c r="C6" s="107" t="s">
        <v>165</v>
      </c>
      <c r="D6" s="111" t="s">
        <v>164</v>
      </c>
      <c r="E6" s="97" t="s">
        <v>166</v>
      </c>
    </row>
    <row r="7" spans="1:5" ht="15" customHeight="1">
      <c r="A7" s="122" t="s">
        <v>146</v>
      </c>
      <c r="B7" s="123"/>
      <c r="C7" s="123"/>
      <c r="D7" s="123"/>
      <c r="E7" s="124"/>
    </row>
    <row r="8" spans="1:5" ht="15" customHeight="1">
      <c r="A8" s="102" t="s">
        <v>147</v>
      </c>
      <c r="B8" s="104">
        <v>100</v>
      </c>
      <c r="C8" s="97">
        <v>0</v>
      </c>
      <c r="D8" s="112">
        <f>B8+C8</f>
        <v>100</v>
      </c>
      <c r="E8" s="97"/>
    </row>
    <row r="9" spans="1:5" ht="15" customHeight="1">
      <c r="A9" s="102" t="s">
        <v>148</v>
      </c>
      <c r="B9" s="104">
        <v>0</v>
      </c>
      <c r="C9" s="97">
        <v>0</v>
      </c>
      <c r="D9" s="112">
        <f t="shared" ref="D9:D10" si="0">B9+C9</f>
        <v>0</v>
      </c>
      <c r="E9" s="97"/>
    </row>
    <row r="10" spans="1:5" ht="49.5" customHeight="1">
      <c r="A10" s="102" t="s">
        <v>149</v>
      </c>
      <c r="B10" s="104">
        <v>105</v>
      </c>
      <c r="C10" s="97">
        <v>1020</v>
      </c>
      <c r="D10" s="112">
        <f t="shared" si="0"/>
        <v>1125</v>
      </c>
      <c r="E10" s="116" t="s">
        <v>168</v>
      </c>
    </row>
    <row r="11" spans="1:5" s="91" customFormat="1" ht="15" customHeight="1">
      <c r="A11" s="103" t="s">
        <v>150</v>
      </c>
      <c r="B11" s="110">
        <f>SUM(B8:B10)</f>
        <v>205</v>
      </c>
      <c r="C11" s="110">
        <f t="shared" ref="C11:D11" si="1">SUM(C8:C10)</f>
        <v>1020</v>
      </c>
      <c r="D11" s="113">
        <f t="shared" si="1"/>
        <v>1225</v>
      </c>
      <c r="E11" s="116"/>
    </row>
    <row r="12" spans="1:5" ht="15" customHeight="1">
      <c r="A12" s="122" t="s">
        <v>151</v>
      </c>
      <c r="B12" s="123"/>
      <c r="C12" s="123"/>
      <c r="D12" s="123"/>
      <c r="E12" s="124"/>
    </row>
    <row r="13" spans="1:5" ht="15" customHeight="1">
      <c r="A13" s="120" t="s">
        <v>18</v>
      </c>
      <c r="B13" s="120"/>
      <c r="C13" s="120"/>
      <c r="D13" s="121"/>
      <c r="E13" s="116"/>
    </row>
    <row r="14" spans="1:5" ht="15" customHeight="1">
      <c r="A14" s="108" t="s">
        <v>152</v>
      </c>
      <c r="B14" s="109">
        <v>9904</v>
      </c>
      <c r="C14" s="96">
        <v>0</v>
      </c>
      <c r="D14" s="112"/>
      <c r="E14" s="116"/>
    </row>
    <row r="15" spans="1:5" ht="15" customHeight="1">
      <c r="A15" s="102" t="s">
        <v>153</v>
      </c>
      <c r="B15" s="104">
        <v>3565</v>
      </c>
      <c r="C15" s="96">
        <v>0</v>
      </c>
      <c r="D15" s="112"/>
      <c r="E15" s="116"/>
    </row>
    <row r="16" spans="1:5" s="92" customFormat="1" ht="15" customHeight="1">
      <c r="A16" s="103" t="s">
        <v>95</v>
      </c>
      <c r="B16" s="110">
        <f>SUM(B14:B15)</f>
        <v>13469</v>
      </c>
      <c r="C16" s="110">
        <f t="shared" ref="C16:D16" si="2">SUM(C14:C15)</f>
        <v>0</v>
      </c>
      <c r="D16" s="113">
        <f t="shared" si="2"/>
        <v>0</v>
      </c>
      <c r="E16" s="117"/>
    </row>
    <row r="17" spans="1:5" ht="15" customHeight="1">
      <c r="A17" s="121" t="s">
        <v>17</v>
      </c>
      <c r="B17" s="125"/>
      <c r="C17" s="125"/>
      <c r="D17" s="125"/>
      <c r="E17" s="126"/>
    </row>
    <row r="18" spans="1:5" ht="15" customHeight="1">
      <c r="A18" s="108" t="s">
        <v>154</v>
      </c>
      <c r="B18" s="109">
        <v>174</v>
      </c>
      <c r="C18" s="97"/>
      <c r="D18" s="112">
        <f t="shared" ref="D18:D24" si="3">B18+C18</f>
        <v>174</v>
      </c>
      <c r="E18" s="116"/>
    </row>
    <row r="19" spans="1:5" ht="15" customHeight="1">
      <c r="A19" s="102" t="s">
        <v>155</v>
      </c>
      <c r="B19" s="104">
        <v>919</v>
      </c>
      <c r="C19" s="97">
        <v>120</v>
      </c>
      <c r="D19" s="112">
        <f t="shared" si="3"/>
        <v>1039</v>
      </c>
      <c r="E19" s="116" t="s">
        <v>169</v>
      </c>
    </row>
    <row r="20" spans="1:5" ht="15" customHeight="1">
      <c r="A20" s="102" t="s">
        <v>161</v>
      </c>
      <c r="B20" s="104">
        <v>48</v>
      </c>
      <c r="C20" s="97"/>
      <c r="D20" s="112">
        <f t="shared" si="3"/>
        <v>48</v>
      </c>
      <c r="E20" s="116"/>
    </row>
    <row r="21" spans="1:5" ht="74.25" customHeight="1">
      <c r="A21" s="102" t="s">
        <v>162</v>
      </c>
      <c r="B21" s="104">
        <v>900</v>
      </c>
      <c r="C21" s="97">
        <v>900</v>
      </c>
      <c r="D21" s="112">
        <f t="shared" si="3"/>
        <v>1800</v>
      </c>
      <c r="E21" s="116" t="s">
        <v>167</v>
      </c>
    </row>
    <row r="22" spans="1:5" ht="15" customHeight="1">
      <c r="A22" s="102" t="s">
        <v>156</v>
      </c>
      <c r="B22" s="104">
        <v>9290</v>
      </c>
      <c r="C22" s="97">
        <v>0</v>
      </c>
      <c r="D22" s="112">
        <f t="shared" si="3"/>
        <v>9290</v>
      </c>
      <c r="E22" s="97"/>
    </row>
    <row r="23" spans="1:5" ht="15" customHeight="1">
      <c r="A23" s="102" t="s">
        <v>157</v>
      </c>
      <c r="B23" s="104">
        <v>1447</v>
      </c>
      <c r="C23" s="97">
        <v>0</v>
      </c>
      <c r="D23" s="112">
        <f t="shared" si="3"/>
        <v>1447</v>
      </c>
      <c r="E23" s="97"/>
    </row>
    <row r="24" spans="1:5" ht="15" customHeight="1">
      <c r="A24" s="102" t="s">
        <v>158</v>
      </c>
      <c r="B24" s="104">
        <v>691</v>
      </c>
      <c r="C24" s="97">
        <v>0</v>
      </c>
      <c r="D24" s="112">
        <f t="shared" si="3"/>
        <v>691</v>
      </c>
      <c r="E24" s="97"/>
    </row>
    <row r="25" spans="1:5" s="94" customFormat="1" ht="15" customHeight="1">
      <c r="A25" s="99" t="s">
        <v>95</v>
      </c>
      <c r="B25" s="93">
        <f>SUM(B18:B24)</f>
        <v>13469</v>
      </c>
      <c r="C25" s="93">
        <f t="shared" ref="C25:D25" si="4">SUM(C18:C24)</f>
        <v>1020</v>
      </c>
      <c r="D25" s="114">
        <f t="shared" si="4"/>
        <v>14489</v>
      </c>
      <c r="E25" s="118"/>
    </row>
    <row r="26" spans="1:5" ht="15" customHeight="1">
      <c r="A26" s="100" t="s">
        <v>159</v>
      </c>
      <c r="B26" s="95">
        <f>B11-B25</f>
        <v>-13264</v>
      </c>
      <c r="C26" s="95">
        <f t="shared" ref="C26:D26" si="5">C11-C25</f>
        <v>0</v>
      </c>
      <c r="D26" s="115">
        <f t="shared" si="5"/>
        <v>-13264</v>
      </c>
      <c r="E26" s="100"/>
    </row>
    <row r="27" spans="1:5" ht="15" customHeight="1">
      <c r="A27" s="100" t="s">
        <v>160</v>
      </c>
      <c r="B27" s="95">
        <f>B28-B29</f>
        <v>13264</v>
      </c>
      <c r="C27" s="95">
        <f t="shared" ref="C27:D27" si="6">C28-C29</f>
        <v>0</v>
      </c>
      <c r="D27" s="115">
        <f t="shared" si="6"/>
        <v>13264</v>
      </c>
      <c r="E27" s="100"/>
    </row>
    <row r="28" spans="1:5" ht="15" customHeight="1">
      <c r="A28" s="101" t="s">
        <v>102</v>
      </c>
      <c r="B28" s="96">
        <v>13264</v>
      </c>
      <c r="C28" s="97">
        <v>0</v>
      </c>
      <c r="D28" s="112">
        <f t="shared" ref="D28:D29" si="7">B28+C28</f>
        <v>13264</v>
      </c>
      <c r="E28" s="97"/>
    </row>
    <row r="29" spans="1:5" ht="15" customHeight="1">
      <c r="A29" s="101" t="s">
        <v>104</v>
      </c>
      <c r="B29" s="97">
        <v>0</v>
      </c>
      <c r="C29" s="97">
        <v>0</v>
      </c>
      <c r="D29" s="112">
        <f t="shared" si="7"/>
        <v>0</v>
      </c>
      <c r="E29" s="97"/>
    </row>
  </sheetData>
  <mergeCells count="5">
    <mergeCell ref="A13:D13"/>
    <mergeCell ref="A7:E7"/>
    <mergeCell ref="A12:E12"/>
    <mergeCell ref="A17:E17"/>
    <mergeCell ref="A5:E5"/>
  </mergeCells>
  <pageMargins left="0.59055118110236227" right="0.39370078740157483" top="0.39370078740157483" bottom="0.59055118110236227" header="0.19685039370078741" footer="0.19685039370078741"/>
  <pageSetup scale="89" firstPageNumber="0" fitToHeight="0" orientation="landscape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4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T1" sqref="T1"/>
    </sheetView>
  </sheetViews>
  <sheetFormatPr defaultColWidth="9.140625" defaultRowHeight="12.75"/>
  <cols>
    <col min="1" max="1" width="6.7109375" style="6" customWidth="1"/>
    <col min="2" max="2" width="23.7109375" style="6" customWidth="1"/>
    <col min="3" max="3" width="13" style="6" customWidth="1"/>
    <col min="4" max="4" width="12.42578125" style="6" customWidth="1"/>
    <col min="5" max="5" width="13.42578125" style="6" customWidth="1"/>
    <col min="6" max="6" width="12.5703125" style="6" customWidth="1"/>
    <col min="7" max="7" width="12.28515625" style="6" customWidth="1"/>
    <col min="8" max="8" width="12.7109375" style="6" customWidth="1"/>
    <col min="9" max="9" width="12.5703125" style="6" customWidth="1"/>
    <col min="10" max="10" width="11.5703125" style="6" customWidth="1"/>
    <col min="11" max="11" width="13" style="6" customWidth="1"/>
    <col min="12" max="13" width="12.28515625" style="6" customWidth="1"/>
    <col min="14" max="14" width="13.42578125" style="6" customWidth="1"/>
    <col min="15" max="15" width="12.5703125" style="6" customWidth="1"/>
    <col min="16" max="17" width="12.28515625" style="6" customWidth="1"/>
    <col min="18" max="18" width="14" style="6" customWidth="1"/>
    <col min="19" max="19" width="11" style="6" customWidth="1"/>
    <col min="20" max="16384" width="9.140625" style="6"/>
  </cols>
  <sheetData>
    <row r="1" spans="1:20" ht="15.75">
      <c r="A1" s="5" t="s">
        <v>51</v>
      </c>
    </row>
    <row r="2" spans="1:20" ht="15.75">
      <c r="A2" s="5" t="s">
        <v>174</v>
      </c>
      <c r="T2" s="20"/>
    </row>
    <row r="3" spans="1:20" s="84" customFormat="1" ht="86.25" customHeight="1">
      <c r="A3" s="128"/>
      <c r="B3" s="128"/>
      <c r="C3" s="16" t="s">
        <v>54</v>
      </c>
      <c r="D3" s="16" t="s">
        <v>56</v>
      </c>
      <c r="E3" s="16" t="s">
        <v>58</v>
      </c>
      <c r="F3" s="17" t="s">
        <v>124</v>
      </c>
      <c r="G3" s="17" t="s">
        <v>138</v>
      </c>
      <c r="H3" s="16" t="s">
        <v>61</v>
      </c>
      <c r="I3" s="17" t="s">
        <v>64</v>
      </c>
      <c r="J3" s="17" t="s">
        <v>67</v>
      </c>
      <c r="K3" s="17" t="s">
        <v>127</v>
      </c>
      <c r="L3" s="17" t="s">
        <v>139</v>
      </c>
      <c r="M3" s="17" t="s">
        <v>122</v>
      </c>
      <c r="N3" s="17" t="s">
        <v>78</v>
      </c>
      <c r="O3" s="17" t="s">
        <v>77</v>
      </c>
      <c r="P3" s="17" t="s">
        <v>140</v>
      </c>
      <c r="Q3" s="17" t="s">
        <v>143</v>
      </c>
      <c r="R3" s="17" t="s">
        <v>0</v>
      </c>
    </row>
    <row r="4" spans="1:20" ht="13.5" customHeight="1">
      <c r="A4" s="12"/>
      <c r="B4" s="13" t="s">
        <v>52</v>
      </c>
      <c r="C4" s="34" t="s">
        <v>53</v>
      </c>
      <c r="D4" s="34" t="s">
        <v>55</v>
      </c>
      <c r="E4" s="34" t="s">
        <v>57</v>
      </c>
      <c r="F4" s="35" t="s">
        <v>123</v>
      </c>
      <c r="G4" s="35" t="s">
        <v>59</v>
      </c>
      <c r="H4" s="34" t="s">
        <v>62</v>
      </c>
      <c r="I4" s="35" t="s">
        <v>65</v>
      </c>
      <c r="J4" s="35" t="s">
        <v>66</v>
      </c>
      <c r="K4" s="35" t="s">
        <v>89</v>
      </c>
      <c r="L4" s="35" t="s">
        <v>136</v>
      </c>
      <c r="M4" s="35" t="s">
        <v>121</v>
      </c>
      <c r="N4" s="34" t="s">
        <v>88</v>
      </c>
      <c r="O4" s="34" t="s">
        <v>109</v>
      </c>
      <c r="P4" s="34" t="s">
        <v>128</v>
      </c>
      <c r="Q4" s="34" t="s">
        <v>137</v>
      </c>
      <c r="R4" s="34"/>
    </row>
    <row r="5" spans="1:20" ht="15.75" customHeight="1" thickBot="1">
      <c r="A5" s="74"/>
      <c r="B5" s="75" t="s">
        <v>29</v>
      </c>
      <c r="C5" s="76" t="s">
        <v>111</v>
      </c>
      <c r="D5" s="77" t="s">
        <v>110</v>
      </c>
      <c r="E5" s="77" t="s">
        <v>68</v>
      </c>
      <c r="F5" s="78" t="s">
        <v>63</v>
      </c>
      <c r="G5" s="79" t="s">
        <v>60</v>
      </c>
      <c r="H5" s="80" t="s">
        <v>85</v>
      </c>
      <c r="I5" s="80" t="s">
        <v>86</v>
      </c>
      <c r="J5" s="80" t="s">
        <v>87</v>
      </c>
      <c r="K5" s="79" t="s">
        <v>60</v>
      </c>
      <c r="L5" s="80" t="s">
        <v>85</v>
      </c>
      <c r="M5" s="80" t="s">
        <v>87</v>
      </c>
      <c r="N5" s="81" t="s">
        <v>79</v>
      </c>
      <c r="O5" s="78" t="s">
        <v>63</v>
      </c>
      <c r="P5" s="82" t="s">
        <v>129</v>
      </c>
      <c r="Q5" s="82" t="s">
        <v>144</v>
      </c>
      <c r="R5" s="83"/>
    </row>
    <row r="6" spans="1:20" ht="15.75" customHeight="1" thickTop="1" thickBot="1">
      <c r="A6" s="74"/>
      <c r="B6" s="75" t="s">
        <v>113</v>
      </c>
      <c r="C6" s="76" t="s">
        <v>112</v>
      </c>
      <c r="D6" s="77" t="s">
        <v>115</v>
      </c>
      <c r="E6" s="77" t="s">
        <v>115</v>
      </c>
      <c r="F6" s="78" t="s">
        <v>115</v>
      </c>
      <c r="G6" s="79" t="s">
        <v>115</v>
      </c>
      <c r="H6" s="80" t="s">
        <v>117</v>
      </c>
      <c r="I6" s="80" t="s">
        <v>117</v>
      </c>
      <c r="J6" s="80" t="s">
        <v>117</v>
      </c>
      <c r="K6" s="79" t="s">
        <v>115</v>
      </c>
      <c r="L6" s="80" t="s">
        <v>117</v>
      </c>
      <c r="M6" s="80" t="s">
        <v>117</v>
      </c>
      <c r="N6" s="81" t="s">
        <v>116</v>
      </c>
      <c r="O6" s="78" t="s">
        <v>115</v>
      </c>
      <c r="P6" s="82" t="s">
        <v>118</v>
      </c>
      <c r="Q6" s="82" t="s">
        <v>118</v>
      </c>
      <c r="R6" s="83"/>
    </row>
    <row r="7" spans="1:20" s="7" customFormat="1" ht="27" customHeight="1" thickTop="1">
      <c r="A7" s="129" t="s">
        <v>30</v>
      </c>
      <c r="B7" s="130"/>
      <c r="C7" s="37">
        <f>74.13</f>
        <v>74.13</v>
      </c>
      <c r="D7" s="21">
        <v>1447</v>
      </c>
      <c r="E7" s="21">
        <v>1002</v>
      </c>
      <c r="F7" s="21">
        <v>620</v>
      </c>
      <c r="G7" s="21">
        <v>2170</v>
      </c>
      <c r="H7" s="21">
        <v>13</v>
      </c>
      <c r="I7" s="21">
        <v>3</v>
      </c>
      <c r="J7" s="21">
        <v>230</v>
      </c>
      <c r="K7" s="21">
        <v>553</v>
      </c>
      <c r="L7" s="21">
        <v>364</v>
      </c>
      <c r="M7" s="21">
        <v>204</v>
      </c>
      <c r="N7" s="21">
        <v>5565</v>
      </c>
      <c r="O7" s="21">
        <v>71</v>
      </c>
      <c r="P7" s="21">
        <v>900</v>
      </c>
      <c r="Q7" s="21">
        <v>48</v>
      </c>
      <c r="R7" s="21">
        <f>SUM(C7:Q7)</f>
        <v>13264.130000000001</v>
      </c>
    </row>
    <row r="8" spans="1:20" ht="14.25">
      <c r="A8" s="29"/>
      <c r="B8" s="30" t="s">
        <v>5</v>
      </c>
      <c r="C8" s="31">
        <f>C9+C10+C11+C12</f>
        <v>100</v>
      </c>
      <c r="D8" s="31">
        <f t="shared" ref="D8:R8" si="0">D9+D10+D11+D12</f>
        <v>0</v>
      </c>
      <c r="E8" s="31">
        <f t="shared" si="0"/>
        <v>0</v>
      </c>
      <c r="F8" s="31">
        <f t="shared" ref="F8" si="1">F9+F10+F11+F12</f>
        <v>0</v>
      </c>
      <c r="G8" s="31">
        <f t="shared" si="0"/>
        <v>0</v>
      </c>
      <c r="H8" s="31">
        <f t="shared" si="0"/>
        <v>0</v>
      </c>
      <c r="I8" s="31">
        <f t="shared" si="0"/>
        <v>0</v>
      </c>
      <c r="J8" s="31">
        <f t="shared" si="0"/>
        <v>0</v>
      </c>
      <c r="K8" s="31">
        <f t="shared" si="0"/>
        <v>0</v>
      </c>
      <c r="L8" s="31">
        <f t="shared" ref="L8:M8" si="2">L9+L10+L11+L12</f>
        <v>105</v>
      </c>
      <c r="M8" s="31">
        <f t="shared" si="2"/>
        <v>0</v>
      </c>
      <c r="N8" s="31">
        <f t="shared" si="0"/>
        <v>0</v>
      </c>
      <c r="O8" s="31">
        <f t="shared" ref="O8" si="3">O9+O10+O11+O12</f>
        <v>0</v>
      </c>
      <c r="P8" s="31">
        <f>P9+P10+P11+P12</f>
        <v>0</v>
      </c>
      <c r="Q8" s="31">
        <f>Q9+Q10+Q11+Q12</f>
        <v>0</v>
      </c>
      <c r="R8" s="31">
        <f t="shared" si="0"/>
        <v>205</v>
      </c>
    </row>
    <row r="9" spans="1:20" ht="27.75" customHeight="1">
      <c r="A9" s="65" t="s">
        <v>31</v>
      </c>
      <c r="B9" s="64" t="s">
        <v>32</v>
      </c>
      <c r="C9" s="38">
        <v>0</v>
      </c>
      <c r="D9" s="38">
        <f t="shared" ref="D9:H9" si="4">SUM(D10:D12)</f>
        <v>0</v>
      </c>
      <c r="E9" s="38">
        <f t="shared" si="4"/>
        <v>0</v>
      </c>
      <c r="F9" s="38">
        <v>0</v>
      </c>
      <c r="G9" s="38">
        <f t="shared" si="4"/>
        <v>0</v>
      </c>
      <c r="H9" s="38">
        <f t="shared" si="4"/>
        <v>0</v>
      </c>
      <c r="I9" s="38">
        <v>0</v>
      </c>
      <c r="J9" s="38">
        <f>SUM(J10:J12)</f>
        <v>0</v>
      </c>
      <c r="K9" s="38">
        <f t="shared" ref="K9" si="5">SUM(K10:K12)</f>
        <v>0</v>
      </c>
      <c r="L9" s="38">
        <v>0</v>
      </c>
      <c r="M9" s="38">
        <v>0</v>
      </c>
      <c r="N9" s="38">
        <f t="shared" ref="N9" si="6">SUM(N10:N12)</f>
        <v>0</v>
      </c>
      <c r="O9" s="38">
        <f t="shared" ref="O9" si="7">SUM(O10:O12)</f>
        <v>0</v>
      </c>
      <c r="P9" s="38">
        <f>SUM(P10:P12)</f>
        <v>0</v>
      </c>
      <c r="Q9" s="38">
        <f>SUM(Q10:Q12)</f>
        <v>0</v>
      </c>
      <c r="R9" s="38">
        <f>SUM(C9:Q9)</f>
        <v>0</v>
      </c>
      <c r="S9" s="67"/>
    </row>
    <row r="10" spans="1:20" ht="29.25" customHeight="1">
      <c r="A10" s="15" t="s">
        <v>83</v>
      </c>
      <c r="B10" s="27" t="s">
        <v>82</v>
      </c>
      <c r="C10" s="23">
        <v>100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f>SUM(C10:Q10)</f>
        <v>100</v>
      </c>
    </row>
    <row r="11" spans="1:20" ht="29.25" customHeight="1">
      <c r="A11" s="15" t="s">
        <v>15</v>
      </c>
      <c r="B11" s="36" t="s">
        <v>44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f>SUM(C11:Q11)</f>
        <v>0</v>
      </c>
    </row>
    <row r="12" spans="1:20" ht="29.25" customHeight="1">
      <c r="A12" s="15" t="s">
        <v>16</v>
      </c>
      <c r="B12" s="36" t="s">
        <v>45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105</v>
      </c>
      <c r="M12" s="23">
        <v>0</v>
      </c>
      <c r="N12" s="23">
        <v>0</v>
      </c>
      <c r="O12" s="23">
        <v>0</v>
      </c>
      <c r="P12" s="23"/>
      <c r="Q12" s="23"/>
      <c r="R12" s="23">
        <f>SUM(C12:Q12)</f>
        <v>105</v>
      </c>
    </row>
    <row r="13" spans="1:20" s="7" customFormat="1" ht="14.25">
      <c r="A13" s="85"/>
      <c r="B13" s="86" t="s">
        <v>33</v>
      </c>
      <c r="C13" s="87">
        <f t="shared" ref="C13:Q13" si="8">C14+C22+C33+C35+C39</f>
        <v>174</v>
      </c>
      <c r="D13" s="87">
        <f t="shared" si="8"/>
        <v>1447</v>
      </c>
      <c r="E13" s="87">
        <f t="shared" si="8"/>
        <v>1002</v>
      </c>
      <c r="F13" s="87">
        <f t="shared" si="8"/>
        <v>620</v>
      </c>
      <c r="G13" s="87">
        <f t="shared" si="8"/>
        <v>2170</v>
      </c>
      <c r="H13" s="87">
        <f t="shared" si="8"/>
        <v>13</v>
      </c>
      <c r="I13" s="87">
        <f t="shared" si="8"/>
        <v>3</v>
      </c>
      <c r="J13" s="87">
        <f t="shared" si="8"/>
        <v>230</v>
      </c>
      <c r="K13" s="87">
        <f t="shared" si="8"/>
        <v>553</v>
      </c>
      <c r="L13" s="87">
        <f t="shared" si="8"/>
        <v>469</v>
      </c>
      <c r="M13" s="87">
        <f t="shared" si="8"/>
        <v>204</v>
      </c>
      <c r="N13" s="87">
        <f t="shared" si="8"/>
        <v>5565</v>
      </c>
      <c r="O13" s="87">
        <f t="shared" si="8"/>
        <v>71</v>
      </c>
      <c r="P13" s="87">
        <f t="shared" si="8"/>
        <v>900</v>
      </c>
      <c r="Q13" s="87">
        <f t="shared" si="8"/>
        <v>48</v>
      </c>
      <c r="R13" s="87">
        <f>SUM(C13:Q13)</f>
        <v>13469</v>
      </c>
      <c r="S13" s="68"/>
      <c r="T13" s="68"/>
    </row>
    <row r="14" spans="1:20" s="7" customFormat="1" ht="14.25">
      <c r="A14" s="32">
        <v>2200</v>
      </c>
      <c r="B14" s="33" t="s">
        <v>34</v>
      </c>
      <c r="C14" s="28">
        <f t="shared" ref="C14:O14" si="9">SUM(C15:C21)</f>
        <v>174</v>
      </c>
      <c r="D14" s="28">
        <f t="shared" si="9"/>
        <v>1447</v>
      </c>
      <c r="E14" s="28">
        <f t="shared" si="9"/>
        <v>700</v>
      </c>
      <c r="F14" s="28">
        <f t="shared" si="9"/>
        <v>300</v>
      </c>
      <c r="G14" s="28">
        <f t="shared" si="9"/>
        <v>0</v>
      </c>
      <c r="H14" s="28">
        <f t="shared" si="9"/>
        <v>0</v>
      </c>
      <c r="I14" s="28">
        <f t="shared" si="9"/>
        <v>0</v>
      </c>
      <c r="J14" s="28">
        <f t="shared" si="9"/>
        <v>0</v>
      </c>
      <c r="K14" s="28">
        <f t="shared" si="9"/>
        <v>0</v>
      </c>
      <c r="L14" s="28">
        <f t="shared" ref="L14" si="10">SUM(L15:L21)</f>
        <v>0</v>
      </c>
      <c r="M14" s="28">
        <f t="shared" si="9"/>
        <v>0</v>
      </c>
      <c r="N14" s="28">
        <f t="shared" si="9"/>
        <v>0</v>
      </c>
      <c r="O14" s="28">
        <f t="shared" si="9"/>
        <v>71</v>
      </c>
      <c r="P14" s="28">
        <f t="shared" ref="P14:Q14" si="11">SUM(P15:P21)</f>
        <v>0</v>
      </c>
      <c r="Q14" s="28">
        <f t="shared" si="11"/>
        <v>0</v>
      </c>
      <c r="R14" s="28">
        <f>SUM(R15:R21)</f>
        <v>2692</v>
      </c>
    </row>
    <row r="15" spans="1:20" ht="39">
      <c r="A15" s="14">
        <v>2231</v>
      </c>
      <c r="B15" s="62" t="s">
        <v>107</v>
      </c>
      <c r="C15" s="23"/>
      <c r="D15" s="23"/>
      <c r="E15" s="23">
        <v>700</v>
      </c>
      <c r="F15" s="38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>
        <f t="shared" ref="R15:R21" si="12">SUM(C15:Q15)</f>
        <v>700</v>
      </c>
    </row>
    <row r="16" spans="1:20" ht="15">
      <c r="A16" s="14">
        <v>2233</v>
      </c>
      <c r="B16" s="62" t="s">
        <v>35</v>
      </c>
      <c r="C16" s="23"/>
      <c r="D16" s="23"/>
      <c r="E16" s="23"/>
      <c r="F16" s="38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>
        <f t="shared" si="12"/>
        <v>0</v>
      </c>
    </row>
    <row r="17" spans="1:19" ht="51.75">
      <c r="A17" s="14">
        <v>2234</v>
      </c>
      <c r="B17" s="62" t="s">
        <v>106</v>
      </c>
      <c r="C17" s="38"/>
      <c r="D17" s="23"/>
      <c r="E17" s="23"/>
      <c r="F17" s="38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>
        <f t="shared" si="12"/>
        <v>0</v>
      </c>
    </row>
    <row r="18" spans="1:19" ht="15">
      <c r="A18" s="14">
        <v>2236</v>
      </c>
      <c r="B18" s="62" t="s">
        <v>36</v>
      </c>
      <c r="C18" s="38">
        <v>174</v>
      </c>
      <c r="D18" s="23"/>
      <c r="E18" s="23"/>
      <c r="F18" s="38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>
        <f t="shared" si="12"/>
        <v>174</v>
      </c>
    </row>
    <row r="19" spans="1:19" ht="26.25">
      <c r="A19" s="14">
        <v>2239</v>
      </c>
      <c r="B19" s="62" t="s">
        <v>114</v>
      </c>
      <c r="C19" s="23"/>
      <c r="D19" s="23">
        <v>1447</v>
      </c>
      <c r="E19" s="23"/>
      <c r="F19" s="38">
        <v>300</v>
      </c>
      <c r="G19" s="23"/>
      <c r="H19" s="23"/>
      <c r="I19" s="23"/>
      <c r="J19" s="23"/>
      <c r="K19" s="23"/>
      <c r="L19" s="23"/>
      <c r="M19" s="23"/>
      <c r="N19" s="23"/>
      <c r="O19" s="23">
        <v>71</v>
      </c>
      <c r="P19" s="23"/>
      <c r="Q19" s="23"/>
      <c r="R19" s="23">
        <f t="shared" si="12"/>
        <v>1818</v>
      </c>
    </row>
    <row r="20" spans="1:19" ht="15">
      <c r="A20" s="14">
        <v>2244</v>
      </c>
      <c r="B20" s="63" t="s">
        <v>80</v>
      </c>
      <c r="C20" s="23"/>
      <c r="D20" s="23"/>
      <c r="E20" s="23"/>
      <c r="F20" s="38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f t="shared" si="12"/>
        <v>0</v>
      </c>
    </row>
    <row r="21" spans="1:19" ht="15">
      <c r="A21" s="14">
        <v>2269</v>
      </c>
      <c r="B21" s="63" t="s">
        <v>37</v>
      </c>
      <c r="C21" s="23"/>
      <c r="D21" s="23"/>
      <c r="E21" s="23"/>
      <c r="F21" s="38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f t="shared" si="12"/>
        <v>0</v>
      </c>
    </row>
    <row r="22" spans="1:19" s="7" customFormat="1" ht="28.5">
      <c r="A22" s="32">
        <v>2300</v>
      </c>
      <c r="B22" s="33" t="s">
        <v>38</v>
      </c>
      <c r="C22" s="28">
        <f t="shared" ref="C22:R22" si="13">SUM(C23:C32)</f>
        <v>0</v>
      </c>
      <c r="D22" s="28">
        <f t="shared" si="13"/>
        <v>0</v>
      </c>
      <c r="E22" s="28">
        <f t="shared" si="13"/>
        <v>302</v>
      </c>
      <c r="F22" s="28">
        <f t="shared" si="13"/>
        <v>320</v>
      </c>
      <c r="G22" s="28">
        <f t="shared" si="13"/>
        <v>2170</v>
      </c>
      <c r="H22" s="28">
        <f t="shared" si="13"/>
        <v>13</v>
      </c>
      <c r="I22" s="28">
        <f t="shared" si="13"/>
        <v>3</v>
      </c>
      <c r="J22" s="28">
        <f t="shared" si="13"/>
        <v>230</v>
      </c>
      <c r="K22" s="28">
        <f t="shared" si="13"/>
        <v>553</v>
      </c>
      <c r="L22" s="28">
        <f t="shared" si="13"/>
        <v>469</v>
      </c>
      <c r="M22" s="28">
        <f t="shared" si="13"/>
        <v>204</v>
      </c>
      <c r="N22" s="28">
        <f t="shared" si="13"/>
        <v>2000</v>
      </c>
      <c r="O22" s="28">
        <f t="shared" si="13"/>
        <v>0</v>
      </c>
      <c r="P22" s="28">
        <f t="shared" si="13"/>
        <v>900</v>
      </c>
      <c r="Q22" s="28">
        <f t="shared" si="13"/>
        <v>48</v>
      </c>
      <c r="R22" s="28">
        <f t="shared" si="13"/>
        <v>7212</v>
      </c>
      <c r="S22" s="68"/>
    </row>
    <row r="23" spans="1:19" s="7" customFormat="1" ht="15">
      <c r="A23" s="25">
        <v>2311</v>
      </c>
      <c r="B23" s="26" t="s">
        <v>71</v>
      </c>
      <c r="C23" s="24"/>
      <c r="D23" s="24"/>
      <c r="E23" s="24"/>
      <c r="F23" s="22"/>
      <c r="G23" s="24"/>
      <c r="H23" s="24"/>
      <c r="I23" s="24"/>
      <c r="J23" s="24"/>
      <c r="K23" s="24"/>
      <c r="L23" s="24"/>
      <c r="M23" s="24"/>
      <c r="N23" s="24"/>
      <c r="O23" s="24"/>
      <c r="P23" s="23"/>
      <c r="Q23" s="23"/>
      <c r="R23" s="24">
        <f>SUM(C23:Q23)</f>
        <v>0</v>
      </c>
    </row>
    <row r="24" spans="1:19" ht="15" customHeight="1">
      <c r="A24" s="14">
        <v>2312</v>
      </c>
      <c r="B24" s="62" t="s">
        <v>39</v>
      </c>
      <c r="C24" s="23"/>
      <c r="D24" s="23"/>
      <c r="E24" s="23"/>
      <c r="F24" s="38">
        <v>320</v>
      </c>
      <c r="G24" s="23"/>
      <c r="H24" s="23">
        <v>13</v>
      </c>
      <c r="I24" s="23">
        <v>3</v>
      </c>
      <c r="J24" s="23">
        <v>230</v>
      </c>
      <c r="K24" s="23">
        <v>553</v>
      </c>
      <c r="L24" s="23">
        <f>364+105</f>
        <v>469</v>
      </c>
      <c r="M24" s="23">
        <v>204</v>
      </c>
      <c r="N24" s="23">
        <v>2000</v>
      </c>
      <c r="O24" s="23"/>
      <c r="P24" s="23">
        <v>900</v>
      </c>
      <c r="Q24" s="23">
        <v>48</v>
      </c>
      <c r="R24" s="23">
        <f>SUM(C24:Q24)</f>
        <v>4740</v>
      </c>
    </row>
    <row r="25" spans="1:19" ht="29.25" customHeight="1">
      <c r="A25" s="25">
        <v>2314</v>
      </c>
      <c r="B25" s="70" t="s">
        <v>72</v>
      </c>
      <c r="C25" s="23"/>
      <c r="D25" s="23"/>
      <c r="E25" s="23">
        <v>302</v>
      </c>
      <c r="F25" s="38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>
        <f>SUM(C25:Q25)</f>
        <v>302</v>
      </c>
    </row>
    <row r="26" spans="1:19" ht="30" customHeight="1">
      <c r="A26" s="25">
        <v>2341</v>
      </c>
      <c r="B26" s="26" t="s">
        <v>120</v>
      </c>
      <c r="C26" s="23"/>
      <c r="D26" s="23"/>
      <c r="E26" s="23"/>
      <c r="F26" s="38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>
        <f>SUM(C26:Q26)</f>
        <v>0</v>
      </c>
    </row>
    <row r="27" spans="1:19" ht="30" customHeight="1">
      <c r="A27" s="25">
        <v>2350</v>
      </c>
      <c r="B27" s="26"/>
      <c r="C27" s="23"/>
      <c r="D27" s="23"/>
      <c r="E27" s="23"/>
      <c r="F27" s="38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</row>
    <row r="28" spans="1:19" ht="15" customHeight="1">
      <c r="A28" s="14">
        <v>2361</v>
      </c>
      <c r="B28" s="62" t="s">
        <v>81</v>
      </c>
      <c r="C28" s="23"/>
      <c r="D28" s="23"/>
      <c r="E28" s="23"/>
      <c r="F28" s="38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>
        <f t="shared" ref="R28:R40" si="14">SUM(C28:Q28)</f>
        <v>0</v>
      </c>
    </row>
    <row r="29" spans="1:19" ht="15" customHeight="1">
      <c r="A29" s="14">
        <v>2362</v>
      </c>
      <c r="B29" s="66" t="s">
        <v>91</v>
      </c>
      <c r="C29" s="23"/>
      <c r="D29" s="23"/>
      <c r="E29" s="23"/>
      <c r="F29" s="38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>
        <f t="shared" si="14"/>
        <v>0</v>
      </c>
    </row>
    <row r="30" spans="1:19" ht="15" customHeight="1">
      <c r="A30" s="14">
        <v>2363</v>
      </c>
      <c r="B30" s="62" t="s">
        <v>40</v>
      </c>
      <c r="C30" s="23"/>
      <c r="D30" s="23"/>
      <c r="E30" s="23"/>
      <c r="F30" s="38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>
        <f t="shared" si="14"/>
        <v>0</v>
      </c>
    </row>
    <row r="31" spans="1:19" ht="15" customHeight="1">
      <c r="A31" s="14">
        <v>2369</v>
      </c>
      <c r="B31" s="66" t="s">
        <v>119</v>
      </c>
      <c r="C31" s="23"/>
      <c r="D31" s="23"/>
      <c r="E31" s="23"/>
      <c r="F31" s="38"/>
      <c r="G31" s="23">
        <v>2170</v>
      </c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>
        <f t="shared" si="14"/>
        <v>2170</v>
      </c>
    </row>
    <row r="32" spans="1:19" ht="15" customHeight="1">
      <c r="A32" s="14">
        <v>2370</v>
      </c>
      <c r="B32" s="62" t="s">
        <v>73</v>
      </c>
      <c r="C32" s="23"/>
      <c r="D32" s="23"/>
      <c r="E32" s="23"/>
      <c r="F32" s="38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>
        <f t="shared" si="14"/>
        <v>0</v>
      </c>
    </row>
    <row r="33" spans="1:18" ht="17.25" customHeight="1">
      <c r="A33" s="32">
        <v>3200</v>
      </c>
      <c r="B33" s="33" t="s">
        <v>49</v>
      </c>
      <c r="C33" s="28">
        <f t="shared" ref="C33:G33" si="15">SUM(C34)</f>
        <v>0</v>
      </c>
      <c r="D33" s="28">
        <f t="shared" si="15"/>
        <v>0</v>
      </c>
      <c r="E33" s="28">
        <f t="shared" si="15"/>
        <v>0</v>
      </c>
      <c r="F33" s="31">
        <f t="shared" si="15"/>
        <v>0</v>
      </c>
      <c r="G33" s="28">
        <f t="shared" si="15"/>
        <v>0</v>
      </c>
      <c r="H33" s="28">
        <f>SUM(H34)</f>
        <v>0</v>
      </c>
      <c r="I33" s="28">
        <f>SUM(I34)</f>
        <v>0</v>
      </c>
      <c r="J33" s="28">
        <f>SUM(J34)</f>
        <v>0</v>
      </c>
      <c r="K33" s="28">
        <f t="shared" ref="K33" si="16">SUM(K34)</f>
        <v>0</v>
      </c>
      <c r="L33" s="28">
        <f>SUM(L34)</f>
        <v>0</v>
      </c>
      <c r="M33" s="28">
        <f>SUM(M34)</f>
        <v>0</v>
      </c>
      <c r="N33" s="28">
        <f t="shared" ref="N33:O33" si="17">SUM(N34)</f>
        <v>0</v>
      </c>
      <c r="O33" s="28">
        <f t="shared" si="17"/>
        <v>0</v>
      </c>
      <c r="P33" s="28">
        <f>SUM(P34)</f>
        <v>0</v>
      </c>
      <c r="Q33" s="28">
        <f>SUM(Q34)</f>
        <v>0</v>
      </c>
      <c r="R33" s="28">
        <f t="shared" si="14"/>
        <v>0</v>
      </c>
    </row>
    <row r="34" spans="1:18" ht="29.25" customHeight="1">
      <c r="A34" s="14">
        <v>3263</v>
      </c>
      <c r="B34" s="62" t="s">
        <v>50</v>
      </c>
      <c r="C34" s="23"/>
      <c r="D34" s="23"/>
      <c r="E34" s="23"/>
      <c r="F34" s="38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>
        <f t="shared" si="14"/>
        <v>0</v>
      </c>
    </row>
    <row r="35" spans="1:18" s="7" customFormat="1" ht="28.5">
      <c r="A35" s="32">
        <v>5000</v>
      </c>
      <c r="B35" s="33" t="s">
        <v>26</v>
      </c>
      <c r="C35" s="28">
        <f t="shared" ref="C35:H35" si="18">SUM(C36:C38)</f>
        <v>0</v>
      </c>
      <c r="D35" s="28">
        <f t="shared" si="18"/>
        <v>0</v>
      </c>
      <c r="E35" s="28">
        <f t="shared" si="18"/>
        <v>0</v>
      </c>
      <c r="F35" s="31">
        <f t="shared" ref="F35" si="19">SUM(F36:F38)</f>
        <v>0</v>
      </c>
      <c r="G35" s="28">
        <f t="shared" si="18"/>
        <v>0</v>
      </c>
      <c r="H35" s="28">
        <f t="shared" si="18"/>
        <v>0</v>
      </c>
      <c r="I35" s="28">
        <f>SUM(I36:I38)</f>
        <v>0</v>
      </c>
      <c r="J35" s="28">
        <f>SUM(J36:J38)</f>
        <v>0</v>
      </c>
      <c r="K35" s="28">
        <f t="shared" ref="K35" si="20">SUM(K36:K38)</f>
        <v>0</v>
      </c>
      <c r="L35" s="28">
        <f>SUM(L36:L38)</f>
        <v>0</v>
      </c>
      <c r="M35" s="28">
        <f>SUM(M36:M38)</f>
        <v>0</v>
      </c>
      <c r="N35" s="28">
        <f t="shared" ref="N35" si="21">SUM(N36:N38)</f>
        <v>3565</v>
      </c>
      <c r="O35" s="28">
        <f t="shared" ref="O35" si="22">SUM(O36:O38)</f>
        <v>0</v>
      </c>
      <c r="P35" s="28">
        <f>SUM(P36:P38)</f>
        <v>0</v>
      </c>
      <c r="Q35" s="28">
        <f>SUM(Q36:Q38)</f>
        <v>0</v>
      </c>
      <c r="R35" s="28">
        <f t="shared" si="14"/>
        <v>3565</v>
      </c>
    </row>
    <row r="36" spans="1:18" ht="30">
      <c r="A36" s="14">
        <v>5239</v>
      </c>
      <c r="B36" s="8" t="s">
        <v>90</v>
      </c>
      <c r="C36" s="23"/>
      <c r="D36" s="23"/>
      <c r="E36" s="23"/>
      <c r="F36" s="38"/>
      <c r="G36" s="23"/>
      <c r="H36" s="23"/>
      <c r="I36" s="23">
        <v>0</v>
      </c>
      <c r="J36" s="23"/>
      <c r="K36" s="23"/>
      <c r="L36" s="23"/>
      <c r="M36" s="23"/>
      <c r="N36" s="23">
        <v>3565</v>
      </c>
      <c r="O36" s="23"/>
      <c r="P36" s="23">
        <v>0</v>
      </c>
      <c r="Q36" s="23">
        <v>0</v>
      </c>
      <c r="R36" s="23">
        <f t="shared" si="14"/>
        <v>3565</v>
      </c>
    </row>
    <row r="37" spans="1:18" ht="30">
      <c r="A37" s="14">
        <v>5262</v>
      </c>
      <c r="B37" s="9" t="s">
        <v>74</v>
      </c>
      <c r="C37" s="23"/>
      <c r="D37" s="23"/>
      <c r="E37" s="23"/>
      <c r="F37" s="38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>
        <f t="shared" si="14"/>
        <v>0</v>
      </c>
    </row>
    <row r="38" spans="1:18" ht="15">
      <c r="A38" s="14">
        <v>5238</v>
      </c>
      <c r="B38" s="9" t="s">
        <v>41</v>
      </c>
      <c r="C38" s="23">
        <v>0</v>
      </c>
      <c r="D38" s="23"/>
      <c r="E38" s="23"/>
      <c r="F38" s="38">
        <v>0</v>
      </c>
      <c r="G38" s="23">
        <v>0</v>
      </c>
      <c r="H38" s="23"/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/>
      <c r="O38" s="23"/>
      <c r="P38" s="23"/>
      <c r="Q38" s="23"/>
      <c r="R38" s="23">
        <f t="shared" si="14"/>
        <v>0</v>
      </c>
    </row>
    <row r="39" spans="1:18" ht="57">
      <c r="A39" s="32">
        <v>6400</v>
      </c>
      <c r="B39" s="33" t="s">
        <v>69</v>
      </c>
      <c r="C39" s="28">
        <f>SUM(C40)</f>
        <v>0</v>
      </c>
      <c r="D39" s="28">
        <f t="shared" ref="D39:H39" si="23">SUM(D40)</f>
        <v>0</v>
      </c>
      <c r="E39" s="28">
        <f t="shared" si="23"/>
        <v>0</v>
      </c>
      <c r="F39" s="31">
        <f t="shared" si="23"/>
        <v>0</v>
      </c>
      <c r="G39" s="28">
        <f t="shared" si="23"/>
        <v>0</v>
      </c>
      <c r="H39" s="28">
        <f t="shared" si="23"/>
        <v>0</v>
      </c>
      <c r="I39" s="28">
        <f>SUM(I40)</f>
        <v>0</v>
      </c>
      <c r="J39" s="28">
        <f>SUM(J40)</f>
        <v>0</v>
      </c>
      <c r="K39" s="28">
        <f t="shared" ref="K39" si="24">SUM(K40)</f>
        <v>0</v>
      </c>
      <c r="L39" s="28">
        <f>SUM(L40)</f>
        <v>0</v>
      </c>
      <c r="M39" s="28">
        <f>SUM(M40)</f>
        <v>0</v>
      </c>
      <c r="N39" s="28">
        <f t="shared" ref="N39:O39" si="25">SUM(N40)</f>
        <v>0</v>
      </c>
      <c r="O39" s="28">
        <f t="shared" si="25"/>
        <v>0</v>
      </c>
      <c r="P39" s="28">
        <f>SUM(P40)</f>
        <v>0</v>
      </c>
      <c r="Q39" s="28">
        <f>SUM(Q40)</f>
        <v>0</v>
      </c>
      <c r="R39" s="28">
        <f t="shared" si="14"/>
        <v>0</v>
      </c>
    </row>
    <row r="40" spans="1:18" ht="30">
      <c r="A40" s="14">
        <v>6421</v>
      </c>
      <c r="B40" s="9" t="s">
        <v>70</v>
      </c>
      <c r="C40" s="23"/>
      <c r="D40" s="23"/>
      <c r="E40" s="23"/>
      <c r="F40" s="3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>
        <f t="shared" si="14"/>
        <v>0</v>
      </c>
    </row>
    <row r="41" spans="1:18" s="7" customFormat="1" ht="29.25" customHeight="1">
      <c r="A41" s="131" t="s">
        <v>42</v>
      </c>
      <c r="B41" s="131"/>
      <c r="C41" s="69">
        <f>C7+C8-C13</f>
        <v>0.12999999999999545</v>
      </c>
      <c r="D41" s="69">
        <f t="shared" ref="D41:Q41" si="26">D7+D8-D13</f>
        <v>0</v>
      </c>
      <c r="E41" s="69">
        <f t="shared" si="26"/>
        <v>0</v>
      </c>
      <c r="F41" s="69">
        <f t="shared" si="26"/>
        <v>0</v>
      </c>
      <c r="G41" s="69">
        <f t="shared" si="26"/>
        <v>0</v>
      </c>
      <c r="H41" s="69">
        <f t="shared" si="26"/>
        <v>0</v>
      </c>
      <c r="I41" s="69">
        <f t="shared" si="26"/>
        <v>0</v>
      </c>
      <c r="J41" s="69">
        <f t="shared" si="26"/>
        <v>0</v>
      </c>
      <c r="K41" s="69">
        <f t="shared" si="26"/>
        <v>0</v>
      </c>
      <c r="L41" s="69">
        <f t="shared" si="26"/>
        <v>0</v>
      </c>
      <c r="M41" s="69">
        <f t="shared" si="26"/>
        <v>0</v>
      </c>
      <c r="N41" s="69">
        <f t="shared" si="26"/>
        <v>0</v>
      </c>
      <c r="O41" s="69">
        <f t="shared" si="26"/>
        <v>0</v>
      </c>
      <c r="P41" s="69">
        <f t="shared" si="26"/>
        <v>0</v>
      </c>
      <c r="Q41" s="69">
        <f t="shared" si="26"/>
        <v>0</v>
      </c>
      <c r="R41" s="69">
        <f>R7+R8-R13</f>
        <v>0.13000000000101863</v>
      </c>
    </row>
    <row r="42" spans="1:18" ht="15">
      <c r="A42" s="10"/>
      <c r="B42" s="10"/>
      <c r="C42" s="10"/>
      <c r="D42" s="10"/>
      <c r="E42" s="10"/>
      <c r="H42" s="10"/>
      <c r="N42" s="10"/>
      <c r="O42" s="10"/>
      <c r="P42" s="10"/>
      <c r="Q42" s="10"/>
      <c r="R42" s="10"/>
    </row>
    <row r="43" spans="1:18" ht="15">
      <c r="A43" s="10"/>
      <c r="B43" s="11"/>
      <c r="C43" s="10"/>
      <c r="D43" s="10"/>
      <c r="E43" s="10"/>
      <c r="H43" s="10"/>
      <c r="N43" s="10"/>
      <c r="O43" s="10"/>
      <c r="P43" s="10"/>
      <c r="Q43" s="10"/>
      <c r="R43" s="10"/>
    </row>
    <row r="44" spans="1:18" ht="15">
      <c r="A44" s="10"/>
      <c r="B44" s="11"/>
      <c r="C44" s="10"/>
      <c r="D44" s="10"/>
      <c r="E44" s="10"/>
      <c r="H44" s="10"/>
      <c r="N44" s="10"/>
      <c r="O44" s="10"/>
      <c r="P44" s="10"/>
      <c r="Q44" s="10"/>
      <c r="R44" s="10"/>
    </row>
  </sheetData>
  <mergeCells count="3">
    <mergeCell ref="A3:B3"/>
    <mergeCell ref="A7:B7"/>
    <mergeCell ref="A41:B41"/>
  </mergeCells>
  <phoneticPr fontId="79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2_pielikums_2025</vt:lpstr>
      <vt:lpstr>2_PIELIKUMS2025</vt:lpstr>
      <vt:lpstr>ZB_kopsavilkums_2025</vt:lpstr>
      <vt:lpstr>ZB_kopsavilkums_2025!Print_Titles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2025-11-12T07:27:30Z</cp:lastPrinted>
  <dcterms:created xsi:type="dcterms:W3CDTF">2010-12-22T09:44:11Z</dcterms:created>
  <dcterms:modified xsi:type="dcterms:W3CDTF">2025-12-02T08:53:03Z</dcterms:modified>
</cp:coreProperties>
</file>