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sandra.zerande\Desktop\sagatave\"/>
    </mc:Choice>
  </mc:AlternateContent>
  <xr:revisionPtr revIDLastSave="0" documentId="13_ncr:1_{AD2AB044-28E3-4F8C-878C-419754F8AFB3}" xr6:coauthVersionLast="47" xr6:coauthVersionMax="47" xr10:uidLastSave="{00000000-0000-0000-0000-000000000000}"/>
  <bookViews>
    <workbookView xWindow="-110" yWindow="-110" windowWidth="25820" windowHeight="14020" firstSheet="8" activeTab="24" xr2:uid="{589C7857-C5D8-4C9F-AD2C-9E2F664F83A2}"/>
  </bookViews>
  <sheets>
    <sheet name="KOPSAVILKUMS" sheetId="24" r:id="rId1"/>
    <sheet name="1.1." sheetId="36" r:id="rId2"/>
    <sheet name="1.3." sheetId="54" r:id="rId3"/>
    <sheet name="1.4." sheetId="53" r:id="rId4"/>
    <sheet name="1.5.1." sheetId="52" r:id="rId5"/>
    <sheet name="1.10." sheetId="33" r:id="rId6"/>
    <sheet name="1.11." sheetId="30" r:id="rId7"/>
    <sheet name="1.12" sheetId="37" r:id="rId8"/>
    <sheet name="1.13." sheetId="38" r:id="rId9"/>
    <sheet name="1.14." sheetId="39" r:id="rId10"/>
    <sheet name="1.18." sheetId="40" r:id="rId11"/>
    <sheet name="1.19." sheetId="41" r:id="rId12"/>
    <sheet name="1.20." sheetId="42" r:id="rId13"/>
    <sheet name="1.21." sheetId="58" r:id="rId14"/>
    <sheet name="2.1." sheetId="34" r:id="rId15"/>
    <sheet name="2.2." sheetId="31" r:id="rId16"/>
    <sheet name="2.3." sheetId="43" r:id="rId17"/>
    <sheet name="3.1." sheetId="32" r:id="rId18"/>
    <sheet name="3.2." sheetId="55" r:id="rId19"/>
    <sheet name="3.3." sheetId="49" r:id="rId20"/>
    <sheet name="3.4." sheetId="51" r:id="rId21"/>
    <sheet name="3.5." sheetId="56" r:id="rId22"/>
    <sheet name="3.6.1." sheetId="35" r:id="rId23"/>
    <sheet name="3.6.2." sheetId="57" r:id="rId24"/>
    <sheet name="4.2." sheetId="48" r:id="rId25"/>
  </sheets>
  <externalReferences>
    <externalReference r:id="rId26"/>
    <externalReference r:id="rId27"/>
    <externalReference r:id="rId28"/>
    <externalReference r:id="rId29"/>
    <externalReference r:id="rId30"/>
    <externalReference r:id="rId31"/>
    <externalReference r:id="rId32"/>
  </externalReferences>
  <definedNames>
    <definedName name="_1_2_d_NMP_lim">#REF!</definedName>
    <definedName name="_ftnref1" localSheetId="0">KOPSAVILKUMS!#REF!</definedName>
    <definedName name="_Hlk102432366" localSheetId="0">KOPSAVILKUMS!$C$85</definedName>
    <definedName name="_Hlk102432436" localSheetId="0">KOPSAVILKUMS!$C$86</definedName>
    <definedName name="_Hlk159230257" localSheetId="0">KOPSAVILKUMS!$B$42</definedName>
    <definedName name="_Hlk159230276" localSheetId="0">KOPSAVILKUMS!$B$43</definedName>
    <definedName name="_Hlk159230321" localSheetId="0">KOPSAVILKUMS!$B$50</definedName>
    <definedName name="_Hlk159230332" localSheetId="0">KOPSAVILKUMS!$B$44</definedName>
    <definedName name="_Hlk159230343" localSheetId="0">KOPSAVILKUMS!$B$45</definedName>
    <definedName name="_Hlk159230358" localSheetId="0">KOPSAVILKUMS!$B$46</definedName>
    <definedName name="_Hlk159230372" localSheetId="0">KOPSAVILKUMS!$B$47</definedName>
    <definedName name="_Hlk159230394" localSheetId="0">KOPSAVILKUMS!$B$52</definedName>
    <definedName name="_Hlk159230426" localSheetId="0">KOPSAVILKUMS!$B$58</definedName>
    <definedName name="aa">#REF!</definedName>
    <definedName name="_xlnm.Auto_Open">#REF!</definedName>
    <definedName name="b">#REF!</definedName>
    <definedName name="BEx3ATHHUCGCIRND8KLAREDV3L40" hidden="1">[1]HEADER!#REF!</definedName>
    <definedName name="BEx3QB2RILYEXIROLAFCWQMOJXMN" hidden="1">[1]HEADER!#REF!</definedName>
    <definedName name="BEx3RIJ9LXPXWNF4BFBFA4ILG6AY" hidden="1">[1]HEADER!#REF!</definedName>
    <definedName name="BEx3T3XEKJ0I8634YNR6MPN3OBQL" hidden="1">[1]HEADER!#REF!</definedName>
    <definedName name="BEx73MBHXPGN5MLC2IC6RCMRLO6D" hidden="1">[1]HEADER!#REF!</definedName>
    <definedName name="BEx7KKYHXVDNTR0VZKUAIUQCSOP9" hidden="1">[1]HEADER!#REF!</definedName>
    <definedName name="BEx9EDPXWEPLE7S1KH5K8GGFZKC0" hidden="1">[1]HEADER!#REF!</definedName>
    <definedName name="BExBE9K6C6Q27ZVX3WOCP2J41BHY" hidden="1">[1]HEADER!#REF!</definedName>
    <definedName name="BExCQGR4Z3D1E5XRGMT5VWBAFBXW" hidden="1">[1]ZQZBC_PLN__04_03_10!#REF!</definedName>
    <definedName name="BExMP7OQLL0R8VO1CGH6H677G4ZU" hidden="1">[1]HEADER!#REF!</definedName>
    <definedName name="BExO50CMJCMLOGHRH7OH9FMGVTSS" hidden="1">[1]HEADER!#REF!</definedName>
    <definedName name="BExOA3RQ9DFFMJC5QYZ23ZT9RUN8" hidden="1">[1]HEADER!#REF!</definedName>
    <definedName name="BExS6S40JMF44ZTMXW3UE4WW9B54" hidden="1">[1]HEADER!#REF!</definedName>
    <definedName name="BExU5I577AMALET6AIZ4P1LRV9CU" hidden="1">[1]ZQZBC_PLN__04_03_10!#REF!</definedName>
    <definedName name="BExU7EBQBMZVYUSS9YS0I4JESH9L" hidden="1">[1]HEADER!#REF!</definedName>
    <definedName name="BExUC9I2YXGSCVE8W0KZ56D3E9UX" hidden="1">[1]HEADER!#REF!</definedName>
    <definedName name="BExZJQJI4H09EC94GXCLZDAB05VB" hidden="1">[1]HEADER!#REF!</definedName>
    <definedName name="bt">#REF!</definedName>
    <definedName name="BX">#REF!</definedName>
    <definedName name="CalendarYear">#REF!</definedName>
    <definedName name="ccc">#REF!</definedName>
    <definedName name="d">#REF!</definedName>
    <definedName name="D_Evija3">#REF!</definedName>
    <definedName name="DaysAndWeeks">{0,1,2,3,4,5,6} + {0;1;2;3;4;5}*7</definedName>
    <definedName name="de">#REF!</definedName>
    <definedName name="dff">#NAME?</definedName>
    <definedName name="DRGNAMES">#REF!</definedName>
    <definedName name="e">#REF!</definedName>
    <definedName name="ee">#REF!</definedName>
    <definedName name="Excel_BuiltIn__FilterDatabase_2">#REF!</definedName>
    <definedName name="Excel_BuiltIn__FilterDatabase_3">#REF!</definedName>
    <definedName name="Excel_BuiltIn_Print_Titles_2">#REF!</definedName>
    <definedName name="Excel_BuiltIn_Print_Titles_3">#REF!</definedName>
    <definedName name="gad_skaits">#REF!</definedName>
    <definedName name="gad_skaits_1">#REF!</definedName>
    <definedName name="gala">{0,1,2,3,4,5,6} + {0;1;2;3;4;5}*7</definedName>
    <definedName name="Gala_kopsavilkums">#REF!</definedName>
    <definedName name="gggg">#REF!</definedName>
    <definedName name="ghy">#REF!</definedName>
    <definedName name="h">#REF!</definedName>
    <definedName name="hh">#REF!</definedName>
    <definedName name="hjh">#REF!</definedName>
    <definedName name="hyh">#REF!</definedName>
    <definedName name="i">#REF!</definedName>
    <definedName name="izm.kods">#REF!</definedName>
    <definedName name="izm.kods_1">[2]izm.posteni!$A$2:$A$216</definedName>
    <definedName name="izm.nos">#REF!</definedName>
    <definedName name="izm.nos_1">[2]izm.posteni!$B$2:$B$216</definedName>
    <definedName name="jhg">#REF!</definedName>
    <definedName name="kk">#REF!</definedName>
    <definedName name="l">#REF!</definedName>
    <definedName name="Limeni_7_9group">#REF!</definedName>
    <definedName name="Macro1">#REF!</definedName>
    <definedName name="Macro2">#REF!</definedName>
    <definedName name="Macro3">#REF!</definedName>
    <definedName name="Macro4">#REF!</definedName>
    <definedName name="Macro5">#REF!</definedName>
    <definedName name="Macro6">#REF!</definedName>
    <definedName name="Macro7">#REF!</definedName>
    <definedName name="Macro8">#REF!</definedName>
    <definedName name="mmm" hidden="1">[1]ZQZBC_PLN__04_03_10!#REF!</definedName>
    <definedName name="n">#REF!</definedName>
    <definedName name="P_Dati_rikojums">#REF!</definedName>
    <definedName name="pp">#REF!</definedName>
    <definedName name="Recover">[3]Macro1!$A$135</definedName>
    <definedName name="Rikojums2222">[4]Macro1!$A$106</definedName>
    <definedName name="rr">#REF!</definedName>
    <definedName name="rt">#REF!</definedName>
    <definedName name="rty">#REF!</definedName>
    <definedName name="S5\">#REF!</definedName>
    <definedName name="ss">#REF!</definedName>
    <definedName name="Str.">#REF!</definedName>
    <definedName name="Str.vien.nos.">#REF!</definedName>
    <definedName name="Struktura">#REF!</definedName>
    <definedName name="Struktūrvien.kodi2">#REF!</definedName>
    <definedName name="Struktūrvien.kodi2_1">[2]strukturkodi!$B$2:$B$232</definedName>
    <definedName name="Struktūrvien.kods">#REF!</definedName>
    <definedName name="Struktūrvien.kods_1">[2]strukturkodi!$A$2:$A$232</definedName>
    <definedName name="T13l6">[5]ATSKAITE_2v!#REF!</definedName>
    <definedName name="TableName">"Dummy"</definedName>
    <definedName name="Tarifs_28">#REF!</definedName>
    <definedName name="TWO_LINKS">'[6]8.1.'!$C$5</definedName>
    <definedName name="ty">#REF!</definedName>
    <definedName name="tyuj">#REF!</definedName>
    <definedName name="u">#REF!</definedName>
    <definedName name="U_N_A">#REF!</definedName>
    <definedName name="wedr">#REF!</definedName>
    <definedName name="WeekStart">#REF!</definedName>
    <definedName name="x">#REF!</definedName>
    <definedName name="XBD">[7]Dati!$B$6</definedName>
    <definedName name="XDD">[7]Dati!$B$4</definedName>
    <definedName name="XDS">[7]Dati!$B$5</definedName>
    <definedName name="XSVD">[7]Dati!$B$7</definedName>
    <definedName name="xxxx">#REF!</definedName>
    <definedName name="yuh">#REF!</definedName>
    <definedName name="yyy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 i="30" l="1"/>
  <c r="H4" i="30"/>
  <c r="I4" i="30" s="1"/>
  <c r="G23" i="24"/>
  <c r="G22" i="24" s="1"/>
  <c r="G21" i="24" s="1"/>
  <c r="G18" i="24"/>
  <c r="H18" i="24"/>
  <c r="I18" i="24"/>
  <c r="J18" i="24"/>
  <c r="K18" i="24"/>
  <c r="L18" i="24"/>
  <c r="M18" i="24"/>
  <c r="O18" i="24"/>
  <c r="F18" i="24"/>
  <c r="G17" i="24"/>
  <c r="H17" i="24"/>
  <c r="I17" i="24"/>
  <c r="J17" i="24"/>
  <c r="K17" i="24"/>
  <c r="L17" i="24"/>
  <c r="M17" i="24"/>
  <c r="F17" i="24"/>
  <c r="D27" i="56" l="1"/>
  <c r="C37" i="55"/>
  <c r="C6" i="56" l="1"/>
  <c r="I30" i="57"/>
  <c r="I29" i="57"/>
  <c r="D26" i="56"/>
  <c r="D28" i="56" s="1"/>
  <c r="O19" i="55"/>
  <c r="I31" i="57" l="1"/>
  <c r="C5" i="57"/>
  <c r="B5" i="57" s="1"/>
  <c r="E6" i="56"/>
  <c r="D6" i="56"/>
  <c r="F61" i="57" l="1"/>
  <c r="C55" i="57"/>
  <c r="P24" i="57"/>
  <c r="M24" i="57"/>
  <c r="N23" i="57"/>
  <c r="P23" i="57" s="1"/>
  <c r="M23" i="57"/>
  <c r="G23" i="57"/>
  <c r="U22" i="57"/>
  <c r="N22" i="57"/>
  <c r="P22" i="57" s="1"/>
  <c r="M22" i="57"/>
  <c r="N21" i="57"/>
  <c r="P21" i="57" s="1"/>
  <c r="M21" i="57"/>
  <c r="N20" i="57"/>
  <c r="P20" i="57" s="1"/>
  <c r="M20" i="57"/>
  <c r="N19" i="57"/>
  <c r="P19" i="57" s="1"/>
  <c r="M19" i="57"/>
  <c r="O18" i="57"/>
  <c r="N18" i="57"/>
  <c r="O17" i="57"/>
  <c r="N17" i="57"/>
  <c r="AC12" i="57"/>
  <c r="J12" i="57"/>
  <c r="V12" i="57" s="1"/>
  <c r="I5" i="57"/>
  <c r="H12" i="57" s="1"/>
  <c r="H5" i="57"/>
  <c r="G12" i="57" s="1"/>
  <c r="G5" i="57"/>
  <c r="J17" i="57" s="1"/>
  <c r="M17" i="57" s="1"/>
  <c r="B21" i="56"/>
  <c r="F21" i="56" s="1"/>
  <c r="B20" i="56"/>
  <c r="C13" i="56"/>
  <c r="C12" i="56"/>
  <c r="C11" i="56"/>
  <c r="C10" i="56"/>
  <c r="D10" i="56" s="1"/>
  <c r="C9" i="56"/>
  <c r="K5" i="56"/>
  <c r="J5" i="56"/>
  <c r="I5" i="56"/>
  <c r="F21" i="55"/>
  <c r="G21" i="55" s="1"/>
  <c r="L21" i="55" s="1"/>
  <c r="O20" i="55"/>
  <c r="H20" i="55"/>
  <c r="D20" i="55"/>
  <c r="C20" i="55"/>
  <c r="H19" i="55"/>
  <c r="D19" i="55"/>
  <c r="C19" i="55"/>
  <c r="AC14" i="55"/>
  <c r="J14" i="55"/>
  <c r="V14" i="55" s="1"/>
  <c r="AC13" i="55"/>
  <c r="J13" i="55"/>
  <c r="V13" i="55" s="1"/>
  <c r="I7" i="55"/>
  <c r="H13" i="55" s="1"/>
  <c r="H7" i="55"/>
  <c r="G14" i="55" s="1"/>
  <c r="G7" i="55"/>
  <c r="F14" i="55" s="1"/>
  <c r="F20" i="56" l="1"/>
  <c r="H20" i="56"/>
  <c r="G20" i="56"/>
  <c r="G21" i="56"/>
  <c r="P17" i="57"/>
  <c r="J18" i="57"/>
  <c r="P18" i="57" s="1"/>
  <c r="F12" i="57"/>
  <c r="P12" i="57" s="1"/>
  <c r="Z12" i="57" s="1"/>
  <c r="F13" i="55"/>
  <c r="C5" i="55"/>
  <c r="E5" i="55" s="1"/>
  <c r="M21" i="55"/>
  <c r="K21" i="55"/>
  <c r="H14" i="55"/>
  <c r="G13" i="55"/>
  <c r="C39" i="55"/>
  <c r="O12" i="57"/>
  <c r="Y12" i="57" s="1"/>
  <c r="H21" i="56"/>
  <c r="D9" i="56"/>
  <c r="E9" i="56" s="1"/>
  <c r="F9" i="56" s="1"/>
  <c r="D11" i="56"/>
  <c r="E11" i="56" s="1"/>
  <c r="F11" i="56" s="1"/>
  <c r="D13" i="56"/>
  <c r="E13" i="56" s="1"/>
  <c r="F13" i="56" s="1"/>
  <c r="E10" i="56"/>
  <c r="F10" i="56" s="1"/>
  <c r="D12" i="56"/>
  <c r="E12" i="56" s="1"/>
  <c r="F12" i="56" s="1"/>
  <c r="I21" i="56" l="1"/>
  <c r="J21" i="56" s="1"/>
  <c r="N12" i="57"/>
  <c r="X12" i="57" s="1"/>
  <c r="P25" i="57"/>
  <c r="I12" i="57"/>
  <c r="U12" i="57" s="1"/>
  <c r="M18" i="57"/>
  <c r="M25" i="57" s="1"/>
  <c r="T12" i="57"/>
  <c r="AB12" i="57" s="1"/>
  <c r="AD12" i="57" s="1"/>
  <c r="I20" i="56"/>
  <c r="B5" i="55"/>
  <c r="D5" i="55"/>
  <c r="O13" i="55"/>
  <c r="Y13" i="55" s="1"/>
  <c r="N13" i="55"/>
  <c r="X13" i="55" s="1"/>
  <c r="I13" i="55"/>
  <c r="U13" i="55" s="1"/>
  <c r="P13" i="55"/>
  <c r="Z13" i="55" s="1"/>
  <c r="T13" i="55"/>
  <c r="I14" i="55"/>
  <c r="U14" i="55" s="1"/>
  <c r="N14" i="55"/>
  <c r="X14" i="55" s="1"/>
  <c r="O14" i="55"/>
  <c r="Y14" i="55" s="1"/>
  <c r="P14" i="55"/>
  <c r="Z14" i="55" s="1"/>
  <c r="T14" i="55"/>
  <c r="Q12" i="57"/>
  <c r="S12" i="57" s="1"/>
  <c r="F23" i="24"/>
  <c r="F22" i="24" s="1"/>
  <c r="F21" i="24" s="1"/>
  <c r="I23" i="24"/>
  <c r="I22" i="24" s="1"/>
  <c r="I21" i="24" s="1"/>
  <c r="J23" i="24"/>
  <c r="J22" i="24" s="1"/>
  <c r="J21" i="24" s="1"/>
  <c r="K23" i="24"/>
  <c r="K22" i="24" s="1"/>
  <c r="K21" i="24" s="1"/>
  <c r="L23" i="24"/>
  <c r="L22" i="24" s="1"/>
  <c r="L21" i="24" s="1"/>
  <c r="M23" i="24"/>
  <c r="M22" i="24" s="1"/>
  <c r="M21" i="24" s="1"/>
  <c r="O23" i="24"/>
  <c r="O22" i="24" s="1"/>
  <c r="O21" i="24" s="1"/>
  <c r="E61" i="57" l="1"/>
  <c r="I61" i="57" s="1"/>
  <c r="C64" i="57" s="1"/>
  <c r="C6" i="57" s="1"/>
  <c r="Q13" i="55"/>
  <c r="S13" i="55" s="1"/>
  <c r="F19" i="55" s="1"/>
  <c r="G19" i="55" s="1"/>
  <c r="Q14" i="55"/>
  <c r="S14" i="55" s="1"/>
  <c r="F20" i="55" s="1"/>
  <c r="G20" i="55" s="1"/>
  <c r="K20" i="55" s="1"/>
  <c r="D5" i="57"/>
  <c r="E5" i="57" s="1"/>
  <c r="AB13" i="55"/>
  <c r="AD13" i="55" s="1"/>
  <c r="AB14" i="55"/>
  <c r="AD14" i="55" s="1"/>
  <c r="J20" i="56"/>
  <c r="J22" i="56" s="1"/>
  <c r="F14" i="56" s="1"/>
  <c r="F15" i="56" s="1"/>
  <c r="C5" i="56" s="1"/>
  <c r="D5" i="56" s="1"/>
  <c r="I22" i="56"/>
  <c r="G19" i="24"/>
  <c r="H19" i="24"/>
  <c r="I19" i="24"/>
  <c r="J19" i="24"/>
  <c r="K19" i="24"/>
  <c r="L19" i="24"/>
  <c r="M19" i="24"/>
  <c r="F19" i="24"/>
  <c r="O19" i="24"/>
  <c r="G20" i="24"/>
  <c r="H20" i="24"/>
  <c r="I20" i="24"/>
  <c r="J20" i="24"/>
  <c r="K20" i="24"/>
  <c r="L20" i="24"/>
  <c r="M20" i="24"/>
  <c r="O20" i="24"/>
  <c r="F20" i="24"/>
  <c r="O16" i="24"/>
  <c r="G16" i="24"/>
  <c r="H16" i="24"/>
  <c r="I16" i="24"/>
  <c r="J16" i="24"/>
  <c r="K16" i="24"/>
  <c r="L16" i="24"/>
  <c r="M16" i="24"/>
  <c r="F16" i="24"/>
  <c r="O72" i="24"/>
  <c r="B22" i="49"/>
  <c r="H22" i="49" s="1"/>
  <c r="F23" i="49"/>
  <c r="B23" i="49"/>
  <c r="I23" i="49" s="1"/>
  <c r="F22" i="49"/>
  <c r="L19" i="55" l="1"/>
  <c r="K19" i="55"/>
  <c r="J14" i="24"/>
  <c r="J11" i="24" s="1"/>
  <c r="G14" i="24"/>
  <c r="G11" i="24" s="1"/>
  <c r="D6" i="57"/>
  <c r="E6" i="57" s="1"/>
  <c r="B6" i="57"/>
  <c r="M19" i="55"/>
  <c r="L20" i="55"/>
  <c r="M20" i="55"/>
  <c r="L14" i="24"/>
  <c r="L11" i="24" s="1"/>
  <c r="I15" i="24"/>
  <c r="I12" i="24" s="1"/>
  <c r="H14" i="24"/>
  <c r="K14" i="24"/>
  <c r="K11" i="24" s="1"/>
  <c r="I14" i="24"/>
  <c r="I11" i="24" s="1"/>
  <c r="F14" i="24"/>
  <c r="F11" i="24" s="1"/>
  <c r="M14" i="24"/>
  <c r="M11" i="24" s="1"/>
  <c r="F15" i="24"/>
  <c r="F12" i="24" s="1"/>
  <c r="G23" i="49"/>
  <c r="L15" i="24"/>
  <c r="L12" i="24" s="1"/>
  <c r="J15" i="24"/>
  <c r="O15" i="24"/>
  <c r="O12" i="24" s="1"/>
  <c r="M15" i="24"/>
  <c r="M12" i="24" s="1"/>
  <c r="H15" i="24"/>
  <c r="H12" i="24" s="1"/>
  <c r="K15" i="24"/>
  <c r="K12" i="24" s="1"/>
  <c r="G15" i="24"/>
  <c r="G12" i="24" s="1"/>
  <c r="G22" i="49"/>
  <c r="I22" i="49"/>
  <c r="H23" i="49"/>
  <c r="G10" i="24" l="1"/>
  <c r="F10" i="24"/>
  <c r="C4" i="55"/>
  <c r="I10" i="24"/>
  <c r="K10" i="24"/>
  <c r="J13" i="24"/>
  <c r="J12" i="24"/>
  <c r="J10" i="24" s="1"/>
  <c r="L10" i="24"/>
  <c r="M10" i="24"/>
  <c r="E5" i="56"/>
  <c r="M22" i="55"/>
  <c r="L22" i="55"/>
  <c r="K22" i="55"/>
  <c r="D4" i="55"/>
  <c r="E4" i="55" s="1"/>
  <c r="B4" i="55"/>
  <c r="I13" i="24"/>
  <c r="F13" i="24"/>
  <c r="L13" i="24"/>
  <c r="G13" i="24"/>
  <c r="K13" i="24"/>
  <c r="H13" i="24"/>
  <c r="M13" i="24"/>
  <c r="J22" i="49"/>
  <c r="K22" i="49" s="1"/>
  <c r="J23" i="49"/>
  <c r="K23" i="49" s="1"/>
  <c r="K24" i="49" l="1"/>
  <c r="D17" i="49" s="1"/>
  <c r="J24" i="49"/>
  <c r="F18" i="51" l="1"/>
  <c r="G13" i="51" s="1"/>
  <c r="B18" i="51"/>
  <c r="I18" i="51" s="1"/>
  <c r="B12" i="51"/>
  <c r="F11" i="51"/>
  <c r="C11" i="51"/>
  <c r="D11" i="51" s="1"/>
  <c r="E11" i="51" s="1"/>
  <c r="F10" i="51"/>
  <c r="C10" i="51"/>
  <c r="D10" i="51" s="1"/>
  <c r="E10" i="51" s="1"/>
  <c r="F9" i="51"/>
  <c r="C9" i="51"/>
  <c r="D9" i="51" s="1"/>
  <c r="E9" i="51" s="1"/>
  <c r="F8" i="51"/>
  <c r="C8" i="51"/>
  <c r="D8" i="51" s="1"/>
  <c r="E8" i="51" s="1"/>
  <c r="H13" i="51" l="1"/>
  <c r="I13" i="51"/>
  <c r="F13" i="51" s="1"/>
  <c r="D13" i="51" s="1"/>
  <c r="G18" i="51"/>
  <c r="G14" i="51"/>
  <c r="H14" i="51"/>
  <c r="H18" i="51"/>
  <c r="C12" i="51"/>
  <c r="I14" i="51"/>
  <c r="D12" i="51"/>
  <c r="E12" i="51"/>
  <c r="J18" i="51" l="1"/>
  <c r="K18" i="51" s="1"/>
  <c r="D14" i="51"/>
  <c r="D4" i="51" s="1"/>
  <c r="C4" i="51"/>
  <c r="E4" i="51" s="1"/>
  <c r="F14" i="51"/>
  <c r="O71" i="24" l="1"/>
  <c r="K8" i="49"/>
  <c r="D8" i="49" s="1"/>
  <c r="B16" i="49"/>
  <c r="K15" i="49"/>
  <c r="D15" i="49" s="1"/>
  <c r="E15" i="49" s="1"/>
  <c r="K14" i="49"/>
  <c r="D14" i="49" s="1"/>
  <c r="E14" i="49" s="1"/>
  <c r="K13" i="49"/>
  <c r="D13" i="49" s="1"/>
  <c r="E13" i="49" s="1"/>
  <c r="K12" i="49"/>
  <c r="D12" i="49" s="1"/>
  <c r="E12" i="49" s="1"/>
  <c r="K11" i="49"/>
  <c r="D11" i="49" s="1"/>
  <c r="E11" i="49" s="1"/>
  <c r="K10" i="49"/>
  <c r="D10" i="49" s="1"/>
  <c r="E10" i="49" s="1"/>
  <c r="K9" i="49"/>
  <c r="D9" i="49" s="1"/>
  <c r="E9" i="49" s="1"/>
  <c r="O17" i="24" l="1"/>
  <c r="O14" i="24" s="1"/>
  <c r="O11" i="24" s="1"/>
  <c r="O10" i="24" s="1"/>
  <c r="K16" i="49"/>
  <c r="O13" i="24" l="1"/>
  <c r="D16" i="49"/>
  <c r="E8" i="49"/>
  <c r="E16" i="49" s="1"/>
  <c r="D18" i="49" l="1"/>
  <c r="D4" i="49" s="1"/>
  <c r="E4" i="49" s="1"/>
  <c r="K6" i="32"/>
  <c r="H6" i="32"/>
  <c r="K5" i="32"/>
  <c r="H5" i="32"/>
  <c r="K4" i="32"/>
  <c r="H4" i="32"/>
  <c r="C4" i="49" l="1"/>
  <c r="K7" i="32"/>
  <c r="H7" i="32"/>
  <c r="I5" i="30"/>
  <c r="F4" i="30"/>
  <c r="F5" i="30"/>
  <c r="F6" i="30" l="1"/>
  <c r="I6" i="30"/>
</calcChain>
</file>

<file path=xl/sharedStrings.xml><?xml version="1.0" encoding="utf-8"?>
<sst xmlns="http://schemas.openxmlformats.org/spreadsheetml/2006/main" count="1023" uniqueCount="635">
  <si>
    <t>1.1.</t>
  </si>
  <si>
    <t>Nr.</t>
  </si>
  <si>
    <t>B12 vitamīns</t>
  </si>
  <si>
    <t>1.3.</t>
  </si>
  <si>
    <t>1.4.</t>
  </si>
  <si>
    <t>1.5.</t>
  </si>
  <si>
    <t>1.6.</t>
  </si>
  <si>
    <t>1.2.</t>
  </si>
  <si>
    <t>1.7.</t>
  </si>
  <si>
    <t>1.8.</t>
  </si>
  <si>
    <t>1.10.</t>
  </si>
  <si>
    <t>1.11.</t>
  </si>
  <si>
    <t>1.12.</t>
  </si>
  <si>
    <t>1.13.</t>
  </si>
  <si>
    <t>1.15.</t>
  </si>
  <si>
    <t>2.1.</t>
  </si>
  <si>
    <t>2.2.</t>
  </si>
  <si>
    <t>3.1.</t>
  </si>
  <si>
    <t>Nr. p.k.</t>
  </si>
  <si>
    <t>BKUS</t>
  </si>
  <si>
    <t>Kardiologs</t>
  </si>
  <si>
    <t>Fizioterapeits</t>
  </si>
  <si>
    <t>Pediatrs</t>
  </si>
  <si>
    <t>3.2.</t>
  </si>
  <si>
    <t>Pasākums</t>
  </si>
  <si>
    <t>Darbības rezultāts</t>
  </si>
  <si>
    <t>Rezultatīvais rādītājs</t>
  </si>
  <si>
    <t>Budžeta programmas (apakšprogrammas kods un nosaukums)</t>
  </si>
  <si>
    <t>Nepieciešamais papildu finansējums</t>
  </si>
  <si>
    <t>Atbildīgā institūcija</t>
  </si>
  <si>
    <t>Līdzatbildīgās institūcijas</t>
  </si>
  <si>
    <t>Finansējuma avots</t>
  </si>
  <si>
    <t>Izpildes termiņš</t>
  </si>
  <si>
    <t>2025.gads</t>
  </si>
  <si>
    <t>Turpmākajā laikposmā līdz pasākuma pabeigšanai (ja pasākuma īstenošana ir terminēta)</t>
  </si>
  <si>
    <t>Turpmāk ik gadu (ja pasākuma izpilde nav terminēta)</t>
  </si>
  <si>
    <t>1. Rīcības virziens</t>
  </si>
  <si>
    <t>VBF</t>
  </si>
  <si>
    <t>NVD</t>
  </si>
  <si>
    <t>VM</t>
  </si>
  <si>
    <t>NVO</t>
  </si>
  <si>
    <t>2. Rīcības virziens</t>
  </si>
  <si>
    <t>VM, NVD</t>
  </si>
  <si>
    <t>3. Rīcības virziens</t>
  </si>
  <si>
    <t>3.3.</t>
  </si>
  <si>
    <t>4. Rīcības virziens</t>
  </si>
  <si>
    <t>4.2.</t>
  </si>
  <si>
    <t>1.14.</t>
  </si>
  <si>
    <t xml:space="preserve">2.3. </t>
  </si>
  <si>
    <t>D</t>
  </si>
  <si>
    <t>S</t>
  </si>
  <si>
    <t>M</t>
  </si>
  <si>
    <t>E</t>
  </si>
  <si>
    <t>U</t>
  </si>
  <si>
    <t>A</t>
  </si>
  <si>
    <t>N</t>
  </si>
  <si>
    <t>KOPĀ</t>
  </si>
  <si>
    <t>KOPĒJAIS NEPIECIEŠAMAIS FINANSĒJUMS PLĀNA REALIZĀCIJAI:</t>
  </si>
  <si>
    <t>Pielikums</t>
  </si>
  <si>
    <t>Politikas rezultāts/i un rezultatīvais rādītājs/-i</t>
  </si>
  <si>
    <t>Esošā budžeta ietvaros</t>
  </si>
  <si>
    <t>Rīcības plānam liekā svara un aptaukošanās izplatības pieauguma mazināšanai 2025.-2029.gadam</t>
  </si>
  <si>
    <t>Plāna mērķis</t>
  </si>
  <si>
    <t>Īstenojot koordinētu starpnozaru un starpinstitūciju sadarbību, apturēt liekā svara un aptaukošanās izplatības pieaugumu sabiedrībā, tādējādi mazinot neinfekcijas slimību attīstības risku Latvijas iedzīvotājiem.</t>
  </si>
  <si>
    <t>Veselīgs un aktīvs dzīvesveids (primārās profilakses līmenis)</t>
  </si>
  <si>
    <t>Kopsavilkums par plānā iekļauto pasākumu īstenošanai nepieciešamo finansējumu</t>
  </si>
  <si>
    <t xml:space="preserve">Īstenoti pasākumi, lai uzlabotu iedzīvotāju prasmes izvēlēties veselīgu pārtiku, pilnveidojot zināšanas par pārtikas marķējumā sniegto informāciju un tās izmantošanu veselīgas izvēles veikšanai, kā arī par veselīga ēdiena pagatavošanu. </t>
  </si>
  <si>
    <t xml:space="preserve">Pievērsta sabiedrības uzmanība pārtikas produktu sastāvam, uzlabotas iedzīvotāju iemaņas, izvēloties un pagatavojot pārtikas produktus, tādējādi mazinot pieprasījumu pēc neveselīgiem pārtikas produktiem. </t>
  </si>
  <si>
    <t>Īstenoti vismaz 3 pasākumi sabiedrības izglītošanai un prasmju pilnveidošanai par pārtikas produktu marķējumā sniegto informāciju un tās nozīmi pārtikas izvēlē.</t>
  </si>
  <si>
    <t>Īstenoti vismaz 3 pasākumi veselīgas pārtikas izvēles veicināšanai (t.sk. par pārtikas produktiem ar uzlabotu sastāvu) un veselīga ēdiena pagatavošanu.</t>
  </si>
  <si>
    <t>ZM</t>
  </si>
  <si>
    <t>VM, SPKC</t>
  </si>
  <si>
    <t>2026.gads</t>
  </si>
  <si>
    <t>2027.gads</t>
  </si>
  <si>
    <t>2028. gads</t>
  </si>
  <si>
    <t>2029. gads</t>
  </si>
  <si>
    <t>ESF+</t>
  </si>
  <si>
    <t>2025. gada II pusgads</t>
  </si>
  <si>
    <t>Pastāvīgi</t>
  </si>
  <si>
    <t xml:space="preserve">Iedzīvotājiem ir vienkopus pieejama informācija par pārtikas produktu uzturvērtību, kā arī uzlabota izpratne par veselīgiem un ikdienā ieteicamiem pārtikas produktiem. </t>
  </si>
  <si>
    <t>Ir izveidots un publiski pieejams vietējā tirgū pieejamo pārtikas produktu saraksts, kuru ikdienas darbā var izmantot politikas veidotāji, pašvaldības, informēšanas pasākumu organizētāji, izglītības iestādes, ārstniecības personas, zinātniskie institūti, iedzīvotāji, lai izvērtētu pārtikas produktu veselīgumu.</t>
  </si>
  <si>
    <t>Izvērtētas iespējas ierobežot neveselīgas pārtikas mārketingu.</t>
  </si>
  <si>
    <t xml:space="preserve">Aktualizēt VM, LPUF un LBDzUA sadarbības memorandu par izmaiņām uz bērniem vērstu bezalkoholisko dzērienu reklamēšanā atbilstoši mūsdienu mārketinga un reklāmas izvietošanas tendencēm, kā arī bērnu viedierīču lietošanas paradumiem, piemēram, papildinot ar reklāmas izvietošanas ierobežojumiem sociālajos tīklos, uz bērniem vērstās tīmekļvietnēs u.tml. </t>
  </si>
  <si>
    <t>Pārskatīti un paplašināti  memoranda nosacījumi uz bērniem vērstu bezalkoholisko dzērienu reklāmas ierobežošanai.</t>
  </si>
  <si>
    <t>Pārskatīts un precizēts sadarbības memorands par izmaiņām uz bērniem vērstā bezalkoholisko dzērienu reklamēšanā, lai nodrošinātu memoranda atbilstību aktuālākajām mārketinga tendencēm un rekomendācijām sabiedrības veselības veicināšanā.</t>
  </si>
  <si>
    <t>LPUF, LBDzUA, SPKC</t>
  </si>
  <si>
    <t>Sadarbībā ar jomas profesionāļiem pārskatīt normatīvā regulējuma prasības ēdināšanai izglītības un ārstniecības iestādēs, ilgstošas sociālās aprūpes un rehabilitācijas institūcijās atbilstoši aktuālākajām uztura rekomendācijām.</t>
  </si>
  <si>
    <t>Pārskatītas normatīvā regulējuma prasības ēdināšanai izglītības, ārstniecības un sociālās aprūpes un rehabilitācijas institūcijās.</t>
  </si>
  <si>
    <t>Sadarbībā ar jomas profesionāļiem izvērtēta esošā situācija un nepieciešamības gadījumā sagatavoti grozījumi normatīvajā regulējumā  attiecībā uz ēdināšanu izglītības un ārstniecības iestādēs, ilgstošas sociālās aprūpes un rehabilitācijas institūcijās atbilstoši aktuālākajām uztura rekomendācijām un profesionāļu ieteikumiem.</t>
  </si>
  <si>
    <t>LDUSA, LDĀA, LUSB, LPA, LEA, LĒA, LIIĒA, LBTU, LM, PVD, SPKC, ZM, LPUF, LTRK</t>
  </si>
  <si>
    <t>2028. gada II pusgads</t>
  </si>
  <si>
    <t>No 2028. gada I pusgads</t>
  </si>
  <si>
    <t xml:space="preserve">Izstrādāt vadlīnijas ilgtspējīgai skolēnu ēdināšanas organizēšanai, kas būtu papildinošas normatīvajam regulējumam un skaidrotu praktiskos skolēnu ēdināšanas procesa organizēšanas aspektus.  </t>
  </si>
  <si>
    <t>Veicināta izglītības iestāžu personāla, ēdināšanas pakalpojumu sniedzēju, vecāku u.c. iesaistīto pušu izpratne par skolēnu ēdināšanas procesa organizēšanu, lai nodrošinātu veselīga uztura paradumus bērnu vidū.</t>
  </si>
  <si>
    <t>ZM, LLKC</t>
  </si>
  <si>
    <t> 1.9.</t>
  </si>
  <si>
    <t xml:space="preserve">Īstenot pasākumus pārtikas produktu ražotājiem sadarbības memoranda par pārtikas produktu sastāva uzlabošanu ietvaros, lai veicinātu labās prakses apmaiņu, kā arī paplašinātu pārtikas ražotāju iesaisti pārtikas produktu sastāva uzlabošanā. </t>
  </si>
  <si>
    <t>Veicināta pārtikas ražotāju savstarpējās pieredzes apmaiņa un labo prakšu pārņemšana pārtikas produktu sastāva uzlabošanas jomā, kā arī paplašināta pārtikas produktu ar uzlabotu sastāvu pieejamība iedzīvotājiem.</t>
  </si>
  <si>
    <t xml:space="preserve">Izveidota ilgtspējīga pieeja pārtikas produktu ražotāju savstarpējās pieredzes apmaiņai pārtikas produktu sastāva uzlabošanas jomā, tostarp īstenojot regulārus pasākumus pārtikas produktu ražotājiem, lai veicinātu labo prakšu pārņemšanu un pārtikas ražotāju iesaisti pārtikas produktu sastāva uzlabošanā. </t>
  </si>
  <si>
    <t>2029. gada I pusgads</t>
  </si>
  <si>
    <t>Pilnveidotas veselības aprūpes speciālistu zināšanas un prasmes veicināt zīdīšanu.</t>
  </si>
  <si>
    <t>LĀB, LGDzSA</t>
  </si>
  <si>
    <t>2026. gada I pusgads</t>
  </si>
  <si>
    <t>Īstenot pasākumus dažādām mērķgrupām, veicinot paradumu maiņu un aktīvāku iesaisti fiziskajās aktivitātēs.</t>
  </si>
  <si>
    <t>Veicināta fizisko aktivitāšu paradumu maiņa, t.sk. specifiskās mērķa grupās,</t>
  </si>
  <si>
    <t>Īstenoti vismaz 10 pasākumi dažādām mērķa grupām, nodrošinot sagatavoto materiālu publicitāti un pieejamību.</t>
  </si>
  <si>
    <t>2029. gada I pusgads</t>
  </si>
  <si>
    <t xml:space="preserve">Sadarbībā ar profesionālajām ārstniecības personu asociācijām īstenot pasākumus, kuros iedzīvotāji tiktu aicināti  nodarboties ar fiziskajām aktivitātēm veselības veicināšanas nolūkā. </t>
  </si>
  <si>
    <t>Uzlabota iedzīvotāju motivācija nodarboties ar fiziskajām aktivitātēm veselības veicināšanas nolūkā.</t>
  </si>
  <si>
    <t>Īstenoti vismaz 5 pasākumi, kuros sabiedrībā  atpazīstami speciālisti aicina būt fiziski aktīviem - skrienot, ejot pārgājienā, vingrojot u.tml.</t>
  </si>
  <si>
    <t>Pašvaldības, LĀB, LLĢĀA, LĢĀA</t>
  </si>
  <si>
    <t>2028. gada II pusgads</t>
  </si>
  <si>
    <t>1.16.</t>
  </si>
  <si>
    <t>1.17.</t>
  </si>
  <si>
    <t>Veicināt iedzīvotāju aktīvāku iesaisti pašvaldību piedāvātajās fizisko aktivitāšu iespējās, nodrošinot iedzīvotāju vajadzību apzināšanu un mērķtiecīgu finansējuma novirzīšanu vietējās sabiedrības fizisko aktivitāšu veicināšanai.</t>
  </si>
  <si>
    <t>2029. gada II pusgads</t>
  </si>
  <si>
    <t>1.18.</t>
  </si>
  <si>
    <t xml:space="preserve">Pilnveidot esošos un izstrādāt jaunus  informatīvos materiālus atbilstoši aktuālākajām fizisko aktivitāšu un veselīga uztura (t.sk. zīdīšanas) rekomendācijām, veicinot to ilgtspēju,  atkārtotu izmantošanu, aktualitāti, mūsdienīgu pieeju, popularitāti un pieejamību mērķa grupām (t.sk. grūtniecēm un jaunajiem vecākiem, cilvēkiem ar lieko svaru un aptaukošanos). </t>
  </si>
  <si>
    <t>Nodrošināta   informatīvo materiālu par fizisko aktivitāšu un veselīga uztura tematiem aktualitāte, izmantošana, ilgtspēja, kā arī nodrošināta aktuālas un zinātnē balstītas informācijas pieejamība iedzīvotājiem.</t>
  </si>
  <si>
    <t>Apzināta nepieciešamība un iedzīvotāju intereses attiecībā uz izglītojošiem materiāliem par fiziskajām aktivitātēm un veselīgu uzturu (t.sk. liekās ķermeņa masas profilaksei), īstenojot dažādu starpniecības kanālu (piemēram, izglītības iestāžu, pašvaldību) aptauju par biežāk izmantotajiem materiāliem, iedzīvotāju izvēli un priekšroku attiecībā uz materiālu formātu, izplatīšanas veidu u.tml. Aktualizēti un pilnveidoti līdz šim izstrādātie informatīvie materiāli par fiziskajām aktivitātēm un veselīgu uzturu, kā arī sagatavoti jauni materiāli atbilstoši nepieciešamībai, nodrošināta pieejamība mērķa grupām.</t>
  </si>
  <si>
    <t>LFA, LVFA, LDUSA, LUSB, LDĀA, LAB, LZVKA, LPA, LĢDzSA, BKUS, LĢĀA, LLĢĀA, LEA, LPB</t>
  </si>
  <si>
    <t>1.19.</t>
  </si>
  <si>
    <t>2027. gada II pusgads</t>
  </si>
  <si>
    <t>1.20.</t>
  </si>
  <si>
    <t>Veicināta darba devēju izpratne un iesaiste darbinieku veselības veicināšanā.</t>
  </si>
  <si>
    <t xml:space="preserve">Aktualizētas "Veselības veicināšanas vadlīnijas darba devējiem". Izveidoti digitāli izglītojoši materiāli, apkopojot labās prakses piemērus un citu informāciju par veselīga uztura un fizisko aktivitāšu nozīmi liekā svara profilaksei un veselīga dzīvesveida veicināšanai. </t>
  </si>
  <si>
    <t>LM, VM</t>
  </si>
  <si>
    <t>SPKC, LDDK, VDI , DDVVI</t>
  </si>
  <si>
    <t>1.21.</t>
  </si>
  <si>
    <t>Liekā svara izplatības mazināšana un aptaukošanās profilakse (sekundārās profilakses līmenis)</t>
  </si>
  <si>
    <t>1. Rīcības virziens</t>
  </si>
  <si>
    <t>Aktualizēt metodisko materiālu ārstniecības personām par piemērotu uzturu, plānojot grūtniecību un grūtniecības laikā, kā arī pēc dzemdībām, papildinot to ar informāciju par lieko svaru un aptaukošanos, kā arī nodrošināt ārstniecības personu apmācības.</t>
  </si>
  <si>
    <t>Veicināta ārstniecības personu iesaiste grūtnieču ar lieko svaru un aptaukošanos ķermeņa masas kontrolē un veselības veicināšanā.</t>
  </si>
  <si>
    <t>LGDzSA, LLĢĀA, LĢĀA, LDUSA, LUSB, LDĀA, LFA,  LVA</t>
  </si>
  <si>
    <t>2028. gada I pusgads</t>
  </si>
  <si>
    <t>Pilnveidotas veselības aprūpes speciālistu zināšanas un prasmes  izrakstīt pacientiem fizisko aktivitāšu recepti.</t>
  </si>
  <si>
    <t xml:space="preserve">VM, SPKC
</t>
  </si>
  <si>
    <t>RSU, LĀB, LĀPPOS, LSMA, BKUS</t>
  </si>
  <si>
    <t>2027. gada I pusgads</t>
  </si>
  <si>
    <t>VM, BKUS</t>
  </si>
  <si>
    <t>SPKC, LDUSA, LDĀA, LUSB, LPA, LEA</t>
  </si>
  <si>
    <t>2028. gada II pusgads</t>
  </si>
  <si>
    <t>Aptaukošanās diagnostika un ārstēšana (terciārās profilakses līmenis)</t>
  </si>
  <si>
    <t>Veicināta aptaukošanās diagnostika un tālāka ārstēšana ģimenes ārstu praksēs, izvairoties no stigmatizējošas prakses.</t>
  </si>
  <si>
    <t xml:space="preserve">LDUSA </t>
  </si>
  <si>
    <t>2026. gada II pusgads</t>
  </si>
  <si>
    <t>Kopā finanšu ietekme gadā laboratorijas izmaksām</t>
  </si>
  <si>
    <t>Pacientu skaits gadā</t>
  </si>
  <si>
    <t>Kopā 1 pacientam</t>
  </si>
  <si>
    <t>ALAT – alanīnaminotransferāze</t>
  </si>
  <si>
    <t>41022</t>
  </si>
  <si>
    <t>Urīnskābe</t>
  </si>
  <si>
    <t>41005</t>
  </si>
  <si>
    <t>Tireotropais hormons (TSH)</t>
  </si>
  <si>
    <t>41142</t>
  </si>
  <si>
    <t>Triglicerīdi</t>
  </si>
  <si>
    <t>41046</t>
  </si>
  <si>
    <t>ZBL holesterīna līmenis asinīs – koncentrācija, mazāka par 2,0 mmol/L</t>
  </si>
  <si>
    <t>41058</t>
  </si>
  <si>
    <t>ABL – holesterīns (tiešā metode)</t>
  </si>
  <si>
    <t>41047</t>
  </si>
  <si>
    <t>Kopējais holesterīna līmenis asinīs – koncentrācija 5 mmol/L vai mazāka</t>
  </si>
  <si>
    <t>41056</t>
  </si>
  <si>
    <t>Glikohemoglobīns. Izmeklējuma rezultāts – HbA1C līmenis 6,4 % un zemāks</t>
  </si>
  <si>
    <t>41103</t>
  </si>
  <si>
    <t>Glikoze asinīs</t>
  </si>
  <si>
    <t>41095</t>
  </si>
  <si>
    <t>Pilna asins aina (hemoglobīns, eritrocīti, leikocīti, trombocīti, hematokrīts, leikocītu formula (vismaz neitrofīli, eozinofīli, bazofīli, limfocīti, monocīti)). Papildus nenorādīt manipulācijas 40010, 40014</t>
  </si>
  <si>
    <t>40042</t>
  </si>
  <si>
    <t>Manipulācija</t>
  </si>
  <si>
    <t>Manipulācijas kods</t>
  </si>
  <si>
    <t>Papildus izmaksas - laboratoriskie izmeklējumi</t>
  </si>
  <si>
    <t>KOPĀ:</t>
  </si>
  <si>
    <t>Laboratoriskie izmeklējumi</t>
  </si>
  <si>
    <t>Apmaksas nosacījumi</t>
  </si>
  <si>
    <t>Lielā ķirurģiskā operācija</t>
  </si>
  <si>
    <t>Zvaigznītes (* vai **)</t>
  </si>
  <si>
    <t>Stacionārā (skaits)</t>
  </si>
  <si>
    <t>Dienas stacionārā (skaits)</t>
  </si>
  <si>
    <t>Ambulatori (skaits)</t>
  </si>
  <si>
    <t>Piezīmes</t>
  </si>
  <si>
    <t>Īss pakalpojuma apraksts</t>
  </si>
  <si>
    <t>Ja nepieciešams, norāda informāciju par veicamiem grozījumiem MK noteikumos Nr.555</t>
  </si>
  <si>
    <t>Plānotie apmaksas nosacījumi</t>
  </si>
  <si>
    <t>Papildu informācija par finanšu ietekmes aprēķināšanu</t>
  </si>
  <si>
    <t>Nepieciešamais finansējums stacionāri, euro</t>
  </si>
  <si>
    <t>Nepieciešamais finansējums ambulatori, euro</t>
  </si>
  <si>
    <t>Plānotais manipulāciju skaits vienam pacientam gadā</t>
  </si>
  <si>
    <t>Plānotais pacientu skaits gadā</t>
  </si>
  <si>
    <t>Pacienta līdzmaksājums, euro</t>
  </si>
  <si>
    <t>Papildus nepieciešamais finansējums vienam pacientam</t>
  </si>
  <si>
    <t>Manip.pārrēķinātais tarifs vai jauns tarifs, euro</t>
  </si>
  <si>
    <t>Manip. esošais tarifs, euro</t>
  </si>
  <si>
    <t>Manipulācijas plānotais nosaukums</t>
  </si>
  <si>
    <t>Gads, kad pabeigta izskatīšana</t>
  </si>
  <si>
    <t>Atkārtota uztura speciālista konsultācija (45 minūtes)</t>
  </si>
  <si>
    <t>Jauns 2</t>
  </si>
  <si>
    <t>Pirmreizēja uztura speciālista konsultācija (60 minūtes)</t>
  </si>
  <si>
    <t>Jauns 1</t>
  </si>
  <si>
    <t>10 = 11 + 12</t>
  </si>
  <si>
    <t>Tarifs</t>
  </si>
  <si>
    <t>Pacienta līdzmaksājums</t>
  </si>
  <si>
    <t>Kopējās izmaksas</t>
  </si>
  <si>
    <t>P</t>
  </si>
  <si>
    <t>Materiāli</t>
  </si>
  <si>
    <t>Medikamenti</t>
  </si>
  <si>
    <t>M kopā</t>
  </si>
  <si>
    <t>ārstam, māsai un jaunākajam personālām kopā</t>
  </si>
  <si>
    <t>jaunākajam personālam</t>
  </si>
  <si>
    <t>māsai</t>
  </si>
  <si>
    <t>ārstam</t>
  </si>
  <si>
    <t>jaunākajam personālām</t>
  </si>
  <si>
    <t>Pārējo pamatlīdzekļu amortizācija n, euro</t>
  </si>
  <si>
    <t>Administratīvās izmaksas A, euro</t>
  </si>
  <si>
    <t>Pieskaitāmās un netiešās ražošanas izmaksas U, euro</t>
  </si>
  <si>
    <t>Iekārtu amortizācija N, euro</t>
  </si>
  <si>
    <t>Ārstniecības līdzekļi M, euro</t>
  </si>
  <si>
    <t>Valsts sociālās adrošināšanas obligātās iemaksas S, euro</t>
  </si>
  <si>
    <t>Darba samaksa D, euro</t>
  </si>
  <si>
    <t>Darba laiks (minūtes)</t>
  </si>
  <si>
    <t>GALA tarifs, euro</t>
  </si>
  <si>
    <t>Kopējās izmaksas, euro</t>
  </si>
  <si>
    <t>Mainīgās izmaksas</t>
  </si>
  <si>
    <t>Manipulācijas nosaukums</t>
  </si>
  <si>
    <t>Koeficienti</t>
  </si>
  <si>
    <t>1 minūtes vērtība darba samaksai</t>
  </si>
  <si>
    <t>33.15.00 Laboratorisko izmeklējumu nodrošināšana ambulatorajā aprūpē</t>
  </si>
  <si>
    <t>Mēneša darba samaksa</t>
  </si>
  <si>
    <t>33.16.00 Pārējo ambulatoro veselības aprūpes pakalpojumu nodrošināšana</t>
  </si>
  <si>
    <t xml:space="preserve">Pārējo pamatlīdzekļu amortizācija </t>
  </si>
  <si>
    <t xml:space="preserve">Administratīvās izmaksas </t>
  </si>
  <si>
    <t xml:space="preserve">Pieskaitāmās un netiešās ražošanas izmaksas </t>
  </si>
  <si>
    <t>Soc.nodoklis </t>
  </si>
  <si>
    <t>Palīgpersonāls</t>
  </si>
  <si>
    <t>Māsa</t>
  </si>
  <si>
    <t>Ārsts</t>
  </si>
  <si>
    <t>33.18.00 Plānveida stacionāro veselības aprūpes pakalpojumu nodrošināšana</t>
  </si>
  <si>
    <t>Turpmāk ik gadu 
(ja pasākums nav terminēts)</t>
  </si>
  <si>
    <t>Svara korekcijas programmas bērniem paplašināšana un uzlabošana BKUS.</t>
  </si>
  <si>
    <t>Bērniem ir  pieejama uzlabota svara korekcijas programma BKUS, lai efektīvi samazinātu lieko svaru un aptaukošanos.</t>
  </si>
  <si>
    <t xml:space="preserve">Ir pārskatīta un uzlabota svara korekcijas programma bērniem BKUS, piedāvājot konsultācijas un grupu nodarbības ilgākā laika posmā, lai ilgtermiņā efektīvāk mazinātu lieko ķermeņa masu. Nodrošināta dalība svara korekcijas programmā 300 bērniem gadā. </t>
  </si>
  <si>
    <t xml:space="preserve">BKUS </t>
  </si>
  <si>
    <t>Kopā</t>
  </si>
  <si>
    <t>Māsas slodze</t>
  </si>
  <si>
    <t>Slodzes kopā</t>
  </si>
  <si>
    <t>Administratīvās izmaksas (A), pieskaitāmās un netiešās ražošanas izmaksas (U) un pārējo pamatlīdzekļu amortizācija (n)</t>
  </si>
  <si>
    <t>VSAOI (23.59%)</t>
  </si>
  <si>
    <t>Psihiatrs</t>
  </si>
  <si>
    <t>Psihologs</t>
  </si>
  <si>
    <t xml:space="preserve">Uztura speciālists  </t>
  </si>
  <si>
    <t>Ergoterapeits</t>
  </si>
  <si>
    <t>Bērnu endokrinologs</t>
  </si>
  <si>
    <t>Klātienes aprūpes pakalpojumi</t>
  </si>
  <si>
    <t>Pētniecība</t>
  </si>
  <si>
    <t>Speciālistu apmācība</t>
  </si>
  <si>
    <t>Reģionālo kabinetu atbalsts un uzraudzība</t>
  </si>
  <si>
    <t>Pakalpojumu kvalitātes vadība un uzraudzība</t>
  </si>
  <si>
    <t>Metodiskā (stratēģiskā) vadība</t>
  </si>
  <si>
    <t>Resurss</t>
  </si>
  <si>
    <t>t.sk. Reģionālais kabinets Cēsīs</t>
  </si>
  <si>
    <t>t.sk. Reģionālais kabinets Kuldīgā</t>
  </si>
  <si>
    <t>t.sk. Reģionālais kabinets Daugavpilī</t>
  </si>
  <si>
    <t>Metodiskais darbs</t>
  </si>
  <si>
    <t>-</t>
  </si>
  <si>
    <t>3.4.</t>
  </si>
  <si>
    <t>Izveidot svara korekcijas programmas kabinetus bērniem ar multiprofesionālu komandu reģionālajās slimnīcās.</t>
  </si>
  <si>
    <t>Bērniem reģionos ir pieejami kompleksi svara korekcijas pakalpojumi multiprofesionālas komandas vadībā efektīvai un drošai svara samazināšanai.</t>
  </si>
  <si>
    <t xml:space="preserve">Izveidoti papildus vismaz trīs svara korekcijas programmas kabineti reģionālajās slimnīcās bērniem ar aptaukošanos, lai nodrošinātu svara korekcijas pakalpojumu pieejamību reģionāli. </t>
  </si>
  <si>
    <t>3.5.</t>
  </si>
  <si>
    <t>Īstenot pilotprojektu aptaukošanās mazināšanas kabineta izveidei pieaugušajiem multiprofesionālas komandas ietvaros.</t>
  </si>
  <si>
    <t>Uzlabotas pieaugušo pacientu ar aptaukošanos ārstēšanas iespējas.</t>
  </si>
  <si>
    <t>Īstenots  pilotprojekts aptaukošanās mazināšanas kabineta izveidei pieaugušajiem ar aptaukošanos multiprofesionālas komandas ietvaros.</t>
  </si>
  <si>
    <t>ārstniecības iestādes</t>
  </si>
  <si>
    <t>Endokrinologs</t>
  </si>
  <si>
    <t>Slodze</t>
  </si>
  <si>
    <t>3.6.</t>
  </si>
  <si>
    <t>3.6.1. Īstenot pilotprojektu valsts apmaksātām bariatrijas operācijām pacientiem ar ilgstošu, smagu aptaukošanos un hronisku slimību, kuriem svara samazināšana ir nepieciešama veselības stāvokļa uzlabošanai.</t>
  </si>
  <si>
    <t>3.6.2. No valsts budžeta līdzekļiem apmaksāt bariatrijas operācijas pacientiem ar ilgstošu, smagu aptaukošanos un hronisku slimību, kuriem svara samazināšana ir nepieciešama veselības stāvokļa uzlabošanai.</t>
  </si>
  <si>
    <t>Pacientiem, kuriem ilgstoši ir smaga aptaukošanās un  hroniska slimība, ar ārstu konsīlija lēmumu ir iespējams veikt bariatrijas operāciju, kas ilgtermiņā uzlabos pacientu veselības stāvokli un dzīves kvalitāti.</t>
  </si>
  <si>
    <t>Pacientiem, kuriem ilgstoši ir smaga aptaukošanās un hroniska slimība, ar ārstu konsīlija lēmumu ir iespējams veikt bariatrijas operāciju, kas ilgtermiņā uzlabos pacientu veselības stāvokli un dzīves kvalitāti.</t>
  </si>
  <si>
    <t>Pilotprojekta ietvaros 250 pacientiem ar ilgstošu, smagu aptaukošanos un hronisku slimību, kuriem svara samazināšana ir nepieciešama veselības stāvokļa uzlabošanai, ar ārstu konsīlija lēmumu veikta bariatrijas operācija.</t>
  </si>
  <si>
    <t>250 pacientiem gadā ar ilgstošu, smagu aptaukošanos un hronisku slimību, kuriem svara samazināšana ir nepieciešama veselības stāvokļa uzlabošanai, ar ārstu konsīlija lēmumu veikta bariatrijas operācija.</t>
  </si>
  <si>
    <t>2029. gada II pusgads</t>
  </si>
  <si>
    <t>ES Atveseļošanas fonds</t>
  </si>
  <si>
    <t xml:space="preserve"> Cilvēkiem ar patoloģiski lielu svaru Latvijā (Aptaukošanas E66) jaunu ķirurģisku iespēju svara samazināšanai. Cilvēkiem ar blakusdiagnozēm, kuru norisi būtiski ietekmē svara samazināšana</t>
  </si>
  <si>
    <t xml:space="preserve">Apmaksā ar konsilija lēmumu pacientiem:
1.Ar ĶMI lielāks un vienāds ar 40 kg/m2;
2.	Ar ĶMI lielāks un vienāds ar 35 kg/m2 -39.9 kg/m2, ja ir kāda no šīm pavadošajām blakusslimībām, kas saistīta ar aptaukošanos: 2.tipa cukura diabēts, sirds slimības, miega apnoja.
Nedrīkst lietot kopā ar manipulācijām 27050 un 27051. </t>
  </si>
  <si>
    <t>X</t>
  </si>
  <si>
    <t>**</t>
  </si>
  <si>
    <t>Papildu tiek paredzēts finansējums speciālistu konsultāciju, diagnostiskajiem un laboratorijas izmeklējumiem, kā arī citām manipulācijām, kas tikslietotas papildu bariatriskajai ķirurģijai</t>
  </si>
  <si>
    <t>Laparaskopiska kuņģa apvada operācija (Gastric Bypass)</t>
  </si>
  <si>
    <t>Citi apmaksas nosacījumi</t>
  </si>
  <si>
    <t>Stacionārā</t>
  </si>
  <si>
    <t>Dienas stacionārā</t>
  </si>
  <si>
    <t>Ambulatori</t>
  </si>
  <si>
    <t>Nepieciešamais finansējums gadā, euro</t>
  </si>
  <si>
    <t>Folskābe</t>
  </si>
  <si>
    <t>41201</t>
  </si>
  <si>
    <t>APTL</t>
  </si>
  <si>
    <t>40087</t>
  </si>
  <si>
    <t>Nepilno antieritrocitāro antivielu skrīnings gela tehnikā ar trim skrīningeritrocītu paraugiem</t>
  </si>
  <si>
    <t>40309</t>
  </si>
  <si>
    <t>Dzelzs</t>
  </si>
  <si>
    <t>41071</t>
  </si>
  <si>
    <t>41200</t>
  </si>
  <si>
    <t>D vitamīns</t>
  </si>
  <si>
    <t>Anti-HCV</t>
  </si>
  <si>
    <t>Anti-HBs (kvantitatīvi)</t>
  </si>
  <si>
    <t>HBs Ag</t>
  </si>
  <si>
    <t>CRO (kvantitatīvi)</t>
  </si>
  <si>
    <t>Kalcijs</t>
  </si>
  <si>
    <t>Nātrijs</t>
  </si>
  <si>
    <t>Kālijs</t>
  </si>
  <si>
    <t>ABL – holesterīns (ar precipitāciju)</t>
  </si>
  <si>
    <t>Bilirubīns, frakcijas</t>
  </si>
  <si>
    <t>ASAT – aspartātaminotransferāze</t>
  </si>
  <si>
    <t>Sārmainā fosfotāze (SF)</t>
  </si>
  <si>
    <t>Kreatinīns</t>
  </si>
  <si>
    <t>Urīnviela</t>
  </si>
  <si>
    <t>Asins grupas noteikšana ABO un Rh sistēmās gela tehnikā</t>
  </si>
  <si>
    <t>Rh (D) pazīmes noteikšana gela tehnikā (ar vienu reaģentu)</t>
  </si>
  <si>
    <t>Izmaksas vienam pacientam</t>
  </si>
  <si>
    <t>Rh (D) pazīmes noteikšana ar plaknes metodi (ar diviem reaģentiem)</t>
  </si>
  <si>
    <t>Gastroskopija un/vai parciāla duodenoskopija ar parauga ekscīziju un/vai punkciju un ureāzes norādīšanu</t>
  </si>
  <si>
    <t>08061</t>
  </si>
  <si>
    <t>Asins grupas noteikšana ABO sistēmā ar plaknes metodi (dubultreakcija)</t>
  </si>
  <si>
    <t>Piemaksa par katru nākamo stundu pie vispārējās anestēzijas ar masku, sākot no otrās stundas</t>
  </si>
  <si>
    <t>04128</t>
  </si>
  <si>
    <t>Abu kāju vēnu krāskodēta dupleksskenēšana</t>
  </si>
  <si>
    <t>06123</t>
  </si>
  <si>
    <t>Asins grupas noteikšana ABO sistēmā ar plaknes metodi (tiešā reakcija)</t>
  </si>
  <si>
    <t>V līmeņa slimīca</t>
  </si>
  <si>
    <t>Gultas diena</t>
  </si>
  <si>
    <t>Ehokardiogrāfija ar doplerogrāfiju</t>
  </si>
  <si>
    <t>06033</t>
  </si>
  <si>
    <t>Urīna analīze ar teststrēmeli (9–10 parametri)</t>
  </si>
  <si>
    <t>Vispārējā anestēzija ar masku par pirmo stundu</t>
  </si>
  <si>
    <t>04127</t>
  </si>
  <si>
    <t>Elektrokardiogrammas ar 12 novadījumiem apraksts</t>
  </si>
  <si>
    <t>06004</t>
  </si>
  <si>
    <t>D-dimēri (kvantitatīvi)</t>
  </si>
  <si>
    <t>Piemaksa par videoendoskopijas aparatūras lietošanu</t>
  </si>
  <si>
    <t>Elektrokardiogrammas ar 12 novadījumiem pieraksts</t>
  </si>
  <si>
    <t>06003</t>
  </si>
  <si>
    <t>Protrombīns, protrombīna komplekss un INR</t>
  </si>
  <si>
    <t>Piemaksa par pacienta sildīšanas sistēmas un segas lietošanu vienai Lielajai ķiruģiskajai manipulācijai</t>
  </si>
  <si>
    <t>Uztura speciālists</t>
  </si>
  <si>
    <t>Rentgenogrāfijas izmeklējumi (tai skaitā amortizācijas izmaksas) divās projekcijās</t>
  </si>
  <si>
    <t>Skaits</t>
  </si>
  <si>
    <t xml:space="preserve">JAUNS </t>
  </si>
  <si>
    <t>Tarifs, euro</t>
  </si>
  <si>
    <t>3.7.</t>
  </si>
  <si>
    <t>Izvērtēt iespēju kompensēt zāles pacientiem ar  smagu aptaukošanos.</t>
  </si>
  <si>
    <t xml:space="preserve">Izvērtēta iespēja par valsts budžeta līdzekļiem kompensēt medikamentozu terapiju svara korekcijai pacientiem ar smagu aptaukošanos, kas ļautu uzlabot ārstēšanas efektivitāti un samazināt komplikāciju riskus.  </t>
  </si>
  <si>
    <t>Izstrādāts izvērtējums par iespēju kompensēt zāles svara korekcijai pacientiem ar smagu aptaukošanos.</t>
  </si>
  <si>
    <t xml:space="preserve">Uzlabot Latvijas iedzīvotāju izpratni par uztura bagātinātāju un  zāļu racionālu lietošanu (t.sk. svara samazināšanas nolūkos), kā arī par riskiem, ja tie ir nezināmas izcelsmes, nereģistrēti, nepārbaudīti. </t>
  </si>
  <si>
    <t>Uzlabota iedzīvotāju izpratne par uztura bagātinātāju un medikamentu lietošanu.</t>
  </si>
  <si>
    <t>Īstenoti vismaz 3 sabiedrības informēšanas pasākumi, lai izglītotu iedzīvotājus par uztura bagātinātāju un zāļu lietošanas, t.sk. svara samazināšanai, riskiem, ja tie ir nezināmas izcelsmes, nereģistrēti, nepārbaudīti un tiek lietoti bez objektīva pamatojuma.</t>
  </si>
  <si>
    <t>ZM, VM, LAB, ZVA</t>
  </si>
  <si>
    <t xml:space="preserve">3.9. </t>
  </si>
  <si>
    <t>2026. gada II pusgads</t>
  </si>
  <si>
    <t>Liekā svara un aptaukošanās profilakses pasākumu efektivitāte</t>
  </si>
  <si>
    <t>4.1..</t>
  </si>
  <si>
    <t>Veikt izvērtējumu par liekā svara un aptaukošanās izplatību Latvijā, par īstenoto ierobežošanas pasākumu efektivitāti un ilgtermiņa ietekmi uz veselību ietekmējošajiem paradumiem un sabiedrības veselības rādītājiem.</t>
  </si>
  <si>
    <t>Iegūta analītiska informācija par īstenoto pasākumu efektivitāti liekā svara un aptaukošanās izplatības ierobežošanā.</t>
  </si>
  <si>
    <t xml:space="preserve">Ir veikta esošās situācijas analīze, rezultāti prezentēti plašākai sabiedrībai un veselības aprūpes profesionāļiem – ārstniecības personām, politikas veidotājiem u.c. iesaistītajām pusēm. </t>
  </si>
  <si>
    <t>LSVA, RSU</t>
  </si>
  <si>
    <t xml:space="preserve">Nodrošināts analītisks datu apkopojums par bērnu veselības stāvokli Latvijā efektīvākai politikas plānošanai ilgtermiņā. </t>
  </si>
  <si>
    <t>Izstrādāt bērnu veselības monitoringa sistēmu ilgtermiņa veselības rādītāju uzraudzībai, īstenotās politikas efektivitātes novērtēšanai un jaunu politikas iniciatīvu mērķtiecīgai plānošanai.</t>
  </si>
  <si>
    <t xml:space="preserve">Identificēti bērnu veselības rādītāji, kurus nepieciešams monitorēt ilgtermiņā, lai gūtu visaptverošu priekšstatu par bērnu veselības stāvokli Latvijā. </t>
  </si>
  <si>
    <t xml:space="preserve">Veikta bērnu veselību raksturojošo datu ievākšana, t.sk. papildus izpēte, un apkopošana.  </t>
  </si>
  <si>
    <t xml:space="preserve">Izstrādāts analītisks izvērtējums par  bērnu veselības stāvokli Latvijā un sniegti priekšlikumi veselības politikas iniciatīvām. </t>
  </si>
  <si>
    <t>Atbildīgās institūcijas</t>
  </si>
  <si>
    <t>Nr.p.k.</t>
  </si>
  <si>
    <t>63.08.00 "Eiropas Sociālā fonda Plus (ESF+) projektu īstenošana (2021-2027)"</t>
  </si>
  <si>
    <t>Aktualizēt metodisko materiālu ārstniecības personām par piemērotu uzturu</t>
  </si>
  <si>
    <t>Īstenot pilotprojektu valsts apmaksātām bariatrijas operācijām pacientiem ar ilgstošu, smagu aptaukošanos un hronisku slimību, kuriem svara samazināšana ir nepieciešama veselības stāvokļa uzlabošanai</t>
  </si>
  <si>
    <t>Īstenot pilotprojektu valsts apmaksātām bariatrijas operācijām pacientiem ar ilgstošu, smagu aptaukošanos un hronisku slimību</t>
  </si>
  <si>
    <t>Finansējums, euro*</t>
  </si>
  <si>
    <t>Pasākums**</t>
  </si>
  <si>
    <t>**pilotprojets ir sākts īstenot 2024.gada oktobrī</t>
  </si>
  <si>
    <t>Īstenoti pasākumi, lai uzlabotu iedzīvotāju prasmes izvēlēties veselīgu pārtiku</t>
  </si>
  <si>
    <t>Īstenot pasākumus dažādām mērķgrupām, veicinot paradumu maiņu un aktīvāku iesaisti fiziskajās aktivitātēs</t>
  </si>
  <si>
    <t>Sadarbībā ar profesionālajām ārstniecības personu asociācijām īstenot pasākumus, kuros iedzīvotāji tiktu aicināti  nodarboties ar fiziskajām aktivitātēm veselības veicināšanas nolūkā</t>
  </si>
  <si>
    <t>2029.gads</t>
  </si>
  <si>
    <t>2028.gads</t>
  </si>
  <si>
    <t>Pilnveidot esošos un izstrādāt jaunus  informatīvos materiālus atbilstoši aktuālākajām fizisko aktivitāšu un veselīga uztura (t.sk. zīdīšanas) rekomendācijām</t>
  </si>
  <si>
    <t>Pilnveidot esošos un izstrādāt jaunus  informatīvos materiālus atbilstoši aktuālākajām fizisko aktivitāšu un veselīga uztura (t.sk. zīdīšanas) rekomendācijām, veicinot to ilgtspēju,  atkārtotu izmantošanu, aktualitāti, mūsdienīgu pieeju, popularitāti un pieejamību mērķa grupām (t.sk. grūtniecēm un jaunajiem vecākiem, cilvēkiem ar lieko svaru un aptaukošanos)</t>
  </si>
  <si>
    <t>Izstrādāt un īstenot vecāku izglītošanas pasākumus par liekā svara agrīnu atpazīšanu bērniem, profilakses pasākumiem un palīdzības saņemšanas iespējām, kā arī par izvairīšanos no aizspriedumiem, stigmatizējošu rīcību attiecībā uz ķermeņa svaru</t>
  </si>
  <si>
    <t>Esošā budžeta ietvaros (LM); ESF+ (VM)</t>
  </si>
  <si>
    <t>Nodrošināt no valsts budžeta līdzekļiem apmaksātas ambulatoras uztura speciālista konsultācijas pacientiem ar hroniskām slimībām un aptaukošanos</t>
  </si>
  <si>
    <r>
      <rPr>
        <b/>
        <sz val="10"/>
        <color theme="1"/>
        <rFont val="Times New Roman"/>
        <family val="1"/>
      </rPr>
      <t xml:space="preserve">Kopējais </t>
    </r>
    <r>
      <rPr>
        <sz val="10"/>
        <color theme="1"/>
        <rFont val="Times New Roman"/>
        <family val="1"/>
      </rPr>
      <t>nepieciešamais finansējums gadā, euro</t>
    </r>
  </si>
  <si>
    <t>33.15.00 "Laboratorisko izmeklējumu nodrošināšana ambulatorajā aprūpē"</t>
  </si>
  <si>
    <t>33.16.00 "Pārējo ambulatoro veselības aprūpes pakalpojumu nodrošināšana"</t>
  </si>
  <si>
    <t>Īstenot pilotprojektu aptaukošanās mazināšanas kabineta izveidei pieaugušajiem multiprofesionālas komandas ietvaros</t>
  </si>
  <si>
    <t>2027.gadā valsts budžetā papilsus nepieciešamais finansējums, euro</t>
  </si>
  <si>
    <t>2026.gadā valsts budžetā papildus nepieciešamais finansējums, euro</t>
  </si>
  <si>
    <t>2028.gadā valsts budžetā papildud nepieciešamais finansējums, euro</t>
  </si>
  <si>
    <t>Turpmāk ik gadu 
(ja pasākums nav terminēts), euro</t>
  </si>
  <si>
    <t>VSAOI (23.59%), euro</t>
  </si>
  <si>
    <t>Darba samaksa, euro</t>
  </si>
  <si>
    <t>Darba samaksa un VSAOI, euro</t>
  </si>
  <si>
    <t>Administratīvās izmaksas (A) uz slodzi</t>
  </si>
  <si>
    <t>Pieskaitāmās un netiešās ražošanas izmaksas (U) uz slodzi</t>
  </si>
  <si>
    <t>Pārējo pamatlīdzekļu amortizācija (n) uz slodzi</t>
  </si>
  <si>
    <t>Administratīvās izmaksas kopā, euro</t>
  </si>
  <si>
    <t>Pieskaitāmās un netiešās ražošanas izmaksas (U) kopā, euro</t>
  </si>
  <si>
    <t>Pārējo pamatlīdzekļu amortizācija (n) kopā, euro</t>
  </si>
  <si>
    <t>Administratīvās izmaksas (A), pieskaitāmās un netiešās ražošanas izmaksas (U) un pārējo pamatlīdzekļu amortizācija (n) kopā, euro</t>
  </si>
  <si>
    <t>Administratīvās izmaksas (A), pieskaitāmās un netiešās ražošanas izmaksas (U) un pārējo pamatlīdzekļu amortizācija (n) kopā gadā, euro</t>
  </si>
  <si>
    <t>KOPĀ, euro</t>
  </si>
  <si>
    <t>Nepieciešamie laboratoriskie izmeklējumi</t>
  </si>
  <si>
    <t>Pacienta izmeklējumi</t>
  </si>
  <si>
    <t>Piemaksas, anestēzija un uzturēšanās slimnīcā</t>
  </si>
  <si>
    <t>Šobrīd netiek apmaksāts no valsts budžeta līdzekļiem</t>
  </si>
  <si>
    <t>No valsts budžeta līdzekļiem apmaksāt bariatrijas operācijas pacientiem ar ilgstošu, smagu aptaukošanos un hronisku slimību, kuriem svara samazināšana ir nepieciešama veselības stāvokļa uzlabošanai</t>
  </si>
  <si>
    <t>2028.gadā valsts budžetā papilsus nepieciešamais finansējums, euro</t>
  </si>
  <si>
    <t>2029.gadā valsts budžetā papilsus nepieciešamais finansējums, euro</t>
  </si>
  <si>
    <t>Izstrādāt bērnu veselības monitoringa sistēmu ilgtermiņa veselības rādītāju uzraudzībai, īstenotās politikas efektivitātes novērtēšanai un jaunu politikas iniciatīvu mērķtiecīgai plānošanai</t>
  </si>
  <si>
    <t xml:space="preserve">*pasākumu indikatīvi plānots īstenot valsts pētījumu programmā "Sabiedrības veselība". </t>
  </si>
  <si>
    <t>Izstrādāt algoritmu ārstniecības personām par pielāgotas slodzes rekomendēšanu izglītojamajiem ilgstošu veselības traucējumu gadījumos</t>
  </si>
  <si>
    <t>Plānotie nodevumi</t>
  </si>
  <si>
    <t>Plānoto nodevumu skaits</t>
  </si>
  <si>
    <t>Vienas vienības summa bez PVN, euro</t>
  </si>
  <si>
    <t>PVN likme (%)</t>
  </si>
  <si>
    <t>Vienas vienības summa ar PVN, euro</t>
  </si>
  <si>
    <t>Algoritmi</t>
  </si>
  <si>
    <t>Algoritms</t>
  </si>
  <si>
    <t>Ceļš</t>
  </si>
  <si>
    <t>Indikators</t>
  </si>
  <si>
    <t>Organizēt apmācības</t>
  </si>
  <si>
    <t>Organizēt apmācības veselības aprūpes speciālistiem par fizisko aktivitāšu receptes izrakstīšanu (t.sk. bērniem), lai nodrošinātu ārstniecības personu prasmes un kompetenci atbilstošas fiziskās aktivitātes nozīmēšanā pacientiem</t>
  </si>
  <si>
    <t>Organizēt apmācības par fizisko aktivitāšu receptes izrakstīšanu (t.sk. bērniem)</t>
  </si>
  <si>
    <t>Izstrādāt algoritmu ģimenes ārstiem par pacientu ar lieko svaru un aptaukošanos izmeklēšanu</t>
  </si>
  <si>
    <t>Izstrādāt algoritmu ģimenes ārstiem par pacientu ar lieko svaru un aptaukošanos izmeklēšanu, aptaukošanās diagnosticēšanu, kā arī ārstniecības procesa vadību aptaukošanās gadījumā, kā arī par izvairīšanos no stigmatizēšanas.</t>
  </si>
  <si>
    <t>Kopā finansējums 2026.gadam ar PVN, euro*</t>
  </si>
  <si>
    <t xml:space="preserve"> Īstenot apmācības par pacientu ar lieko svaru un aptaukošanos izmeklēšanu</t>
  </si>
  <si>
    <t xml:space="preserve"> Īstenot apmācības par pacientu ar lieko svaru un aptaukošanos izmeklēšanu, aptaukošanās diagnosticēšanu, kā arī ārstniecības procesa vadību aptaukošanās gadījumā, kā arī par izvairīšanos no stigmatizēšanas.</t>
  </si>
  <si>
    <t>Finansējums 2027.gadam, euro*</t>
  </si>
  <si>
    <t>Slodzes</t>
  </si>
  <si>
    <t>VSIA "Bērnu klīniskā universitātes slimnīca"</t>
  </si>
  <si>
    <t>Papildus nepieciešamais finansējums kopā, euro</t>
  </si>
  <si>
    <t>Svara korekcijas programmas bērniem paplašināšana un uzlabošana VSIA "Bērnu klīniskā universitātes slimnīca"</t>
  </si>
  <si>
    <t>2028.gadā valsts budžetā papildus nepieciešamais finansējums, euro</t>
  </si>
  <si>
    <t>Papildus nepieciešamais finansējums 2027.gadam</t>
  </si>
  <si>
    <t>Papildus nepieciešamais finansējums 2028.gadam</t>
  </si>
  <si>
    <t>Izveidot svara korekcijas programmas kabinetus bērniem ar multiprofesionālu komandu reģionālajās slimnīcās</t>
  </si>
  <si>
    <t xml:space="preserve"> Pārējo pamatlīdzekļu amortizācija (n) uz slodzi</t>
  </si>
  <si>
    <t>Administratīvās izmaksas (A), pieskaitāmās un netiešās ražošanas izmaksas (U) un pārējo pamatlīdzekļu amortizācija (n) uz slodzi</t>
  </si>
  <si>
    <t>Administratīvās izmaksas (A) kopā</t>
  </si>
  <si>
    <t>Pieskaitāmās un netiešās ražošanas izmaksas (U) kopā</t>
  </si>
  <si>
    <t>Pārējo pamatlīdzekļu amortizācija (n) kopā</t>
  </si>
  <si>
    <t>Administratīvās izmaksas (A), pieskaitāmās un netiešās ražošanas izmaksas (U) un pārējo pamatlīdzekļu amortizācija (n) kopā</t>
  </si>
  <si>
    <t>Administratīvās izmaksas (A), pieskaitāmās un netiešās ražošanas izmaksas (U) un pārējo pamatlīdzekļu amortizācija (n)  gadā</t>
  </si>
  <si>
    <t>Reģionālais kabinets kopā (Daugavpils, Kuldīga, Cēsis)</t>
  </si>
  <si>
    <t>Veselības ministrija</t>
  </si>
  <si>
    <t>ESF+, esošā budžeta ietvaros</t>
  </si>
  <si>
    <t xml:space="preserve">Veicināt iedzīvotāju veselīga uztura paradumus sabiedriskās ēdināšanas vietās. </t>
  </si>
  <si>
    <t xml:space="preserve">Sagatavoti priekšlikumi iedzīvotāju veselīgu uztura paradumu veicināšanai sabiedriskās ēdināšanas vietās. </t>
  </si>
  <si>
    <t>Sagatavoti priekšlikumi iedzīvotāju veselīgu uztura paradumu veicināšanai sabiedriskās ēdināšanas vietās, pilnveidojot ēdināšanas uzņēmumu iesaisti sabiedrības veselības veicināšanā.</t>
  </si>
  <si>
    <t xml:space="preserve">Pētījuma ietvaros īstenot vietējā tirgū pieejamo pārtikas produktu profilēšanu, saskaņā ar uzturvērtības rādītājiem. </t>
  </si>
  <si>
    <t>Veikt pētījumu par Latvijas patērētājiem draudzīgu, ilgtspējīgu pārtikas produktu papildus uzturvērtības marķēšanas shēmu iepakojuma priekšpusē, kas atvieglotu patērētāju iespēju apzināti izvēlēties veselīgus pārtikas produktus.</t>
  </si>
  <si>
    <t>Īstenots pētījums par patērētājiem draudzīgu, ilgtspējīgu pārtikas produktu papildus uzturvērtības marķējumu iepakojuma priekšpusē, kas atvieglo patērētājiem iespēju izvēlēties veselīgus pārtikas produktus.</t>
  </si>
  <si>
    <t xml:space="preserve">Mērķtiecīgāk īstenoti pasākumi vietējās sabiedrības iesaistei fiziskajās aktivitātēs. </t>
  </si>
  <si>
    <t>Izvērtētas pašvaldību iedzīvotāju vajadzības dažādās mērķgrupās fizisko aktivitāšu jomā. Apkopota informācija par iedzīvotāju iesaisti fiziskajās aktivitātēs, identificējot neiesaistīšanās iemeslus un iespējamos risinājumus. Sniegts metodiskais atbalsts pašvaldībām iedzīvotāju fizisko aktivitāšu iespēju veicināšanai.</t>
  </si>
  <si>
    <t>Pētījuma ietvaros īstenot vietējā tirgū pieejamo pārtikas produktu profilēšanu, saskaņā ar uzturvērtības rādītājiem</t>
  </si>
  <si>
    <t xml:space="preserve"> Pētījuma ietvaros īstenot vietējā tirgū pieejamo pārtikas produktu profilēšanu, saskaņā ar uzturvērtības rādītājiem</t>
  </si>
  <si>
    <t>Veikt pētījumu par Latvijas patērētājiem draudzīgu, ilgtspējīgu pārtikas produktu papildus uzturvērtības marķēšanas shēmu iepakojuma priekšpusē, kas atvieglotu patērētāju iespēju apzināti izvēlēties veselīgus pārtikas produktus</t>
  </si>
  <si>
    <t xml:space="preserve">Īstenots pētījums, lai izvērtētu uzturvielu profilēšanas modeļa piemērotību Latvijas tirgū esošiem pārtikas produktiem. </t>
  </si>
  <si>
    <t>SPKC, LĒA, LRVA, LDUSA, LDĀA, LUSB</t>
  </si>
  <si>
    <t>2027. gad II pusgads</t>
  </si>
  <si>
    <t>Esošā budžeta ietvaros*</t>
  </si>
  <si>
    <t>05.01.00 "Zinātniskās darbības nodrošināšana"</t>
  </si>
  <si>
    <t>Izglītības un zinātnes ministrija</t>
  </si>
  <si>
    <t>30 000</t>
  </si>
  <si>
    <t>Speciālisti</t>
  </si>
  <si>
    <t>Speciālists</t>
  </si>
  <si>
    <t>Vienas konsultācijas ilgums, min</t>
  </si>
  <si>
    <t>Vienam pacientam konsultāciju skaits</t>
  </si>
  <si>
    <t>Konsultācijas</t>
  </si>
  <si>
    <t>Papildus nepieciešamās konsultācijas</t>
  </si>
  <si>
    <t>Ķirurga konsultācija</t>
  </si>
  <si>
    <t>Anesteziologs, reanimatologs</t>
  </si>
  <si>
    <t>Veselības psihologs</t>
  </si>
  <si>
    <t>Pneimonologs</t>
  </si>
  <si>
    <t>Viena pacienta izmaksas, euro</t>
  </si>
  <si>
    <t>Summa, euro</t>
  </si>
  <si>
    <t>ES fondi</t>
  </si>
  <si>
    <t>2026. gada I pusgads</t>
  </si>
  <si>
    <t>63.08.00 "Eiropas Sociālā fonda Plus (ESF+) projektu īstenošana (2021-2027)" (Veselības ministrija)</t>
  </si>
  <si>
    <t>05.01.00 "Zinātniskās darbības nodrošināšana" (Izglītības un zinātnes ministrija)</t>
  </si>
  <si>
    <t>33.15.00 "Laboratorisko izmeklējumu nodrošināšana ambulatorajā aprūpē" (Veselības ministrija)</t>
  </si>
  <si>
    <t>33.16.00 "Pārējo ambulatoro veselības aprūpes pakalpojumu nodrošināšana" (Veselības ministrija)</t>
  </si>
  <si>
    <t>74.06.00 "Atveseļošanas un noturības mehānisma (ANM) projekti un pasākumi" (Veselības ministrija)</t>
  </si>
  <si>
    <t>33.18.00 "Plānveida stacionāro veselības aprūpes pakalpojumu nodrošināšana" (Veselības ministrija)</t>
  </si>
  <si>
    <t>Finansējums valsts pamatfunkciju īstenošanai</t>
  </si>
  <si>
    <t>Finansējums ES politiku instrumentu un pārējās ĀFP līdzfinansēto un finansēto projektu un pasākumu īstenošanai</t>
  </si>
  <si>
    <t xml:space="preserve">Sadarbībā ar jomas profesionāļiem izstrādātas vadlīnijas ēdināšanas organizēšanai skolās, kas ar praktiskiem ieteikumiem papildina normatīvo regulējumu, skaidrojot, piemēram, optimālo maltītes ilgumu, lai bērni bez steigas varētu papusdienot, ēdiena servēšanas principus, kas sniedz izvēles iespējas u.tml.  </t>
  </si>
  <si>
    <t>VM, LAB,  SPKC</t>
  </si>
  <si>
    <t>pašvaldības</t>
  </si>
  <si>
    <t>Papildus nepieciešamie izmeklējumi</t>
  </si>
  <si>
    <t>Pacientu skaits</t>
  </si>
  <si>
    <t>02124 - Poligrāfija ambulatori</t>
  </si>
  <si>
    <t>02125 - Poligrāfija stacionārā</t>
  </si>
  <si>
    <t>Izmeklējumi</t>
  </si>
  <si>
    <t>02124</t>
  </si>
  <si>
    <t>02125</t>
  </si>
  <si>
    <t>Poligrāfija ambulatori</t>
  </si>
  <si>
    <t>Poligrāfija stacionārā</t>
  </si>
  <si>
    <t>ESF+; Esošā budžeta ietvaros</t>
  </si>
  <si>
    <t>**Pasākumu, kam finansējums ir norādīts 0, īstenošanai nepieciešamais finansējums nav precīzi aprēķināms un tiks nodrošināts piešķirto līdzekļu ietvaros.</t>
  </si>
  <si>
    <t>Kopējais nepieciešamais finansējums (stacionāri):</t>
  </si>
  <si>
    <t xml:space="preserve">Attīstīt iniciatīvu "Veselības maršruti", rosinot jaunu maršrutu izveidi dažādās Latvijas vietās, kā arī popularizējot jau izveidotās aktivitāšu iespējas. </t>
  </si>
  <si>
    <t>Īstenotas vismaz 5 aktivitātes, motivējot pašvaldības izveidot jaunus "Veselības maršrutus" dažādās Latvijas vietās.
Īstenotas aktivitātes, kuru laikā iedzīvotāji aicināti apmeklēt lielāko daļu no maršrutiem noteiktā laika periodā.
NVPT un NVVST koordinatori informēti par "Veselības maršrutiem" un ar tiem saistītajām aktivitātēm.</t>
  </si>
  <si>
    <t>VM, SPKC, LĒA, LIIĒA, LDUSA, VARAM, pašvaldības, NVO</t>
  </si>
  <si>
    <t>LPUF, LTRK, PVD, LDUSA</t>
  </si>
  <si>
    <t>LPUF, LTRK, ZM, LDUSA</t>
  </si>
  <si>
    <t>Izstrādāt algoritmu ģimenes ārstiem un īstenot mācības par pacientu ar lieko svaru un aptaukošanos izmeklēšanu, aptaukošanās diagnosticēšanu, kā arī ārstniecības procesa vadību aptaukošanās gadījumā, kā arī par izvairīšanos no stigmatizēšanas.</t>
  </si>
  <si>
    <t xml:space="preserve">Izstrādāts  algoritms ģimenes ārstiem par pacientu ar lieko svaru un aptaukošanos izmeklēšanu, aptaukošanās diagnosticēšanu, kā arī ārstniecības procesa vadību aptaukošanās diagnozes gadījumos.
Īstenots mācību kurss (t.sk. jaunajiem ārstiem) par algoritma pielietošanu praksē. </t>
  </si>
  <si>
    <t>SPKC, LĢĀA,
LLĢĀA, NVD, RSU, LU. LDUSA</t>
  </si>
  <si>
    <t>SPKC, PVD, BIOR</t>
  </si>
  <si>
    <t>1.5.2. Izvērtēt iespējas pilnveidot neveselīgas pārtikas mārketinga ierobežojumus.</t>
  </si>
  <si>
    <t xml:space="preserve">1.5.1. Izvērtēt uzturvielu profilēšanas modeļa piemērotību Latvijas tirgū esošiem pārtikas produktiem un veselīga uztura ieteikumiem. </t>
  </si>
  <si>
    <t xml:space="preserve">Izvērtēta uzturvielu profilēšanas modeļa piemērotība Latvijas pārtikas tirgum un veselīga uztura ieteikumiem. </t>
  </si>
  <si>
    <t>Īstenots pētījums, lai izvērtētu uzturvielu profilēšanas modeļa piemērotību Latvijas tirgū esošiem pārtikas produktiem un veselīga uztura ieteikumiem.</t>
  </si>
  <si>
    <t>Sagatavoti priekšlikumi neveselīgas pārtikas mārketinga ierobežošanai.</t>
  </si>
  <si>
    <t>EM, LRA, PTAC, SPKC </t>
  </si>
  <si>
    <t>Veikt pētījumu par Latvijas patērētājiem draudzīgām, ilgtspējīgām pārtikas produktu papildus uzturvērtības marķēšanas shēmām iepakojuma priekšpusē, kas atvieglotu patērētāju iespēju apzināti izvēlēties veselīgus pārtikas produktus.</t>
  </si>
  <si>
    <t>Izpētītas pārtikas produktu marķēšanas shēmas, kas atvieglo veselīgu pārtikas produktu izvēli patērētājiem, lai noskaidrotu tās piemērotību Latvijas situācijai un izvērtētu ieviešanas potenciālo ietekmi.</t>
  </si>
  <si>
    <t>Izstrādāt un ieviest ieteikumus pirmsskolas izglītības un sākumizglītības pedagogiem par bērnu veselīga uztura paradumu un fizisko aktivitāšu veicināšanu izglītības iestādēs, tostarp, veicinot prasmes neitrāli komunicēt par ķermeņa masu.</t>
  </si>
  <si>
    <t>Pilnveidota pirmsskolas izglītības un sākumizglītības pedagogu izpratne, zināšanas un prasmes  pirmsskolas un sākumskolas vecuma bērnu veselīga uztura un fizisko aktivitāšu veicināšanai.</t>
  </si>
  <si>
    <t>Organizēts vismaz viens mācību kurss pirmsskolas izglītības un sākumizglītības pedagogiem, kā arī izstrādāti vismaz 2 praktiski izmantojami materiāli izmantošanai nodarbībās, iekļaujot tēmas par veselīgu uzturu un fiziskajām aktivitātēm, tostarp veicinot prasmes neitrāli komunicēt par ķermeņa masu.</t>
  </si>
  <si>
    <t>IZM, VIAA</t>
  </si>
  <si>
    <t>Latvijas Sporta skolotāju asociācija, LSMA, LĢĀA, LLĢĀA, LĀB, LFA, LPA, IZM, VIAA</t>
  </si>
  <si>
    <t xml:space="preserve">3.9.1. Nodrošināt informatīvo atbalstu par svara stigmu un tās negatīvo ietekmi, lai veicinātu izpratni un rīcību svara aizspriedumu un to radīto šķēršļu novēršanai. </t>
  </si>
  <si>
    <t xml:space="preserve">3.9.2. Apzināt un izvērtēt iespējas nodrošināt atbalsta rīkus pacientiem ar aptaukošanos svara stigmas mazināšanai. </t>
  </si>
  <si>
    <t>Uzlabota sabiedrības izpratne par svara stigmu, kā arī veicināta rīcība svara aizspriedumu mazināšanai un to radīto šķēršļu novēršanai.</t>
  </si>
  <si>
    <t>Uzdevumu īstenošanai plānotais finansējums atbilstoši likumam "Par valsts budžetu 2025.gadam un budžeta ietvaru 2025., 2026. un 2027.gadam"**</t>
  </si>
  <si>
    <t>Apzinātas iespējas sniegt atbalstu pacientiem ar aptaukošanos svara stigmas mazināšanai.</t>
  </si>
  <si>
    <t xml:space="preserve">Nodrošināts vismaz 1 informatīvais materiāls par svara stigmu un tās negatīvo ietekmi, ietverot informāciju par palīdzības un atbalsta saņemšanas iespējām. </t>
  </si>
  <si>
    <t xml:space="preserve">Apzinātas un izvērtētas iespējas, sagatavojot priekšlikumus par  atbalsta nodrošināšanu pacientiem ar aptaukošanos svara stigmas novēršanai. </t>
  </si>
  <si>
    <t>Īstenotas vismaz vienas mācības veselības aprūpes speciālistiem par zīdīšanas veicināšanu.</t>
  </si>
  <si>
    <t>Aktualizēt metodisko materiālu ārstniecības personām par piemērotu uzturu, plānojot grūtniecību un grūtniecības laikā, kā arī pēc dzemdībām, papildinot to ar informāciju par lieko svaru un aptaukošanos, kā arī nodrošināt ārstniecības personu mācības.</t>
  </si>
  <si>
    <t>Aktualizēts metodiskais materiāls ārstniecības personām darbam ar grūtniecēm, kurām ir liekais svars vai aptaukošanās, ķermeņa masas pieauguma kontrolei un veselības veicināšanai.
Nodrošinātas mācības ārstniecības personām.</t>
  </si>
  <si>
    <t xml:space="preserve">Izstrādāt un īstenot vecāku izglītošanas pasākumus par liekā svara agrīnu atpazīšanu bērniem, profilakses pasākumiem un palīdzības saņemšanas iespējām, kā arī par izvairīšanos no svara aizspriedumiem, stigmatizējošu rīcību attiecībā uz ķermeņa svaru. </t>
  </si>
  <si>
    <t>Vecāki ir informēti par liekā svara agrīnu atpazīšanu bērniem, kā arī ir zinoši par profilakses pasākumiem, t.sk. riska faktoriem, un zina, kur vērsties pēc palīdzības nepieciešamības gadījumā. Vecākiem ir izpratne par svara stigmu un tās sekām.</t>
  </si>
  <si>
    <t>Nodrošinātas vecāku mācības un izstrādāti informatīvi materiāli par liekā svara un aptaukošanās atpazīšanu bērniem, par profilakses pasākumiem riska faktoru novēršanai, kā arī par palīdzības iespējām, kā arī par rīcību, lai izvairītos no stigmatizējošas attieksmes attiecībā uz ķermeņa svaru.</t>
  </si>
  <si>
    <t>3.10.</t>
  </si>
  <si>
    <t>LDUSA</t>
  </si>
  <si>
    <t>Aktualizēt fizisko aktivitāšu recepti un organizēt mācības veselības aprūpes speciālistiem par tās izrakstīšanu (t.sk. bērniem), lai nodrošinātu ārstniecības personu prasmes un kompetenci atbilstošas fiziskās aktivitātes nozīmēšanā pacientiem.</t>
  </si>
  <si>
    <t>Aktualizēta fizisko aktivitāšu recepte un īstenotas vismaz vienas mācības veselības aprūpes speciālistiem par tās izrakstīšanu pacientiem.
Nodrošināta video ieraksta publicitāte un pieejamība pēc mācību norises beigām.</t>
  </si>
  <si>
    <t>SPKC, VM</t>
  </si>
  <si>
    <t>Izvērtēt efektīvākos fiskālās politikas instrumentus un kompensēšanas mehānismus, lai fiziskās aktivitātes un veselīgu pārtiku padarītu finansiāli pieejamāku visiem Latvijas iedzīvotājiem, mazinot sociālekonomisko nevienlīdzību.</t>
  </si>
  <si>
    <t xml:space="preserve">Izvērtēti efektīvākie fiskālās politikas instrumenti un kompensēšanas mehānismi fizisko aktivitāšu un veselīgu uztura paradumu veicināšanai Latvijas iedzīvotāju vidū, sagatavoti priekšlikumi to ieviešanai. </t>
  </si>
  <si>
    <t>Veikts pētījums par efektīvākajiem fiskālās politikas instrumentiem un kompensācijas mehānismiem Latvijas iedzīvotāju fizisko aktivitāšu un veselīgas pārtikas patēriņa veicināšanai, izstrādājot priekšlikumus ieviešanai Latvijā.</t>
  </si>
  <si>
    <t>63.08.00 "Eiropas Sociālā fonda Plus (ESF+) projektu īstenošana (2021-2027)"***</t>
  </si>
  <si>
    <t>74.06.00 "Atveseļošanas un noturības mehānisma (ANM) projekti un pasākumi"***</t>
  </si>
  <si>
    <t xml:space="preserve"> Izvērtēt uzturvielu profilēšanas modeļa piemērotību Latvijas tirgū esošiem pārtikas produktiem un veselīga uztura ieteikumiem. </t>
  </si>
  <si>
    <t>Popularizētas Latvijas iedzīvotāju aktīvās atpūtas un fizisko aktivitāšu iespējas pašvaldībās.</t>
  </si>
  <si>
    <t>Sadarbībā ar pašvaldībām apzināt nevalstisko sporta organizāciju piedāvāto fizisko aktivitāšu pieejamību iedzīvotājiem reģionos.</t>
  </si>
  <si>
    <t>Apzinātas nevalstisko sporta organizāciju piedāvātās iespējas, veicinot sadarbību ar pašvaldībām, lai pilnveidotu fizisko aktivitāšu pieejamību iedzīvotājiem reģionos.</t>
  </si>
  <si>
    <t xml:space="preserve">Apzināts un izvērtēts nevalstisko sporta organizāciju reģionālais pārklājums un apkopota informācija par to radītajām fizisko aktivitāšu iespējām pašvaldībās, lai attīstītu nevalstisko sporta organizāciju savstarpējo mijiedarbību un sadarbību ar pašvaldību, veicinātu labās prakses pieredzes apmaiņu un pilnveidotu iedzīvotāju iespējas būt fiziski aktīviem. </t>
  </si>
  <si>
    <t xml:space="preserve">Nodrošinātas no valsts budžeta līdzekļiem apmaksātas uztura speciālista konsultācijas vismaz 2000 pacientiem  ar aptaukošanos un hroniskām endokrīnās sistēmas, uztures un vielmaiņas traucējumiem (E00-E90), ar asinsrites slimībām (I00-I99), ar onkoloģiskām slimībām (C00-D48).  </t>
  </si>
  <si>
    <t xml:space="preserve">Organizēt mācības veselības aprūpes speciālistiem par zīdīšanas veicināšanu, akcentējot vecmātes lomu darbā ar grūtniecēm primārās aprūpes līmenī. </t>
  </si>
  <si>
    <t xml:space="preserve">Organizēt apmācības veselības aprūpes speciālistiem par zīdīšanas veicināšanu, akcentējot vecmātes lomu darbā ar grūtniecēm primārās aprūpes līmenī. </t>
  </si>
  <si>
    <t>Ārstu, funkcionālo speciālistu, psihologa slodzes</t>
  </si>
  <si>
    <t>Vispārējās aprūpes māsa bērnu aprūpē</t>
  </si>
  <si>
    <t>Vispārējās aprūpes māsa ar apgūtu diabēta pacientu apmācības metodi</t>
  </si>
  <si>
    <t>2027.gads/ finansējums, euro*</t>
  </si>
  <si>
    <t>*Finansējuma apmērs pasākumu 1.3., 1.4., 1.5., 1.21., 4.2. īstenošanai ir indikatīvs, un apstiprināms ar Ministru kabineta rīkojumu par valsts pētījumu programmu "Sabiedrības veselība"</t>
  </si>
  <si>
    <r>
      <rPr>
        <b/>
        <sz val="12"/>
        <rFont val="Times New Roman"/>
        <family val="1"/>
        <charset val="186"/>
      </rPr>
      <t xml:space="preserve">Politikas rezultāts: </t>
    </r>
    <r>
      <rPr>
        <sz val="12"/>
        <rFont val="Times New Roman"/>
        <family val="1"/>
        <charset val="186"/>
      </rPr>
      <t xml:space="preserve">Samazinās liekā svara un aptaukošanās izplatība Latvijas iedzīvotāju vidū, kā arī tiek uzlabota aptaukošanās ārstēšanas pakalpojumu pieejamība. </t>
    </r>
  </si>
  <si>
    <r>
      <rPr>
        <b/>
        <sz val="12"/>
        <rFont val="Times New Roman"/>
        <family val="1"/>
        <charset val="186"/>
      </rPr>
      <t xml:space="preserve">Rezultatīvie rādītāji: </t>
    </r>
    <r>
      <rPr>
        <sz val="12"/>
        <rFont val="Times New Roman"/>
        <family val="1"/>
        <charset val="186"/>
      </rPr>
      <t xml:space="preserve">
1. Palielinās pusaudžu (11, 13 un 15 g.v.) īpatsvars, kuri katru dienu nodarbojas ar fiziskajām aktivitātēm vismaz stundu dienā: 2022. gadā  – 18,1%, 2029. gadā  –  22%. 
2. Palielinās iedzīvotāju (15-74 g.v.) īpatsvars, kuri nodarbojas ar fiziskajām aktivitātēm  vismaz 30 min dienā vismaz 2 reizes nedēļā vai biežāk: 2022. gadā – 24,4%, 2029. gadā – 29,4%. 
3. Palielinās iedzīvotāju (15-74 g.v.) īpatsvars, kuri pēdējās nedēļas laikā katru dienu uzturā lietojuši svaigus dārzeņus: 2022. gadā - 45,9%, 2029. gadā – 50,9%.
4. Palielinās iedzīvotāju īpatsvars ar lieko svaru vai aptaukošanos, kuriem pēdējo 12 mēnešu laikā veselības aprūpes speciālists ir ieteicis samazināt svaru: 2022. gadā – 20,7%, 2029. gadā – 25,7%.
5. Samazinās iedzīvotāju īpatsvars ar lieko svaru vai aptaukošanos: 2022. gadā – 59,4 %, 2029. gadā – 57,2% (15-74 g.v.), 2022./2023.g. - 20,8% , 2029.g. - 20% (7 g.v.).
6. Palielinās iedzīvotāju ar aptaukošanos īpatsvars, kuri ir izmantojuši kādu no aptaukošanās ārstēšanas iespējām:
• vismaz 300 bērnu gadā ir piedalījušies svara korekcijas programmā;
• vismaz 250 pieaugušo gadā ir izmantojuši aptaukošanās mazināšanas kabineta pakalpojumus pilotprojekta ietvaros;
• no valsts budžeta līdzekļiem nodrošinātas uztura speciālista konsultācijas vismaz 3000 pacientiem gadā.</t>
    </r>
  </si>
  <si>
    <t xml:space="preserve">Manipulāciju apmaksā sertificētiem uztura speciālistiem, konsultējot pacientus ar aptaukošanos un hroniskām endokrīnās sistēmas, uztures un vielmaiņas traucējumiem (E00-E90), ar asinsrites slimībām (I00-I99), ar onkoloģiskām slimībām (C00-D48).  </t>
  </si>
  <si>
    <t>LFA, LVFA, NVPT koordinatori, pašvaldības</t>
  </si>
  <si>
    <t>RSU, LVFA,  IZM</t>
  </si>
  <si>
    <t>LTSA, LVFA, IZM</t>
  </si>
  <si>
    <t>Veicināt sporta klubu aktīvāku iesaisti dažādu mērķa grupu fizisko aktivitāšu veicināšanā, izstrādājot ieteikumus sporta klubiem veselību veicinošu fizisko aktivitāšu iespēju radīšanai un īstenošanai dažādām mērķgrupām (piemēram, senioriem, grūtniecēm, bērniem), kā arī īstenojot pasākumu sporta klubu labās prakses apmaiņai, zināšanu un prasmju pilnveidošanai.</t>
  </si>
  <si>
    <t xml:space="preserve">Nodrošināts  atbalsts, pieredzes apmaiņas un prasmju pilnveides iespēja sporta klubiem veselību veicinošu fizisko aktivitāšu iespēju radīšanai, īstenošanai un veicināšanai dažādām mērķgrupām. </t>
  </si>
  <si>
    <t xml:space="preserve">Izstrādāti ieteikumi sporta klubiem veselību veicinošu fizisko aktivitāšu iespēju radīšanai dažādām mērķa grupām. Nodrošināta ieteikumu pieejamība un izplatīšana sporta klubiem. Īstenots pasākums sporta klubu pārstāvjiem, apvienojot profesionāļus savstarpējai pieredzes apmaiņai un prasmju pilnveidošanai iedzīvotāju veselības veicināšanai. </t>
  </si>
  <si>
    <t>Veicināt sporta klubu aktīvāku iesaisti dažādu mērķa grupu fizisko aktivitāšu veicināšanā, izstrādājot ieteikumus sporta klubiem veselību veicinošu fizisko aktivitāšu iespēju radīšanai un īstenošanai dažādām mērķgrupām</t>
  </si>
  <si>
    <t>Veicināt sporta klubu aktīvāku iesaisti dažādu mērķa grupu fizisko aktivitāšu veicināšanā, izstrādājot ieteikumus sporta klubiem veselību veicinošu fizisko aktivitāšu iespēju radīšanai un īstenošanai dažādām mērķgrupām (piemēram, senioriem, grūtniecēm, bērniem), kā arī īstenojot pasākumu sporta klubu labās prakses apmaiņai, zināšanu un prasmju pilnveidošanai</t>
  </si>
  <si>
    <t>Rekomendācijas</t>
  </si>
  <si>
    <t>Prezentācija</t>
  </si>
  <si>
    <t>Finansējums 2029.gadam, euro*</t>
  </si>
  <si>
    <t>Kopā finanšejums 2028.gadam bez PVN, euro</t>
  </si>
  <si>
    <t>Kopā finansējums 2028.gadam ar PVN, euro*</t>
  </si>
  <si>
    <t>Kopā finansējums 2026.gadam bez PVN, euro</t>
  </si>
  <si>
    <t>33.18.00 "Plānveida stacionāro veselības aprūpes pakalpojumu nodrošināšana"****</t>
  </si>
  <si>
    <t>****Atbilstoši 2025.gada 26.augusta Ministru kabineta  sēdes protokolam Nr.33 (prot.33 53.§) informatīvā ziņojuma "Par valsts pamatbudžeta un valsts speciālā budžeta bāzi un izdevumu pārskatīšanas rezultātiem 2026., 2027., 2028. un 2029.gadam " 37.punktam tiek atbalstīts veselības ministrijas priekšlikums, ka no 2026. gada apvienot budžeta apakšprogrammu 33.17.00 "Neatliekamās medicīniskās palīdzības nodrošināšana stacionārās ārstniecības iestādēs" ar budžeta apakšprogrammu 33.18.00 "Plānveida stacionāro veselības aprūpes pakalpojumu nodrošināšana" un izveidot jaunu budžeta apakšprogrammu 33.21.00 "Stacionāro veselības aprūpes pakalpojumu nodrošināšana".</t>
  </si>
  <si>
    <t>Izstrādāt rekomendācijas ārstniecības personām par pielāgotas slodzes rekomendēšanu izglītojamajiem ilgstošu veselības traucējumu gadījumos, lai nodrošinātu optimālu iesaisti sporta nodarbībās un novērstu līdzšinējo praksi izrakstīt atbrīvojumus no dalības sporta stundās.</t>
  </si>
  <si>
    <t>2029.gada II pusgads</t>
  </si>
  <si>
    <t>2027. gada I pusgads</t>
  </si>
  <si>
    <t>2027. gada II pusgads</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</si>
  <si>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4.1.2.1. pasākuma  "Nacionāla mēroga veselības veicināšanas un slimību profilakses pasākumi" projektā "Nacionāla mēroga veselības veicināšanas un slimību profilakses pasākumi" (Nr.4.1.2.1./1/24/I/001 ).  Šobrīd  nav zināms ar kādu finanšu apjomu rezultēsies plānotie 4.1.2.1. pasākuma  "Nacionāla mēroga veselības veicināšanas un slimību profilakses pasākumi" projekta "Nacionāla mēroga veselības veicināšanas un slimību profilakses pasākumi" (Nr.4.1.2.1./1/24/I/001 )  iepirkumi laika periodam līdz 2029.gadam, līdz ar to Rīcības plānā liekā svara un aptaukošanās izplatības pieauguma mazināšanai 2025.-2029.gadam, norādītais finansējuma apjoms var mainīties.</t>
  </si>
  <si>
    <t>Uzlabotas pieaugušo pacientu ar hroniskām slimībām aptaukošanās ārstēšanas iespējas</t>
  </si>
  <si>
    <t>Nodrošināt no valsts budžeta līdzekļiem apmaksātas ambulatoras uztura speciālista konsultācijas pacientiem ar hroniskām slimībām un aptaukošanos*****</t>
  </si>
  <si>
    <t>*****Savukārt  plānā paredzētā  pasākuma "Nodrošināt no valsts budžeta līdzekļiem apmaksātas ambulatoras uztura speciālista konsultācijas pacientiem ar hroniskām slimībām un aptaukošanos"  īstenošanu 2026.gadā nodrošināt atbilstoši Ministru kabineta 2025.gada 22.septembra sēdes protokola Nr. 38 "Informatīvais ziņojums "Par valsts budžeta likumprojektā  iekļaujamiem prioritārajiem pasākumiem 2026., 2027. un 2028. gadam"" 2.punktā noteiktajam, skat., prioritāro pasākumu "Mātes un bērna veselības uzlabošana".</t>
  </si>
  <si>
    <t>Izstrādāt rekomendācijas ārstniecības personām par pielāgotas slodzes rekomendēšanu izglītojamajiem ilgstošu veselības traucējumu gadījumos, lai nodrošinātu optimālu iesaisti sporta nodarbībās un novērstu līdzšinējo praksi izrakstīt atbrīvojumus no dalības "Sports un veselība" stundās.</t>
  </si>
  <si>
    <t>Pilnveidotas ārstniecības personu zināšanas un prasmes izrakstīt rekomendācijas izglītojamajiem dalībai "Sports un veselība" stundās, nodrošinot optimālu iesaisti fiziskajās aktivitātēs atbilstoši veselības stāvoklim ilgstošu veselības traucējumu gadījumos.</t>
  </si>
  <si>
    <t>Izstrādātas rekomendācijas ārstniecības personām par pielāgotu fizisko aktivitāšu rekomendēšanu izglītojamajiem, norādot piemērotus veidus un apjomu fiziskajai slodzei ilgstošu veselības traucējumu gadījumos, lai nodrošinātu dalību "Sports un veselība" stundās atbilstoši veselības stāvoklim un iespējām.</t>
  </si>
  <si>
    <t>Īstenot pasākumus darba devēju aktīvākai iesaistei darbinieku veselības veicināšanā, aktualizējot un izplatot "Veselības veicināšanas vadlīnijas darba vietām", kā arī veidot digitālos materiālus, videolekcijas, praktiskus uzdevumus, apkopojot labās prakses piemērus u.tml. par veselīga uztura un fizisko aktivitāšu nozīmi liekā svara profilaksei un veselīga dzīvesveida veicināšanai, veicinot darba devēju izpratni par veselību veicinošas darba vietas izveidi.</t>
  </si>
  <si>
    <t>Izvērtēt iespēju nodrošināt no valsts budžeta līdzekļiem apmaksātu uztura speciālista pakalpojumu "Ēdienkartes sastādīšana", izstrādājot manipulācijas tarifu.</t>
  </si>
  <si>
    <t xml:space="preserve">Sadarbībā ar uztura speciālistu profesionālo asociāciju izstrādāts manipulācijas "Ēdienkartes sastādīšana" tarifs. Izvērtēta iespēja nodrošināt pakalpojuma apmaksu no valsts budžeta līdzekļiem. </t>
  </si>
  <si>
    <t>*** Papildu nepieciešamais finansējums tiks pieprasīts normatīvajos aktos noteiktajā kārtībā no budžeta resora "74. Gadskārtējā valsts budžeta izpildes procesā pārdalāmais finansējums" 80.00.00 programmas "Nesadalītais finansējums Eiropas Savienības politiku instrumentu un pārējās ārvalstu finanšu palīdzības līdzfinansēto projektu un pasākumu īstenošanai", nepārsniedzot Eiropas Savienības kohēzijas politikas programmas 2021.–2027.gadam specifiskā atbalsta mērķa un tā pasākuma, kā arī  Atveseļošanas un noturības mehānisma plāna investīcijām pieejamo finansējumu.</t>
  </si>
  <si>
    <t>Pielikums Nr. 1.1.</t>
  </si>
  <si>
    <t>Pielikums Nr. 1.3.</t>
  </si>
  <si>
    <t>Pielikums Nr. 1.4.</t>
  </si>
  <si>
    <t>Pielikums Nr. 1.5.1.</t>
  </si>
  <si>
    <t>Pielikums Nr. 1.10.</t>
  </si>
  <si>
    <t>Pielikums Nr. 1.11.</t>
  </si>
  <si>
    <t>Pielikums Nr. 1.12.</t>
  </si>
  <si>
    <t>Pielikums Nr. 1.13.</t>
  </si>
  <si>
    <t>Pielikums Nr. 1.14.</t>
  </si>
  <si>
    <t>Pielikums Nr. 1.18.</t>
  </si>
  <si>
    <t>Pielikums Nr. 1.19.</t>
  </si>
  <si>
    <t>Pielikums Nr. 1.20.</t>
  </si>
  <si>
    <t>Pielikums Nr. 1.21.</t>
  </si>
  <si>
    <t>Pielikums Nr. 2.1.</t>
  </si>
  <si>
    <t>Pielikums Nr. 2.2.</t>
  </si>
  <si>
    <t>Pielikums Nr. 2.3.</t>
  </si>
  <si>
    <t>Pielikums Nr. 3.1.</t>
  </si>
  <si>
    <t>Pielikums Nr. 3.2.</t>
  </si>
  <si>
    <t>Pielikums Nr. 3.3.</t>
  </si>
  <si>
    <t>Pielikums Nr. 3.4.</t>
  </si>
  <si>
    <t>Pielikums Nr. 3.5.</t>
  </si>
  <si>
    <t>Pielikums Nr. 3.6.1.</t>
  </si>
  <si>
    <t>Pielikums Nr. 3.6.2.</t>
  </si>
  <si>
    <t>Pielikums Nr. 4.2.</t>
  </si>
  <si>
    <t xml:space="preserve">*Eiropas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4.1.2.6. pasākums"Izglītības iespēju nodrošināšana ārstniecībā iesaistītajām personām" (projekts Nr.4.1.2.6./1/24/I/001). Finansējums atkarīgs no pakalpojuma sniedzēja, kurš uzvar iepirkumā, mācību dalībnieku skaita, mācību stundu skaita. </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</si>
  <si>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4.1.2.7. pasākums "Pilnveidot pacientu drošību un aprūpes kvalitāti" (projekts Nr. 4.1.2.7/1/24/I/001).  Finansējums atkarīgs no iepirkuma organizēšanas un rezultāta.</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</si>
  <si>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4.1.2.1. pasākuma  "Nacionāla mēroga veselības veicināšanas un slimību profilakses pasākumi" projektā "Nacionāla mēroga veselības veicināšanas un slimību profilakses pasākumi" (Nr.4.1.2.1./1/24/I/001 ).  Šobrīd  nav zināms ar kādu finanšu apjomu rezultēsies plānotie 4.1.2.1. pasākuma  "Nacionāla mēroga veselības veicināšanas un slimību profilakses pasākumi" projekta "Nacionāla mēroga veselības veicināšanas un slimību profilakses pasākumi" (Nr.4.1.2.1./1/24/I/001 )  iepirkumi laika periodam līdz 2029.gadam, līdz ar to Rīcības plānā liekā svara un aptaukošanās izplatības pieauguma mazināšanai 2025.-2029.gadam, norādītais finansējuma apjoms var mainīties.</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</si>
  <si>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4.1.2.1. pasākuma  "Nacionāla mēroga veselības veicināšanas un slimību profilakses pasākumi" projektā "Nacionāla mēroga veselības veicināšanas un slimību profilakses pasākumi" (Nr.4.1.2.1./1/24/I/001 ).  Šobrīd  nav zināms ar kādu finanšu apjomu rezultēsies plānotie 4.1.2.1. pasākuma  "Nacionāla mēroga veselības veicināšanas un slimību profilakses pasākumi" projekta "Nacionāla mēroga veselības veicināšanas un slimību profilakses pasākumi" (Nr.4.1.2.1./1/24/I/001 )  iepirkumi laika periodam līdz 2029.gadam, līdz ar to Rīcības plānā liekā svara un aptaukošanās izplatības pieauguma mazināšanai 2025.-2029.gadam, norādītais finansējuma apjoms var mainīties.</t>
  </si>
  <si>
    <t>Īstenot pasākumus darba devēju aktīvākai iesaistei darbinieku veselības veicināšanā, aktualizējot un izplatot "Veselības veicināšanas vadlīnijas darba vietām", kā arī veidot digitālos materiālus, videolekcijas, praktiskus uzdevumus, apkopojot labās prakses piemērus u.tml. par veselīga uztura un fizisko aktivitāšu nozīmi liekā svara profilaksei un veselīga dzīvesveida veicināšanai</t>
  </si>
  <si>
    <t>Īstenot pasākumus darba devēju aktīvākai iesaistei darbinieku veselības veicināšanā, aktualizējot un izplatot "Veselības veicināšanas vadlīnijas darba vietām", kā arī veidot digitālos materiālus, videolekcijas, praktiskus uzdevumus, apkopojot labās prakses piemērus u.tml. par veselīga uztura un fizisko aktivitāšu nozīmi liekā svara profilaksei un veselīga dzīvesveida veicināšanai, veicinot darba devēju izpratni par veselību veicinošas darba vietas izveidi</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</si>
  <si>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4.1.2.7. pasākums "Pilnveidot pacientu drošību un aprūpes kvalitāti" (projekts Nr. 4.1.2.7/1/24/I/001).  Finansējums atkarīgs no iepirkuma organizēšanas un rezultāta.</t>
  </si>
  <si>
    <t>*Eiropas Savienības Atveseļošanas un noturības mehānisma plāna 4.komponentes "Veselība" 4.3. reformu un investīciju virziena "Veselības aprūpes ilgtspēja, pārvaldības stiprināšana, efektīva veselības aprūpes resursu izlietošana" 4.3.1.r. reformas "Veselības aprūpes ilgtspēja, pārvaldības stiprināšana, efektīva veselības aprūpes resursu izlietošana, kopējā valsts budžeta veselības aprūpes nozarē palielinājums" un 4.3.1.1.i investīcijas "Atbalsts sekundārās ambulatorās veselības aprūpes kvalitātes un pieejamības novērtēšanai un uzlabošanai" īstenošanu" projekts "Veselības aprūpes pakalpojumu modeļu attīstības laboratorija"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</si>
</sst>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4" formatCode="_-* #,##0.00\ &quot;€&quot;_-;\-* #,##0.00\ &quot;€&quot;_-;_-* &quot;-&quot;??\ &quot;€&quot;_-;_-@_-"/>
    <numFmt numFmtId="43" formatCode="_-* #,##0.00_-;\-* #,##0.00_-;_-* &quot;-&quot;??_-;_-@_-"/>
    <numFmt numFmtId="164" formatCode="_-&quot;€&quot;\ * #,##0.00_-;\-&quot;€&quot;\ * #,##0.00_-;_-&quot;€&quot;\ * &quot;-&quot;??_-;_-@_-"/>
    <numFmt numFmtId="165" formatCode="0.000"/>
    <numFmt numFmtId="166" formatCode="0.0"/>
    <numFmt numFmtId="167" formatCode="_-&quot;Ls&quot;\ * #,##0.00_-;\-&quot;Ls&quot;\ * #,##0.00_-;_-&quot;Ls&quot;\ * &quot;-&quot;??_-;_-@_-"/>
    <numFmt numFmtId="168" formatCode="_-* #,##0.00\ &quot;Ls&quot;_-;\-* #,##0.00\ &quot;Ls&quot;_-;_-* &quot;-&quot;??\ &quot;Ls&quot;_-;_-@_-"/>
    <numFmt numFmtId="169" formatCode="_-* #,##0.00\ _L_s_-;\-* #,##0.00\ _L_s_-;_-* &quot;-&quot;??\ _L_s_-;_-@_-"/>
    <numFmt numFmtId="170" formatCode="_-* #,##0_-;\-* #,##0_-;_-* &quot;-&quot;??_-;_-@_-"/>
    <numFmt numFmtId="171" formatCode="_-* #,##0.00\ _€_-;\-* #,##0.00\ _€_-;_-* &quot;-&quot;??\ _€_-;_-@_-"/>
    <numFmt numFmtId="172" formatCode="_-* #,##0\ _€_-;\-* #,##0\ _€_-;_-* &quot;-&quot;??\ _€_-;_-@_-"/>
    <numFmt numFmtId="173" formatCode="#,##0.0"/>
    <numFmt numFmtId="174" formatCode="#,##0_ ;\-#,##0\ "/>
  </numFmts>
  <fonts count="96">
    <font>
      <sz val="11"/>
      <color theme="1"/>
      <name val="Calibri"/>
      <family val="2"/>
      <charset val="186"/>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charset val="186"/>
      <scheme val="minor"/>
    </font>
    <font>
      <sz val="11"/>
      <color theme="1"/>
      <name val="Calibri"/>
      <family val="2"/>
      <scheme val="minor"/>
    </font>
    <font>
      <sz val="10"/>
      <name val="Arial"/>
      <family val="2"/>
      <charset val="186"/>
    </font>
    <font>
      <sz val="10"/>
      <color indexed="8"/>
      <name val="Times New Roman"/>
      <family val="1"/>
      <charset val="186"/>
    </font>
    <font>
      <sz val="11"/>
      <color rgb="FF000000"/>
      <name val="Calibri"/>
      <family val="2"/>
    </font>
    <font>
      <sz val="8"/>
      <name val="Calibri"/>
      <family val="2"/>
      <charset val="186"/>
      <scheme val="minor"/>
    </font>
    <font>
      <sz val="10"/>
      <name val="Times New Roman"/>
      <family val="1"/>
      <charset val="186"/>
    </font>
    <font>
      <sz val="11"/>
      <color theme="1"/>
      <name val="Calibri"/>
      <family val="2"/>
      <charset val="186"/>
    </font>
    <font>
      <sz val="11"/>
      <color indexed="8"/>
      <name val="Calibri"/>
      <family val="2"/>
      <scheme val="minor"/>
    </font>
    <font>
      <sz val="12"/>
      <color theme="1"/>
      <name val="Times New Roman"/>
      <family val="2"/>
      <charset val="186"/>
    </font>
    <font>
      <sz val="11"/>
      <color theme="1"/>
      <name val="Calibri"/>
      <family val="2"/>
      <charset val="204"/>
      <scheme val="minor"/>
    </font>
    <font>
      <sz val="11"/>
      <color rgb="FF000000"/>
      <name val="Calibri"/>
      <family val="2"/>
      <charset val="186"/>
    </font>
    <font>
      <sz val="11"/>
      <color indexed="8"/>
      <name val="Calibri"/>
      <family val="2"/>
      <charset val="186"/>
    </font>
    <font>
      <sz val="10"/>
      <color indexed="8"/>
      <name val="Arial"/>
      <family val="2"/>
      <charset val="186"/>
    </font>
    <font>
      <sz val="11"/>
      <color indexed="9"/>
      <name val="Calibri"/>
      <family val="2"/>
      <charset val="186"/>
    </font>
    <font>
      <sz val="10"/>
      <color indexed="9"/>
      <name val="Arial"/>
      <family val="2"/>
      <charset val="186"/>
    </font>
    <font>
      <sz val="10"/>
      <name val="BaltTimesRoman"/>
      <charset val="186"/>
    </font>
    <font>
      <sz val="11"/>
      <color indexed="20"/>
      <name val="Calibri"/>
      <family val="2"/>
      <charset val="186"/>
    </font>
    <font>
      <sz val="10"/>
      <color indexed="20"/>
      <name val="Arial"/>
      <family val="2"/>
      <charset val="186"/>
    </font>
    <font>
      <b/>
      <sz val="11"/>
      <color indexed="52"/>
      <name val="Calibri"/>
      <family val="2"/>
      <charset val="186"/>
    </font>
    <font>
      <b/>
      <sz val="10"/>
      <color indexed="52"/>
      <name val="Arial"/>
      <family val="2"/>
      <charset val="186"/>
    </font>
    <font>
      <b/>
      <sz val="11"/>
      <color indexed="9"/>
      <name val="Calibri"/>
      <family val="2"/>
      <charset val="186"/>
    </font>
    <font>
      <b/>
      <sz val="10"/>
      <color indexed="9"/>
      <name val="Arial"/>
      <family val="2"/>
      <charset val="186"/>
    </font>
    <font>
      <sz val="10"/>
      <name val="MS Sans Serif"/>
      <family val="2"/>
      <charset val="186"/>
    </font>
    <font>
      <sz val="12"/>
      <color indexed="8"/>
      <name val="Times New Roman"/>
      <family val="2"/>
      <charset val="186"/>
    </font>
    <font>
      <i/>
      <sz val="11"/>
      <color indexed="23"/>
      <name val="Calibri"/>
      <family val="2"/>
      <charset val="186"/>
    </font>
    <font>
      <i/>
      <sz val="10"/>
      <color indexed="23"/>
      <name val="Arial"/>
      <family val="2"/>
      <charset val="186"/>
    </font>
    <font>
      <sz val="11"/>
      <color indexed="17"/>
      <name val="Calibri"/>
      <family val="2"/>
      <charset val="186"/>
    </font>
    <font>
      <sz val="10"/>
      <color indexed="17"/>
      <name val="Arial"/>
      <family val="2"/>
      <charset val="186"/>
    </font>
    <font>
      <b/>
      <sz val="15"/>
      <color indexed="56"/>
      <name val="Calibri"/>
      <family val="2"/>
      <charset val="186"/>
    </font>
    <font>
      <b/>
      <sz val="15"/>
      <color indexed="56"/>
      <name val="Arial"/>
      <family val="2"/>
      <charset val="186"/>
    </font>
    <font>
      <b/>
      <sz val="13"/>
      <color indexed="56"/>
      <name val="Calibri"/>
      <family val="2"/>
      <charset val="186"/>
    </font>
    <font>
      <b/>
      <sz val="13"/>
      <color indexed="56"/>
      <name val="Arial"/>
      <family val="2"/>
      <charset val="186"/>
    </font>
    <font>
      <b/>
      <sz val="11"/>
      <color indexed="56"/>
      <name val="Calibri"/>
      <family val="2"/>
      <charset val="186"/>
    </font>
    <font>
      <b/>
      <sz val="11"/>
      <color indexed="56"/>
      <name val="Arial"/>
      <family val="2"/>
      <charset val="186"/>
    </font>
    <font>
      <b/>
      <sz val="11"/>
      <color theme="3"/>
      <name val="Arial"/>
      <family val="2"/>
      <charset val="186"/>
    </font>
    <font>
      <u/>
      <sz val="12"/>
      <color theme="10"/>
      <name val="Calibri"/>
      <family val="2"/>
      <charset val="186"/>
    </font>
    <font>
      <u/>
      <sz val="10"/>
      <color indexed="12"/>
      <name val="Arial"/>
      <family val="2"/>
      <charset val="186"/>
    </font>
    <font>
      <sz val="11"/>
      <color indexed="62"/>
      <name val="Calibri"/>
      <family val="2"/>
      <charset val="186"/>
    </font>
    <font>
      <sz val="10"/>
      <color rgb="FF3F3F76"/>
      <name val="Arial"/>
      <family val="2"/>
      <charset val="186"/>
    </font>
    <font>
      <sz val="11"/>
      <color indexed="52"/>
      <name val="Calibri"/>
      <family val="2"/>
      <charset val="186"/>
    </font>
    <font>
      <sz val="10"/>
      <color rgb="FFFA7D00"/>
      <name val="Arial"/>
      <family val="2"/>
      <charset val="186"/>
    </font>
    <font>
      <sz val="11"/>
      <color indexed="60"/>
      <name val="Calibri"/>
      <family val="2"/>
      <charset val="186"/>
    </font>
    <font>
      <sz val="10"/>
      <color rgb="FF9C6500"/>
      <name val="Arial"/>
      <family val="2"/>
      <charset val="186"/>
    </font>
    <font>
      <sz val="11"/>
      <color theme="1"/>
      <name val="Calibri"/>
      <family val="2"/>
    </font>
    <font>
      <sz val="11"/>
      <color theme="1"/>
      <name val="Times New Roman"/>
      <family val="2"/>
      <charset val="186"/>
    </font>
    <font>
      <sz val="12"/>
      <color theme="1"/>
      <name val="Calibri"/>
      <family val="2"/>
      <charset val="186"/>
      <scheme val="minor"/>
    </font>
    <font>
      <sz val="10"/>
      <color rgb="FF000000"/>
      <name val="Arial"/>
      <family val="2"/>
      <charset val="186"/>
    </font>
    <font>
      <sz val="12"/>
      <name val="Arial"/>
      <family val="2"/>
    </font>
    <font>
      <sz val="10"/>
      <color theme="1"/>
      <name val="Arial"/>
      <family val="2"/>
      <charset val="186"/>
    </font>
    <font>
      <b/>
      <sz val="11"/>
      <color indexed="63"/>
      <name val="Calibri"/>
      <family val="2"/>
      <charset val="186"/>
    </font>
    <font>
      <b/>
      <sz val="10"/>
      <color rgb="FF3F3F3F"/>
      <name val="Arial"/>
      <family val="2"/>
      <charset val="186"/>
    </font>
    <font>
      <sz val="10"/>
      <name val="Arial"/>
      <family val="2"/>
    </font>
    <font>
      <b/>
      <sz val="18"/>
      <color indexed="56"/>
      <name val="Cambria"/>
      <family val="2"/>
      <charset val="186"/>
    </font>
    <font>
      <b/>
      <sz val="11"/>
      <color indexed="8"/>
      <name val="Calibri"/>
      <family val="2"/>
      <charset val="186"/>
    </font>
    <font>
      <b/>
      <sz val="10"/>
      <color theme="1"/>
      <name val="Arial"/>
      <family val="2"/>
      <charset val="186"/>
    </font>
    <font>
      <sz val="11"/>
      <color indexed="10"/>
      <name val="Calibri"/>
      <family val="2"/>
      <charset val="186"/>
    </font>
    <font>
      <sz val="10"/>
      <color rgb="FFFF0000"/>
      <name val="Arial"/>
      <family val="2"/>
      <charset val="186"/>
    </font>
    <font>
      <sz val="10"/>
      <color theme="0"/>
      <name val="Arial"/>
      <family val="2"/>
      <charset val="186"/>
    </font>
    <font>
      <sz val="10"/>
      <color rgb="FF9C0006"/>
      <name val="Arial"/>
      <family val="2"/>
      <charset val="186"/>
    </font>
    <font>
      <b/>
      <sz val="10"/>
      <color rgb="FFFA7D00"/>
      <name val="Arial"/>
      <family val="2"/>
      <charset val="186"/>
    </font>
    <font>
      <b/>
      <sz val="10"/>
      <color theme="0"/>
      <name val="Arial"/>
      <family val="2"/>
      <charset val="186"/>
    </font>
    <font>
      <i/>
      <sz val="10"/>
      <color rgb="FF7F7F7F"/>
      <name val="Arial"/>
      <family val="2"/>
      <charset val="186"/>
    </font>
    <font>
      <sz val="10"/>
      <color rgb="FF006100"/>
      <name val="Arial"/>
      <family val="2"/>
      <charset val="186"/>
    </font>
    <font>
      <b/>
      <sz val="15"/>
      <color theme="3"/>
      <name val="Arial"/>
      <family val="2"/>
      <charset val="186"/>
    </font>
    <font>
      <b/>
      <sz val="13"/>
      <color theme="3"/>
      <name val="Arial"/>
      <family val="2"/>
      <charset val="186"/>
    </font>
    <font>
      <sz val="10"/>
      <name val="BaltGaramond"/>
      <family val="2"/>
    </font>
    <font>
      <sz val="10"/>
      <name val="BaltHelvetica"/>
    </font>
    <font>
      <sz val="10"/>
      <name val="Helv"/>
    </font>
    <font>
      <sz val="10"/>
      <name val="BaltGaramond"/>
      <family val="2"/>
      <charset val="186"/>
    </font>
    <font>
      <sz val="10"/>
      <name val="Arial"/>
      <family val="2"/>
      <charset val="204"/>
    </font>
    <font>
      <sz val="11"/>
      <color rgb="FF000000"/>
      <name val="Calibri"/>
      <family val="2"/>
      <charset val="1"/>
    </font>
    <font>
      <sz val="12"/>
      <name val="Times New Roman"/>
      <family val="1"/>
    </font>
    <font>
      <sz val="10"/>
      <color rgb="FFFF0000"/>
      <name val="Times New Roman"/>
      <family val="1"/>
    </font>
    <font>
      <b/>
      <sz val="11"/>
      <color theme="1"/>
      <name val="Calibri"/>
      <family val="2"/>
      <scheme val="minor"/>
    </font>
    <font>
      <sz val="10"/>
      <color theme="1"/>
      <name val="Times New Roman"/>
      <family val="1"/>
    </font>
    <font>
      <b/>
      <sz val="10"/>
      <color rgb="FF000000"/>
      <name val="Times New Roman"/>
      <family val="1"/>
    </font>
    <font>
      <sz val="10"/>
      <color rgb="FF000000"/>
      <name val="Times New Roman"/>
      <family val="1"/>
    </font>
    <font>
      <sz val="10"/>
      <name val="Times New Roman"/>
      <family val="1"/>
    </font>
    <font>
      <b/>
      <sz val="10"/>
      <color theme="1"/>
      <name val="Times New Roman"/>
      <family val="1"/>
    </font>
    <font>
      <b/>
      <sz val="10"/>
      <name val="Times New Roman"/>
      <family val="1"/>
    </font>
    <font>
      <sz val="12"/>
      <color rgb="FF000000"/>
      <name val="Aptos"/>
      <family val="2"/>
    </font>
    <font>
      <sz val="10"/>
      <color theme="1"/>
      <name val="Calibri"/>
      <family val="2"/>
      <charset val="186"/>
      <scheme val="minor"/>
    </font>
    <font>
      <sz val="12"/>
      <name val="Calibri"/>
      <family val="2"/>
      <charset val="186"/>
      <scheme val="minor"/>
    </font>
    <font>
      <sz val="12"/>
      <name val="Times New Roman"/>
      <family val="1"/>
      <charset val="186"/>
    </font>
    <font>
      <sz val="16"/>
      <color theme="1"/>
      <name val="Times New Roman"/>
      <family val="1"/>
    </font>
    <font>
      <b/>
      <sz val="10"/>
      <color theme="1"/>
      <name val="Times New Roman"/>
      <family val="1"/>
      <charset val="186"/>
    </font>
    <font>
      <sz val="12"/>
      <color rgb="FF000000"/>
      <name val="Times New Roman"/>
      <family val="1"/>
      <charset val="186"/>
    </font>
    <font>
      <sz val="12"/>
      <color theme="1"/>
      <name val="Times New Roman"/>
      <family val="1"/>
      <charset val="186"/>
    </font>
    <font>
      <b/>
      <sz val="12"/>
      <name val="Times New Roman"/>
      <family val="1"/>
      <charset val="186"/>
    </font>
    <font>
      <b/>
      <sz val="14"/>
      <name val="Times New Roman"/>
      <family val="1"/>
      <charset val="186"/>
    </font>
  </fonts>
  <fills count="64">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6"/>
        <bgColor indexed="64"/>
      </patternFill>
    </fill>
    <fill>
      <patternFill patternType="solid">
        <fgColor indexed="11"/>
        <bgColor indexed="64"/>
      </patternFill>
    </fill>
    <fill>
      <patternFill patternType="solid">
        <fgColor rgb="FFE2EFDA"/>
        <bgColor indexed="64"/>
      </patternFill>
    </fill>
    <fill>
      <patternFill patternType="solid">
        <fgColor theme="0" tint="-0.14999847407452621"/>
        <bgColor indexed="64"/>
      </patternFill>
    </fill>
  </fills>
  <borders count="4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diagonal/>
    </border>
    <border>
      <left style="thin">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auto="1"/>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theme="0"/>
      </top>
      <bottom style="thin">
        <color theme="0"/>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0866">
    <xf numFmtId="0" fontId="0" fillId="0" borderId="0"/>
    <xf numFmtId="0" fontId="5" fillId="0" borderId="0"/>
    <xf numFmtId="0" fontId="6" fillId="0" borderId="0"/>
    <xf numFmtId="0" fontId="7" fillId="0" borderId="0"/>
    <xf numFmtId="0" fontId="6" fillId="0" borderId="0"/>
    <xf numFmtId="0" fontId="5" fillId="0" borderId="0"/>
    <xf numFmtId="0" fontId="7" fillId="0" borderId="0"/>
    <xf numFmtId="0" fontId="4" fillId="0" borderId="0"/>
    <xf numFmtId="9" fontId="4" fillId="0" borderId="0" applyFont="0" applyFill="0" applyBorder="0" applyAlignment="0" applyProtection="0"/>
    <xf numFmtId="0" fontId="7" fillId="0" borderId="0"/>
    <xf numFmtId="0" fontId="5" fillId="0" borderId="0"/>
    <xf numFmtId="0" fontId="5" fillId="0" borderId="0"/>
    <xf numFmtId="0" fontId="5" fillId="0" borderId="0"/>
    <xf numFmtId="0" fontId="5" fillId="0" borderId="0"/>
    <xf numFmtId="0" fontId="4"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13" fillId="0" borderId="0"/>
    <xf numFmtId="0" fontId="5" fillId="0" borderId="0"/>
    <xf numFmtId="0" fontId="7" fillId="0" borderId="0"/>
    <xf numFmtId="0" fontId="5" fillId="0" borderId="0"/>
    <xf numFmtId="0" fontId="5" fillId="0" borderId="0"/>
    <xf numFmtId="0" fontId="7" fillId="0" borderId="0"/>
    <xf numFmtId="43" fontId="7" fillId="0" borderId="0" applyFont="0" applyFill="0" applyBorder="0" applyAlignment="0" applyProtection="0"/>
    <xf numFmtId="0" fontId="14" fillId="0" borderId="0"/>
    <xf numFmtId="0" fontId="4"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7" fillId="0" borderId="0" applyFont="0" applyFill="0" applyBorder="0" applyAlignment="0" applyProtection="0"/>
    <xf numFmtId="0" fontId="5" fillId="0" borderId="0"/>
    <xf numFmtId="0" fontId="7" fillId="0" borderId="0"/>
    <xf numFmtId="0" fontId="4" fillId="0" borderId="0"/>
    <xf numFmtId="9" fontId="4" fillId="0" borderId="0" applyFont="0" applyFill="0" applyBorder="0" applyAlignment="0" applyProtection="0"/>
    <xf numFmtId="44" fontId="5" fillId="0" borderId="0" applyFont="0" applyFill="0" applyBorder="0" applyAlignment="0" applyProtection="0"/>
    <xf numFmtId="0" fontId="5" fillId="0" borderId="0"/>
    <xf numFmtId="0" fontId="5" fillId="0" borderId="0"/>
    <xf numFmtId="43" fontId="4" fillId="0" borderId="0" applyFont="0" applyFill="0" applyBorder="0" applyAlignment="0" applyProtection="0"/>
    <xf numFmtId="0" fontId="7" fillId="0" borderId="0"/>
    <xf numFmtId="43" fontId="5" fillId="0" borderId="0" applyFont="0" applyFill="0" applyBorder="0" applyAlignment="0" applyProtection="0"/>
    <xf numFmtId="0" fontId="5" fillId="0" borderId="0"/>
    <xf numFmtId="43" fontId="7" fillId="0" borderId="0" applyFont="0" applyFill="0" applyBorder="0" applyAlignment="0" applyProtection="0"/>
    <xf numFmtId="43" fontId="7" fillId="0" borderId="0" applyFont="0" applyFill="0" applyBorder="0" applyAlignment="0" applyProtection="0"/>
    <xf numFmtId="0" fontId="4" fillId="0" borderId="0"/>
    <xf numFmtId="0" fontId="4" fillId="0" borderId="0"/>
    <xf numFmtId="0" fontId="5" fillId="0" borderId="0"/>
    <xf numFmtId="0" fontId="5" fillId="0" borderId="0"/>
    <xf numFmtId="0" fontId="7" fillId="0" borderId="0"/>
    <xf numFmtId="0" fontId="5" fillId="0" borderId="0"/>
    <xf numFmtId="43" fontId="5" fillId="0" borderId="0" applyFont="0" applyFill="0" applyBorder="0" applyAlignment="0" applyProtection="0"/>
    <xf numFmtId="0" fontId="15" fillId="0" borderId="0"/>
    <xf numFmtId="0" fontId="5" fillId="0" borderId="0"/>
    <xf numFmtId="0" fontId="5" fillId="0" borderId="0"/>
    <xf numFmtId="0" fontId="9" fillId="0" borderId="0" applyNumberFormat="0" applyBorder="0" applyAlignment="0"/>
    <xf numFmtId="0" fontId="4" fillId="0" borderId="0"/>
    <xf numFmtId="43" fontId="5" fillId="0" borderId="0" applyFont="0" applyFill="0" applyBorder="0" applyAlignment="0" applyProtection="0"/>
    <xf numFmtId="43" fontId="5" fillId="0" borderId="0" applyFont="0" applyFill="0" applyBorder="0" applyAlignment="0" applyProtection="0"/>
    <xf numFmtId="0" fontId="4" fillId="0" borderId="0"/>
    <xf numFmtId="43" fontId="5" fillId="0" borderId="0" applyFont="0" applyFill="0" applyBorder="0" applyAlignment="0" applyProtection="0"/>
    <xf numFmtId="9" fontId="4" fillId="0" borderId="0" applyFont="0" applyFill="0" applyBorder="0" applyAlignment="0" applyProtection="0"/>
    <xf numFmtId="0" fontId="5" fillId="0" borderId="0"/>
    <xf numFmtId="9" fontId="5" fillId="0" borderId="0" applyFont="0" applyFill="0" applyBorder="0" applyAlignment="0" applyProtection="0"/>
    <xf numFmtId="0" fontId="7" fillId="0" borderId="0"/>
    <xf numFmtId="0" fontId="5" fillId="0" borderId="0"/>
    <xf numFmtId="0" fontId="5" fillId="0" borderId="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0" fontId="17" fillId="38" borderId="0" applyNumberFormat="0" applyBorder="0" applyAlignment="0" applyProtection="0"/>
    <xf numFmtId="0" fontId="7" fillId="0" borderId="0"/>
    <xf numFmtId="0" fontId="17" fillId="38" borderId="0" applyNumberFormat="0" applyBorder="0" applyAlignment="0" applyProtection="0"/>
    <xf numFmtId="0" fontId="17" fillId="38" borderId="0" applyNumberFormat="0" applyBorder="0" applyAlignment="0" applyProtection="0"/>
    <xf numFmtId="0" fontId="7" fillId="0" borderId="0"/>
    <xf numFmtId="0" fontId="17" fillId="38"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17" fillId="38" borderId="0" applyNumberFormat="0" applyBorder="0" applyAlignment="0" applyProtection="0"/>
    <xf numFmtId="9" fontId="5" fillId="0" borderId="0" applyFont="0" applyFill="0" applyBorder="0" applyAlignment="0" applyProtection="0"/>
    <xf numFmtId="43" fontId="7" fillId="0" borderId="0" applyFont="0" applyFill="0" applyBorder="0" applyAlignment="0" applyProtection="0"/>
    <xf numFmtId="0" fontId="17" fillId="39" borderId="0" applyNumberFormat="0" applyBorder="0" applyAlignment="0" applyProtection="0"/>
    <xf numFmtId="0" fontId="17" fillId="38" borderId="0" applyNumberFormat="0" applyBorder="0" applyAlignment="0" applyProtection="0"/>
    <xf numFmtId="0" fontId="18" fillId="38" borderId="0" applyNumberFormat="0" applyBorder="0" applyAlignment="0" applyProtection="0"/>
    <xf numFmtId="0" fontId="17" fillId="38" borderId="0" applyNumberFormat="0" applyBorder="0" applyAlignment="0" applyProtection="0"/>
    <xf numFmtId="0" fontId="17" fillId="38" borderId="0" applyNumberFormat="0" applyBorder="0" applyAlignment="0" applyProtection="0"/>
    <xf numFmtId="0" fontId="14" fillId="0" borderId="0"/>
    <xf numFmtId="0" fontId="17" fillId="38" borderId="0" applyNumberFormat="0" applyBorder="0" applyAlignment="0" applyProtection="0"/>
    <xf numFmtId="43" fontId="7" fillId="0" borderId="0" applyFont="0" applyFill="0" applyBorder="0" applyAlignment="0" applyProtection="0"/>
    <xf numFmtId="0" fontId="17" fillId="39" borderId="0" applyNumberFormat="0" applyBorder="0" applyAlignment="0" applyProtection="0"/>
    <xf numFmtId="0" fontId="17" fillId="38" borderId="0" applyNumberFormat="0" applyBorder="0" applyAlignment="0" applyProtection="0"/>
    <xf numFmtId="0" fontId="7" fillId="0" borderId="0"/>
    <xf numFmtId="0" fontId="7" fillId="0" borderId="0"/>
    <xf numFmtId="0" fontId="17" fillId="38" borderId="0" applyNumberFormat="0" applyBorder="0" applyAlignment="0" applyProtection="0"/>
    <xf numFmtId="0" fontId="17" fillId="38" borderId="0" applyNumberFormat="0" applyBorder="0" applyAlignment="0" applyProtection="0"/>
    <xf numFmtId="0" fontId="17" fillId="38"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38" borderId="0" applyNumberFormat="0" applyBorder="0" applyAlignment="0" applyProtection="0"/>
    <xf numFmtId="0" fontId="17" fillId="38" borderId="0" applyNumberFormat="0" applyBorder="0" applyAlignment="0" applyProtection="0"/>
    <xf numFmtId="0" fontId="17" fillId="38" borderId="0" applyNumberFormat="0" applyBorder="0" applyAlignment="0" applyProtection="0"/>
    <xf numFmtId="0" fontId="4" fillId="0" borderId="0"/>
    <xf numFmtId="0" fontId="7" fillId="0" borderId="0"/>
    <xf numFmtId="0" fontId="7" fillId="0" borderId="0"/>
    <xf numFmtId="0" fontId="17" fillId="38" borderId="0" applyNumberFormat="0" applyBorder="0" applyAlignment="0" applyProtection="0"/>
    <xf numFmtId="0" fontId="17" fillId="39" borderId="0" applyNumberFormat="0" applyBorder="0" applyAlignment="0" applyProtection="0"/>
    <xf numFmtId="43" fontId="4" fillId="0" borderId="0" applyFont="0" applyFill="0" applyBorder="0" applyAlignment="0" applyProtection="0"/>
    <xf numFmtId="0" fontId="17" fillId="39" borderId="0" applyNumberFormat="0" applyBorder="0" applyAlignment="0" applyProtection="0"/>
    <xf numFmtId="43" fontId="5" fillId="0" borderId="0" applyFont="0" applyFill="0" applyBorder="0" applyAlignment="0" applyProtection="0"/>
    <xf numFmtId="0" fontId="17" fillId="38"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7" fillId="38" borderId="0" applyNumberFormat="0" applyBorder="0" applyAlignment="0" applyProtection="0"/>
    <xf numFmtId="0" fontId="7" fillId="0" borderId="0"/>
    <xf numFmtId="0" fontId="7" fillId="0" borderId="0"/>
    <xf numFmtId="0" fontId="17" fillId="38" borderId="0" applyNumberFormat="0" applyBorder="0" applyAlignment="0" applyProtection="0"/>
    <xf numFmtId="0" fontId="17" fillId="39" borderId="0" applyNumberFormat="0" applyBorder="0" applyAlignment="0" applyProtection="0"/>
    <xf numFmtId="0" fontId="17" fillId="38" borderId="0" applyNumberFormat="0" applyBorder="0" applyAlignment="0" applyProtection="0"/>
    <xf numFmtId="43" fontId="5" fillId="0" borderId="0" applyFont="0" applyFill="0" applyBorder="0" applyAlignment="0" applyProtection="0"/>
    <xf numFmtId="0" fontId="7" fillId="0" borderId="0"/>
    <xf numFmtId="0" fontId="7" fillId="0" borderId="0"/>
    <xf numFmtId="0" fontId="17" fillId="38" borderId="0" applyNumberFormat="0" applyBorder="0" applyAlignment="0" applyProtection="0"/>
    <xf numFmtId="0" fontId="17" fillId="38" borderId="0" applyNumberFormat="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17" fillId="38" borderId="0" applyNumberFormat="0" applyBorder="0" applyAlignment="0" applyProtection="0"/>
    <xf numFmtId="43" fontId="5" fillId="0" borderId="0" applyFont="0" applyFill="0" applyBorder="0" applyAlignment="0" applyProtection="0"/>
    <xf numFmtId="164" fontId="5" fillId="0" borderId="0" applyFont="0" applyFill="0" applyBorder="0" applyAlignment="0" applyProtection="0"/>
    <xf numFmtId="0" fontId="5" fillId="0" borderId="0"/>
    <xf numFmtId="0" fontId="7" fillId="0" borderId="0"/>
    <xf numFmtId="0" fontId="7" fillId="0" borderId="0"/>
    <xf numFmtId="0" fontId="17" fillId="38" borderId="0" applyNumberFormat="0" applyBorder="0" applyAlignment="0" applyProtection="0"/>
    <xf numFmtId="0" fontId="17" fillId="38" borderId="0" applyNumberFormat="0" applyBorder="0" applyAlignment="0" applyProtection="0"/>
    <xf numFmtId="0" fontId="59" fillId="0" borderId="28" applyNumberFormat="0" applyFill="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0" fontId="17" fillId="38" borderId="0" applyNumberFormat="0" applyBorder="0" applyAlignment="0" applyProtection="0"/>
    <xf numFmtId="0" fontId="17" fillId="38" borderId="0" applyNumberFormat="0" applyBorder="0" applyAlignment="0" applyProtection="0"/>
    <xf numFmtId="0" fontId="5" fillId="0" borderId="0"/>
    <xf numFmtId="0" fontId="7" fillId="0" borderId="0"/>
    <xf numFmtId="0" fontId="5" fillId="0" borderId="0"/>
    <xf numFmtId="0" fontId="17" fillId="38" borderId="0" applyNumberFormat="0" applyBorder="0" applyAlignment="0" applyProtection="0"/>
    <xf numFmtId="0" fontId="7" fillId="0" borderId="0"/>
    <xf numFmtId="0" fontId="5" fillId="0" borderId="0"/>
    <xf numFmtId="0" fontId="17" fillId="38"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8"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8"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0"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8"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8"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2"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4" borderId="0" applyNumberFormat="0" applyBorder="0" applyAlignment="0" applyProtection="0"/>
    <xf numFmtId="0" fontId="18" fillId="44"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3"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8"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8"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6"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8"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7"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8"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1"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8"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5"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8"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7" fillId="48"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20"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9"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20"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6"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20"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47"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20"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20"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20"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2"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20"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3"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20"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4"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20"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5"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20"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0"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20"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1"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20"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0" fontId="19" fillId="56" borderId="0" applyNumberFormat="0" applyBorder="0" applyAlignment="0" applyProtection="0"/>
    <xf numFmtId="43" fontId="21" fillId="0" borderId="0" applyFont="0" applyFill="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3"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7"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0" fontId="26" fillId="57"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167" fontId="7" fillId="0" borderId="0" applyFont="0" applyFill="0" applyBorder="0" applyAlignment="0" applyProtection="0"/>
    <xf numFmtId="167" fontId="7"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3"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5"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4" fillId="0" borderId="22"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7"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6" fillId="0" borderId="23"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9"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24" applyNumberFormat="0" applyFill="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40"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41"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4" fillId="9" borderId="13"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6" fillId="0" borderId="1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5" fillId="0" borderId="25" applyNumberFormat="0" applyFill="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8" fillId="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47" fillId="58" borderId="0" applyNumberFormat="0" applyBorder="0" applyAlignment="0" applyProtection="0"/>
    <xf numFmtId="0" fontId="7" fillId="0" borderId="0"/>
    <xf numFmtId="0" fontId="7" fillId="0" borderId="0"/>
    <xf numFmtId="0" fontId="5" fillId="0" borderId="0"/>
    <xf numFmtId="0" fontId="49" fillId="0" borderId="0"/>
    <xf numFmtId="0" fontId="49" fillId="0" borderId="0"/>
    <xf numFmtId="0" fontId="12" fillId="0" borderId="0"/>
    <xf numFmtId="0" fontId="1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7"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2"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2" fillId="0" borderId="0"/>
    <xf numFmtId="0" fontId="12" fillId="0" borderId="0"/>
    <xf numFmtId="0" fontId="12" fillId="0" borderId="0"/>
    <xf numFmtId="0" fontId="5" fillId="0" borderId="0"/>
    <xf numFmtId="0" fontId="5" fillId="0" borderId="0"/>
    <xf numFmtId="0" fontId="12" fillId="0" borderId="0"/>
    <xf numFmtId="0" fontId="5" fillId="0" borderId="0"/>
    <xf numFmtId="0" fontId="5" fillId="0" borderId="0"/>
    <xf numFmtId="0" fontId="5" fillId="0" borderId="0"/>
    <xf numFmtId="0" fontId="5" fillId="0" borderId="0"/>
    <xf numFmtId="0" fontId="49" fillId="0" borderId="0"/>
    <xf numFmtId="0" fontId="5" fillId="0" borderId="0"/>
    <xf numFmtId="0" fontId="4" fillId="0" borderId="0"/>
    <xf numFmtId="0" fontId="7" fillId="0" borderId="0"/>
    <xf numFmtId="0" fontId="49" fillId="0" borderId="0"/>
    <xf numFmtId="0" fontId="49" fillId="0" borderId="0"/>
    <xf numFmtId="0" fontId="12" fillId="0" borderId="0"/>
    <xf numFmtId="0" fontId="12" fillId="0" borderId="0"/>
    <xf numFmtId="0" fontId="12" fillId="0" borderId="0"/>
    <xf numFmtId="0" fontId="5" fillId="0" borderId="0"/>
    <xf numFmtId="0" fontId="5" fillId="0" borderId="0"/>
    <xf numFmtId="0" fontId="51" fillId="0" borderId="0"/>
    <xf numFmtId="0" fontId="51" fillId="0" borderId="0"/>
    <xf numFmtId="0" fontId="51" fillId="0" borderId="0"/>
    <xf numFmtId="0" fontId="51" fillId="0" borderId="0"/>
    <xf numFmtId="0" fontId="5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4" fillId="0" borderId="0"/>
    <xf numFmtId="0" fontId="4" fillId="0" borderId="0"/>
    <xf numFmtId="0" fontId="4" fillId="0" borderId="0"/>
    <xf numFmtId="0" fontId="4" fillId="0" borderId="0"/>
    <xf numFmtId="0" fontId="4" fillId="0" borderId="0"/>
    <xf numFmtId="0" fontId="4" fillId="0" borderId="0"/>
    <xf numFmtId="0" fontId="5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0" borderId="0"/>
    <xf numFmtId="0" fontId="5" fillId="0" borderId="0"/>
    <xf numFmtId="0" fontId="7" fillId="0" borderId="0"/>
    <xf numFmtId="0" fontId="5"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7" fillId="0" borderId="0"/>
    <xf numFmtId="0" fontId="7" fillId="0" borderId="0"/>
    <xf numFmtId="0" fontId="4" fillId="0" borderId="0"/>
    <xf numFmtId="0" fontId="18" fillId="0" borderId="0">
      <alignment vertical="top"/>
    </xf>
    <xf numFmtId="0" fontId="7" fillId="0" borderId="0"/>
    <xf numFmtId="0" fontId="18" fillId="0" borderId="0">
      <alignment vertical="top"/>
    </xf>
    <xf numFmtId="0" fontId="18" fillId="0" borderId="0">
      <alignment vertical="top"/>
    </xf>
    <xf numFmtId="0" fontId="18" fillId="0" borderId="0">
      <alignment vertical="top"/>
    </xf>
    <xf numFmtId="0" fontId="7" fillId="0" borderId="0"/>
    <xf numFmtId="0" fontId="7" fillId="0" borderId="0"/>
    <xf numFmtId="0" fontId="18" fillId="0" borderId="0">
      <alignment vertical="top"/>
    </xf>
    <xf numFmtId="0" fontId="18" fillId="0" borderId="0">
      <alignment vertical="top"/>
    </xf>
    <xf numFmtId="0" fontId="18" fillId="0" borderId="0">
      <alignment vertical="top"/>
    </xf>
    <xf numFmtId="0" fontId="7" fillId="0" borderId="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0" fontId="5"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0" borderId="0">
      <alignment vertical="top"/>
    </xf>
    <xf numFmtId="0" fontId="7" fillId="0" borderId="0"/>
    <xf numFmtId="0" fontId="7" fillId="0" borderId="0"/>
    <xf numFmtId="0" fontId="7" fillId="0" borderId="0"/>
    <xf numFmtId="0" fontId="18" fillId="0" borderId="0">
      <alignment vertical="top"/>
    </xf>
    <xf numFmtId="0" fontId="18"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12" fillId="0" borderId="0"/>
    <xf numFmtId="0" fontId="5" fillId="0" borderId="0"/>
    <xf numFmtId="0" fontId="12" fillId="0" borderId="0"/>
    <xf numFmtId="0" fontId="12" fillId="0" borderId="0"/>
    <xf numFmtId="0" fontId="5" fillId="0" borderId="0"/>
    <xf numFmtId="0" fontId="12" fillId="0" borderId="0"/>
    <xf numFmtId="0" fontId="12" fillId="0" borderId="0"/>
    <xf numFmtId="0" fontId="5" fillId="0" borderId="0"/>
    <xf numFmtId="0" fontId="5" fillId="0" borderId="0"/>
    <xf numFmtId="0" fontId="12" fillId="0" borderId="0"/>
    <xf numFmtId="0" fontId="12" fillId="0" borderId="0"/>
    <xf numFmtId="0" fontId="5" fillId="0" borderId="0"/>
    <xf numFmtId="0" fontId="5" fillId="0" borderId="0"/>
    <xf numFmtId="0" fontId="12" fillId="0" borderId="0"/>
    <xf numFmtId="0" fontId="12" fillId="0" borderId="0"/>
    <xf numFmtId="0" fontId="5" fillId="0" borderId="0"/>
    <xf numFmtId="0" fontId="12" fillId="0" borderId="0"/>
    <xf numFmtId="0" fontId="12" fillId="0" borderId="0"/>
    <xf numFmtId="0" fontId="5" fillId="0" borderId="0"/>
    <xf numFmtId="0" fontId="5" fillId="0" borderId="0"/>
    <xf numFmtId="0" fontId="5" fillId="0" borderId="0"/>
    <xf numFmtId="0" fontId="12" fillId="0" borderId="0"/>
    <xf numFmtId="0" fontId="12" fillId="0" borderId="0"/>
    <xf numFmtId="0" fontId="5" fillId="0" borderId="0"/>
    <xf numFmtId="0" fontId="12" fillId="0" borderId="0"/>
    <xf numFmtId="0" fontId="12" fillId="0" borderId="0"/>
    <xf numFmtId="0" fontId="12" fillId="0" borderId="0"/>
    <xf numFmtId="0" fontId="5" fillId="0" borderId="0"/>
    <xf numFmtId="0" fontId="5" fillId="0" borderId="0"/>
    <xf numFmtId="0" fontId="5" fillId="0" borderId="0"/>
    <xf numFmtId="0" fontId="12"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12" fillId="0" borderId="0"/>
    <xf numFmtId="0" fontId="7" fillId="0" borderId="0"/>
    <xf numFmtId="0" fontId="5" fillId="0" borderId="0"/>
    <xf numFmtId="0" fontId="12" fillId="0" borderId="0"/>
    <xf numFmtId="0" fontId="12" fillId="0" borderId="0"/>
    <xf numFmtId="0" fontId="12" fillId="0" borderId="0"/>
    <xf numFmtId="0" fontId="5"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2" fillId="0" borderId="0"/>
    <xf numFmtId="0" fontId="12" fillId="0" borderId="0"/>
    <xf numFmtId="0" fontId="7"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7" fillId="0" borderId="0"/>
    <xf numFmtId="0" fontId="5"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7" fillId="0" borderId="0"/>
    <xf numFmtId="0" fontId="5" fillId="0" borderId="0"/>
    <xf numFmtId="0" fontId="12" fillId="0" borderId="0"/>
    <xf numFmtId="0" fontId="12" fillId="0" borderId="0"/>
    <xf numFmtId="0" fontId="5" fillId="0" borderId="0"/>
    <xf numFmtId="0" fontId="5" fillId="0" borderId="0"/>
    <xf numFmtId="0" fontId="12" fillId="0" borderId="0"/>
    <xf numFmtId="0" fontId="12"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7"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12" fillId="0" borderId="0"/>
    <xf numFmtId="0" fontId="12"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18" fillId="0" borderId="0">
      <alignment vertical="top"/>
    </xf>
    <xf numFmtId="0" fontId="4" fillId="0" borderId="0"/>
    <xf numFmtId="0" fontId="49" fillId="0" borderId="0"/>
    <xf numFmtId="0" fontId="49"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6"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1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0" borderId="0">
      <alignment vertical="top"/>
    </xf>
    <xf numFmtId="0" fontId="18" fillId="0" borderId="0">
      <alignment vertical="top"/>
    </xf>
    <xf numFmtId="0" fontId="18" fillId="0" borderId="0">
      <alignment vertical="top"/>
    </xf>
    <xf numFmtId="0" fontId="2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7" fillId="0" borderId="0"/>
    <xf numFmtId="0" fontId="12" fillId="0" borderId="0"/>
    <xf numFmtId="0" fontId="12" fillId="0" borderId="0"/>
    <xf numFmtId="0" fontId="5" fillId="0" borderId="0"/>
    <xf numFmtId="0" fontId="7" fillId="0" borderId="0"/>
    <xf numFmtId="0" fontId="7" fillId="0" borderId="0"/>
    <xf numFmtId="0" fontId="50" fillId="0" borderId="0"/>
    <xf numFmtId="0" fontId="12" fillId="0" borderId="0"/>
    <xf numFmtId="0" fontId="12" fillId="0" borderId="0"/>
    <xf numFmtId="0" fontId="7" fillId="0" borderId="0"/>
    <xf numFmtId="0" fontId="49" fillId="0" borderId="0"/>
    <xf numFmtId="0" fontId="49"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54" fillId="12" borderId="17"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6" fillId="10" borderId="14"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1" fillId="0" borderId="0"/>
    <xf numFmtId="0" fontId="4" fillId="0" borderId="0"/>
    <xf numFmtId="0" fontId="49" fillId="0" borderId="0"/>
    <xf numFmtId="0" fontId="49" fillId="0" borderId="0"/>
    <xf numFmtId="0" fontId="57" fillId="0" borderId="0"/>
    <xf numFmtId="9" fontId="17" fillId="0" borderId="0" applyFont="0" applyFill="0" applyBorder="0" applyAlignment="0" applyProtection="0"/>
    <xf numFmtId="9" fontId="12" fillId="0" borderId="0" applyFont="0" applyFill="0" applyBorder="0" applyAlignment="0" applyProtection="0"/>
    <xf numFmtId="9" fontId="7" fillId="0" borderId="0" applyFont="0" applyFill="0" applyBorder="0" applyAlignment="0" applyProtection="0"/>
    <xf numFmtId="9" fontId="4"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12" fillId="0" borderId="0" applyFont="0" applyFill="0" applyBorder="0" applyAlignment="0" applyProtection="0"/>
    <xf numFmtId="9" fontId="5" fillId="0" borderId="0" applyFont="0" applyFill="0" applyBorder="0" applyAlignment="0" applyProtection="0"/>
    <xf numFmtId="9" fontId="12" fillId="0" borderId="0" applyFont="0" applyFill="0" applyBorder="0" applyAlignment="0" applyProtection="0"/>
    <xf numFmtId="9" fontId="1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1" fillId="0" borderId="0" applyFont="0" applyFill="0" applyBorder="0" applyAlignment="0" applyProtection="0"/>
    <xf numFmtId="4" fontId="8" fillId="0" borderId="0" applyNumberFormat="0" applyProtection="0">
      <alignment horizontal="left" wrapText="1" indent="1" shrinkToFit="1"/>
    </xf>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60" fillId="0" borderId="1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2"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14" fillId="0" borderId="0"/>
    <xf numFmtId="0" fontId="16" fillId="0" borderId="0"/>
    <xf numFmtId="0" fontId="5" fillId="0" borderId="0"/>
    <xf numFmtId="0" fontId="7" fillId="0" borderId="0"/>
    <xf numFmtId="0" fontId="16" fillId="0" borderId="0"/>
    <xf numFmtId="0" fontId="7" fillId="0" borderId="0"/>
    <xf numFmtId="0" fontId="4" fillId="0" borderId="0"/>
    <xf numFmtId="0" fontId="7" fillId="0" borderId="0"/>
    <xf numFmtId="9" fontId="5" fillId="0" borderId="0" applyFont="0" applyFill="0" applyBorder="0" applyAlignment="0" applyProtection="0"/>
    <xf numFmtId="9" fontId="5" fillId="0" borderId="0" applyFont="0" applyFill="0" applyBorder="0" applyAlignment="0" applyProtection="0"/>
    <xf numFmtId="0" fontId="54" fillId="14" borderId="0" applyNumberFormat="0" applyBorder="0" applyAlignment="0" applyProtection="0"/>
    <xf numFmtId="0" fontId="54" fillId="18" borderId="0" applyNumberFormat="0" applyBorder="0" applyAlignment="0" applyProtection="0"/>
    <xf numFmtId="0" fontId="54" fillId="22" borderId="0" applyNumberFormat="0" applyBorder="0" applyAlignment="0" applyProtection="0"/>
    <xf numFmtId="0" fontId="54" fillId="26" borderId="0" applyNumberFormat="0" applyBorder="0" applyAlignment="0" applyProtection="0"/>
    <xf numFmtId="0" fontId="54" fillId="30" borderId="0" applyNumberFormat="0" applyBorder="0" applyAlignment="0" applyProtection="0"/>
    <xf numFmtId="0" fontId="54" fillId="34" borderId="0" applyNumberFormat="0" applyBorder="0" applyAlignment="0" applyProtection="0"/>
    <xf numFmtId="0" fontId="54" fillId="15" borderId="0" applyNumberFormat="0" applyBorder="0" applyAlignment="0" applyProtection="0"/>
    <xf numFmtId="0" fontId="54" fillId="19" borderId="0" applyNumberFormat="0" applyBorder="0" applyAlignment="0" applyProtection="0"/>
    <xf numFmtId="0" fontId="54" fillId="23" borderId="0" applyNumberFormat="0" applyBorder="0" applyAlignment="0" applyProtection="0"/>
    <xf numFmtId="0" fontId="54" fillId="27" borderId="0" applyNumberFormat="0" applyBorder="0" applyAlignment="0" applyProtection="0"/>
    <xf numFmtId="0" fontId="54" fillId="31" borderId="0" applyNumberFormat="0" applyBorder="0" applyAlignment="0" applyProtection="0"/>
    <xf numFmtId="0" fontId="54" fillId="35" borderId="0" applyNumberFormat="0" applyBorder="0" applyAlignment="0" applyProtection="0"/>
    <xf numFmtId="0" fontId="63" fillId="16" borderId="0" applyNumberFormat="0" applyBorder="0" applyAlignment="0" applyProtection="0"/>
    <xf numFmtId="0" fontId="63" fillId="20" borderId="0" applyNumberFormat="0" applyBorder="0" applyAlignment="0" applyProtection="0"/>
    <xf numFmtId="0" fontId="63" fillId="24" borderId="0" applyNumberFormat="0" applyBorder="0" applyAlignment="0" applyProtection="0"/>
    <xf numFmtId="0" fontId="63" fillId="28" borderId="0" applyNumberFormat="0" applyBorder="0" applyAlignment="0" applyProtection="0"/>
    <xf numFmtId="0" fontId="63" fillId="32" borderId="0" applyNumberFormat="0" applyBorder="0" applyAlignment="0" applyProtection="0"/>
    <xf numFmtId="0" fontId="63" fillId="36" borderId="0" applyNumberFormat="0" applyBorder="0" applyAlignment="0" applyProtection="0"/>
    <xf numFmtId="0" fontId="63" fillId="13" borderId="0" applyNumberFormat="0" applyBorder="0" applyAlignment="0" applyProtection="0"/>
    <xf numFmtId="0" fontId="63" fillId="17" borderId="0" applyNumberFormat="0" applyBorder="0" applyAlignment="0" applyProtection="0"/>
    <xf numFmtId="0" fontId="63" fillId="21" borderId="0" applyNumberFormat="0" applyBorder="0" applyAlignment="0" applyProtection="0"/>
    <xf numFmtId="0" fontId="63" fillId="25" borderId="0" applyNumberFormat="0" applyBorder="0" applyAlignment="0" applyProtection="0"/>
    <xf numFmtId="0" fontId="63" fillId="29" borderId="0" applyNumberFormat="0" applyBorder="0" applyAlignment="0" applyProtection="0"/>
    <xf numFmtId="0" fontId="63" fillId="33" borderId="0" applyNumberFormat="0" applyBorder="0" applyAlignment="0" applyProtection="0"/>
    <xf numFmtId="0" fontId="64" fillId="7" borderId="0" applyNumberFormat="0" applyBorder="0" applyAlignment="0" applyProtection="0"/>
    <xf numFmtId="0" fontId="65" fillId="10" borderId="13" applyNumberFormat="0" applyAlignment="0" applyProtection="0"/>
    <xf numFmtId="0" fontId="66" fillId="11" borderId="16" applyNumberFormat="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0" fontId="67" fillId="0" borderId="0" applyNumberFormat="0" applyFill="0" applyBorder="0" applyAlignment="0" applyProtection="0"/>
    <xf numFmtId="0" fontId="68" fillId="6" borderId="0" applyNumberFormat="0" applyBorder="0" applyAlignment="0" applyProtection="0"/>
    <xf numFmtId="0" fontId="69" fillId="0" borderId="10" applyNumberFormat="0" applyFill="0" applyAlignment="0" applyProtection="0"/>
    <xf numFmtId="0" fontId="70" fillId="0" borderId="11" applyNumberFormat="0" applyFill="0" applyAlignment="0" applyProtection="0"/>
    <xf numFmtId="0" fontId="40" fillId="0" borderId="12" applyNumberFormat="0" applyFill="0" applyAlignment="0" applyProtection="0"/>
    <xf numFmtId="0" fontId="5" fillId="0" borderId="0"/>
    <xf numFmtId="0" fontId="5" fillId="0" borderId="0"/>
    <xf numFmtId="0" fontId="5" fillId="0" borderId="0"/>
    <xf numFmtId="0" fontId="7" fillId="0" borderId="0"/>
    <xf numFmtId="0" fontId="12" fillId="0" borderId="0"/>
    <xf numFmtId="0" fontId="7" fillId="0" borderId="0"/>
    <xf numFmtId="0" fontId="7" fillId="0" borderId="0"/>
    <xf numFmtId="0" fontId="4" fillId="0" borderId="0"/>
    <xf numFmtId="0" fontId="49" fillId="0" borderId="0"/>
    <xf numFmtId="0" fontId="12" fillId="0" borderId="0"/>
    <xf numFmtId="0" fontId="7" fillId="0" borderId="0"/>
    <xf numFmtId="0" fontId="7" fillId="0" borderId="0"/>
    <xf numFmtId="0" fontId="7" fillId="0" borderId="0"/>
    <xf numFmtId="0" fontId="7" fillId="0" borderId="0"/>
    <xf numFmtId="0" fontId="7" fillId="0" borderId="0"/>
    <xf numFmtId="0" fontId="5" fillId="0" borderId="0"/>
    <xf numFmtId="0" fontId="7" fillId="0" borderId="0"/>
    <xf numFmtId="0" fontId="7" fillId="0" borderId="0"/>
    <xf numFmtId="0" fontId="5" fillId="0" borderId="0"/>
    <xf numFmtId="0" fontId="4" fillId="0" borderId="0"/>
    <xf numFmtId="168" fontId="7" fillId="0" borderId="0" applyFont="0" applyFill="0" applyBorder="0" applyAlignment="0" applyProtection="0"/>
    <xf numFmtId="169" fontId="7" fillId="0" borderId="0" applyFont="0" applyFill="0" applyBorder="0" applyAlignment="0" applyProtection="0"/>
    <xf numFmtId="0" fontId="7" fillId="0" borderId="0"/>
    <xf numFmtId="43" fontId="7" fillId="0" borderId="0" applyFont="0" applyFill="0" applyBorder="0" applyAlignment="0" applyProtection="0"/>
    <xf numFmtId="43" fontId="4" fillId="0" borderId="0" applyFont="0" applyFill="0" applyBorder="0" applyAlignment="0" applyProtection="0"/>
    <xf numFmtId="167" fontId="7" fillId="0" borderId="0" applyFont="0" applyFill="0" applyBorder="0" applyAlignment="0" applyProtection="0"/>
    <xf numFmtId="166" fontId="71" fillId="0" borderId="0" applyBorder="0" applyAlignment="0" applyProtection="0"/>
    <xf numFmtId="165" fontId="71" fillId="6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2"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166" fontId="71" fillId="61" borderId="0" applyBorder="0" applyProtection="0"/>
    <xf numFmtId="0" fontId="73" fillId="0" borderId="0"/>
    <xf numFmtId="166" fontId="74" fillId="37" borderId="0" applyBorder="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167" fontId="7" fillId="0" borderId="0" applyFont="0" applyFill="0" applyBorder="0" applyAlignment="0" applyProtection="0"/>
    <xf numFmtId="0" fontId="5" fillId="0" borderId="0"/>
    <xf numFmtId="0" fontId="5" fillId="0" borderId="0"/>
    <xf numFmtId="0" fontId="5" fillId="0" borderId="0"/>
    <xf numFmtId="0" fontId="5" fillId="0" borderId="0"/>
    <xf numFmtId="43" fontId="21" fillId="0" borderId="0" applyFont="0" applyFill="0" applyBorder="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9" fontId="5" fillId="0" borderId="0" applyFont="0" applyFill="0" applyBorder="0" applyAlignment="0" applyProtection="0"/>
    <xf numFmtId="9" fontId="5" fillId="0" borderId="0" applyFont="0" applyFill="0" applyBorder="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167" fontId="7" fillId="0" borderId="0" applyFont="0" applyFill="0" applyBorder="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 fillId="0" borderId="0"/>
    <xf numFmtId="0" fontId="5" fillId="0" borderId="0"/>
    <xf numFmtId="0" fontId="5" fillId="0" borderId="0"/>
    <xf numFmtId="0" fontId="5" fillId="0" borderId="0"/>
    <xf numFmtId="0" fontId="57" fillId="0" borderId="0"/>
    <xf numFmtId="9" fontId="57" fillId="0" borderId="0" applyFont="0" applyFill="0" applyBorder="0" applyAlignment="0" applyProtection="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7" fillId="0" borderId="0" applyFont="0" applyFill="0" applyBorder="0" applyAlignment="0" applyProtection="0"/>
    <xf numFmtId="0" fontId="5" fillId="0" borderId="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167" fontId="7" fillId="0" borderId="0" applyFont="0" applyFill="0" applyBorder="0" applyAlignment="0" applyProtection="0"/>
    <xf numFmtId="167" fontId="7" fillId="0" borderId="0" applyFont="0" applyFill="0" applyBorder="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9" fontId="5" fillId="0" borderId="0" applyFont="0" applyFill="0" applyBorder="0" applyAlignment="0" applyProtection="0"/>
    <xf numFmtId="9" fontId="5" fillId="0" borderId="0" applyFont="0" applyFill="0" applyBorder="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9" fontId="5" fillId="0" borderId="0" applyFont="0" applyFill="0" applyBorder="0" applyAlignment="0" applyProtection="0"/>
    <xf numFmtId="9" fontId="5"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167" fontId="7"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7" fontId="7" fillId="0" borderId="0" applyFont="0" applyFill="0" applyBorder="0" applyAlignment="0" applyProtection="0"/>
    <xf numFmtId="0" fontId="5" fillId="0" borderId="0"/>
    <xf numFmtId="0" fontId="5" fillId="0" borderId="0"/>
    <xf numFmtId="0" fontId="5" fillId="0" borderId="0"/>
    <xf numFmtId="0" fontId="5" fillId="0" borderId="0"/>
    <xf numFmtId="43" fontId="21" fillId="0" borderId="0" applyFont="0" applyFill="0" applyBorder="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9" fontId="5" fillId="0" borderId="0" applyFont="0" applyFill="0" applyBorder="0" applyAlignment="0" applyProtection="0"/>
    <xf numFmtId="9" fontId="5" fillId="0" borderId="0" applyFont="0" applyFill="0" applyBorder="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167" fontId="7" fillId="0" borderId="0" applyFont="0" applyFill="0" applyBorder="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3"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3"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3"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4"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4"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53" fillId="59" borderId="26" applyNumberFormat="0" applyFont="0" applyAlignment="0" applyProtection="0"/>
    <xf numFmtId="0" fontId="55" fillId="43" borderId="27" applyNumberFormat="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59" fillId="0" borderId="28" applyNumberFormat="0" applyFill="0" applyAlignment="0" applyProtection="0"/>
    <xf numFmtId="0" fontId="7" fillId="0" borderId="0"/>
    <xf numFmtId="0" fontId="55" fillId="43" borderId="27" applyNumberFormat="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43" fillId="44"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25"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25"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5" fillId="43" borderId="27" applyNumberFormat="0" applyAlignment="0" applyProtection="0"/>
    <xf numFmtId="0" fontId="25"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7" fillId="0" borderId="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7" fillId="0" borderId="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0" borderId="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25"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5"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3"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0" borderId="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25"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25"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43" fillId="44"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25"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43" fillId="44"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7" fillId="0" borderId="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3"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4"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43" fillId="44" borderId="20" applyNumberForma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3" fillId="59" borderId="26" applyNumberFormat="0" applyFon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3"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3"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3"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43" fillId="43" borderId="20" applyNumberFormat="0" applyAlignment="0" applyProtection="0"/>
    <xf numFmtId="0" fontId="43" fillId="44"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43"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3"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43" fillId="43" borderId="20"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24" fillId="43" borderId="20"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7" fillId="59" borderId="26" applyNumberFormat="0" applyFont="0" applyAlignment="0" applyProtection="0"/>
    <xf numFmtId="0" fontId="43"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43" fillId="43" borderId="20" applyNumberFormat="0" applyAlignment="0" applyProtection="0"/>
    <xf numFmtId="0" fontId="7" fillId="59" borderId="26" applyNumberFormat="0" applyFont="0" applyAlignment="0" applyProtection="0"/>
    <xf numFmtId="0" fontId="55" fillId="43" borderId="27" applyNumberFormat="0" applyAlignment="0" applyProtection="0"/>
    <xf numFmtId="0" fontId="59" fillId="0" borderId="28" applyNumberFormat="0" applyFill="0" applyAlignment="0" applyProtection="0"/>
    <xf numFmtId="0" fontId="24" fillId="43" borderId="20" applyNumberFormat="0" applyAlignment="0" applyProtection="0"/>
    <xf numFmtId="0" fontId="43" fillId="43" borderId="20" applyNumberFormat="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5" fillId="43" borderId="27"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9" fillId="0" borderId="28" applyNumberFormat="0" applyFill="0" applyAlignment="0" applyProtection="0"/>
    <xf numFmtId="0" fontId="55" fillId="43" borderId="27"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7" fillId="59" borderId="26" applyNumberFormat="0" applyFon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5"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24"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4"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43" fillId="43" borderId="20" applyNumberForma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3"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7" fillId="59" borderId="26" applyNumberFormat="0" applyFon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5" fillId="43" borderId="27" applyNumberFormat="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9" fillId="0" borderId="28" applyNumberFormat="0" applyFill="0" applyAlignment="0" applyProtection="0"/>
    <xf numFmtId="0" fontId="5" fillId="0" borderId="0"/>
    <xf numFmtId="0" fontId="5" fillId="0" borderId="0"/>
    <xf numFmtId="0" fontId="5" fillId="0" borderId="0"/>
    <xf numFmtId="0" fontId="5" fillId="0" borderId="0"/>
    <xf numFmtId="0" fontId="7" fillId="0" borderId="0"/>
    <xf numFmtId="0" fontId="57" fillId="0" borderId="0"/>
    <xf numFmtId="0" fontId="75" fillId="0" borderId="0"/>
    <xf numFmtId="0" fontId="57" fillId="0" borderId="0"/>
    <xf numFmtId="0" fontId="57" fillId="0" borderId="0"/>
    <xf numFmtId="0" fontId="57" fillId="0" borderId="0"/>
    <xf numFmtId="0" fontId="57" fillId="0" borderId="0"/>
    <xf numFmtId="43" fontId="5"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0" fontId="7" fillId="0" borderId="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0" fontId="7" fillId="0" borderId="0"/>
    <xf numFmtId="0" fontId="13" fillId="0" borderId="0"/>
    <xf numFmtId="0" fontId="5" fillId="0" borderId="0"/>
    <xf numFmtId="0" fontId="13" fillId="0" borderId="0"/>
    <xf numFmtId="0" fontId="16" fillId="0" borderId="0"/>
    <xf numFmtId="0" fontId="76" fillId="0" borderId="0"/>
    <xf numFmtId="0" fontId="16" fillId="0" borderId="0"/>
    <xf numFmtId="0" fontId="5" fillId="0" borderId="0"/>
    <xf numFmtId="0" fontId="17" fillId="0" borderId="0"/>
    <xf numFmtId="43" fontId="4" fillId="0" borderId="0" applyFont="0" applyFill="0" applyBorder="0" applyAlignment="0" applyProtection="0"/>
    <xf numFmtId="0" fontId="13" fillId="0" borderId="0"/>
    <xf numFmtId="0" fontId="16" fillId="0" borderId="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0" fontId="13" fillId="0" borderId="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7" fillId="0" borderId="0" applyFont="0" applyFill="0" applyBorder="0" applyAlignment="0" applyProtection="0"/>
    <xf numFmtId="43" fontId="7"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0" fontId="3" fillId="0" borderId="0"/>
    <xf numFmtId="43" fontId="5" fillId="0" borderId="0" applyFont="0" applyFill="0" applyBorder="0" applyAlignment="0" applyProtection="0"/>
    <xf numFmtId="43" fontId="5" fillId="0" borderId="0" applyFont="0" applyFill="0" applyBorder="0" applyAlignment="0" applyProtection="0"/>
    <xf numFmtId="0" fontId="3" fillId="0" borderId="0"/>
    <xf numFmtId="43" fontId="5"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0" fontId="3" fillId="0" borderId="0"/>
    <xf numFmtId="0" fontId="3" fillId="0" borderId="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2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8" fillId="0" borderId="0" applyFont="0" applyFill="0" applyBorder="0" applyAlignment="0" applyProtection="0"/>
    <xf numFmtId="43" fontId="29"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1" fillId="0" borderId="0"/>
    <xf numFmtId="0" fontId="1" fillId="0" borderId="0"/>
  </cellStyleXfs>
  <cellXfs count="426">
    <xf numFmtId="0" fontId="0" fillId="0" borderId="0" xfId="0"/>
    <xf numFmtId="4" fontId="79" fillId="0" borderId="2" xfId="0" applyNumberFormat="1" applyFont="1" applyBorder="1"/>
    <xf numFmtId="0" fontId="79" fillId="0" borderId="31" xfId="0" applyFont="1" applyBorder="1"/>
    <xf numFmtId="0" fontId="79" fillId="0" borderId="32" xfId="0" applyFont="1" applyBorder="1"/>
    <xf numFmtId="0" fontId="79" fillId="0" borderId="34" xfId="0" applyFont="1" applyBorder="1"/>
    <xf numFmtId="0" fontId="80" fillId="0" borderId="0" xfId="0" applyFont="1" applyAlignment="1">
      <alignment horizontal="right"/>
    </xf>
    <xf numFmtId="0" fontId="81" fillId="0" borderId="0" xfId="0" applyFont="1" applyAlignment="1">
      <alignment vertical="center"/>
    </xf>
    <xf numFmtId="3" fontId="82" fillId="0" borderId="2" xfId="0" applyNumberFormat="1" applyFont="1" applyBorder="1" applyAlignment="1">
      <alignment horizontal="center" vertical="center"/>
    </xf>
    <xf numFmtId="0" fontId="82" fillId="4" borderId="2" xfId="0" applyFont="1" applyFill="1" applyBorder="1" applyAlignment="1">
      <alignment horizontal="center" vertical="center" wrapText="1"/>
    </xf>
    <xf numFmtId="0" fontId="80" fillId="0" borderId="2" xfId="0" applyFont="1" applyBorder="1" applyAlignment="1">
      <alignment vertical="center" wrapText="1"/>
    </xf>
    <xf numFmtId="0" fontId="80" fillId="0" borderId="0" xfId="0" applyFont="1" applyAlignment="1">
      <alignment vertical="center" wrapText="1"/>
    </xf>
    <xf numFmtId="0" fontId="83" fillId="0" borderId="2" xfId="0" applyFont="1" applyBorder="1" applyAlignment="1">
      <alignment vertical="center" wrapText="1"/>
    </xf>
    <xf numFmtId="0" fontId="82" fillId="0" borderId="0" xfId="0" applyFont="1" applyAlignment="1">
      <alignment vertical="center" wrapText="1"/>
    </xf>
    <xf numFmtId="0" fontId="82" fillId="4" borderId="2" xfId="0" applyFont="1" applyFill="1" applyBorder="1" applyAlignment="1">
      <alignment horizontal="center" vertical="center"/>
    </xf>
    <xf numFmtId="0" fontId="80" fillId="0" borderId="0" xfId="0" applyFont="1"/>
    <xf numFmtId="0" fontId="80" fillId="4" borderId="2" xfId="0" applyFont="1" applyFill="1" applyBorder="1" applyAlignment="1">
      <alignment horizontal="center"/>
    </xf>
    <xf numFmtId="0" fontId="80" fillId="0" borderId="2" xfId="0" applyFont="1" applyBorder="1" applyAlignment="1">
      <alignment horizontal="center" vertical="center"/>
    </xf>
    <xf numFmtId="3" fontId="80" fillId="0" borderId="2" xfId="0" applyNumberFormat="1" applyFont="1" applyBorder="1" applyAlignment="1">
      <alignment horizontal="center" vertical="center"/>
    </xf>
    <xf numFmtId="3" fontId="80" fillId="0" borderId="0" xfId="0" applyNumberFormat="1" applyFont="1"/>
    <xf numFmtId="3" fontId="80" fillId="0" borderId="0" xfId="0" applyNumberFormat="1" applyFont="1" applyAlignment="1">
      <alignment vertical="center" wrapText="1"/>
    </xf>
    <xf numFmtId="0" fontId="82" fillId="0" borderId="2" xfId="0" applyFont="1" applyBorder="1" applyAlignment="1">
      <alignment vertical="center" wrapText="1"/>
    </xf>
    <xf numFmtId="3" fontId="82" fillId="0" borderId="4" xfId="0" applyNumberFormat="1" applyFont="1" applyBorder="1" applyAlignment="1">
      <alignment horizontal="center" vertical="center"/>
    </xf>
    <xf numFmtId="0" fontId="82" fillId="62" borderId="2" xfId="0" applyFont="1" applyFill="1" applyBorder="1" applyAlignment="1">
      <alignment horizontal="center" vertical="center" wrapText="1"/>
    </xf>
    <xf numFmtId="3" fontId="83" fillId="0" borderId="2" xfId="0" applyNumberFormat="1" applyFont="1" applyBorder="1" applyAlignment="1">
      <alignment horizontal="center" vertical="center" wrapText="1"/>
    </xf>
    <xf numFmtId="0" fontId="82" fillId="4" borderId="1" xfId="0" applyFont="1" applyFill="1" applyBorder="1" applyAlignment="1">
      <alignment horizontal="center" vertical="center" wrapText="1"/>
    </xf>
    <xf numFmtId="172" fontId="80" fillId="2" borderId="0" xfId="19698" applyNumberFormat="1" applyFont="1" applyFill="1"/>
    <xf numFmtId="3" fontId="80" fillId="4" borderId="2" xfId="0" applyNumberFormat="1" applyFont="1" applyFill="1" applyBorder="1" applyAlignment="1">
      <alignment horizontal="center" vertical="center" wrapText="1"/>
    </xf>
    <xf numFmtId="0" fontId="80" fillId="2" borderId="0" xfId="19698" applyFont="1" applyFill="1"/>
    <xf numFmtId="0" fontId="80" fillId="2" borderId="2" xfId="19698" applyFont="1" applyFill="1" applyBorder="1" applyAlignment="1">
      <alignment horizontal="left" vertical="center" wrapText="1"/>
    </xf>
    <xf numFmtId="0" fontId="80" fillId="2" borderId="0" xfId="19698" applyFont="1" applyFill="1" applyAlignment="1">
      <alignment horizontal="right"/>
    </xf>
    <xf numFmtId="0" fontId="80" fillId="2" borderId="2" xfId="19698" applyFont="1" applyFill="1" applyBorder="1" applyAlignment="1">
      <alignment horizontal="center" vertical="center" wrapText="1"/>
    </xf>
    <xf numFmtId="0" fontId="80" fillId="2" borderId="0" xfId="19698" applyFont="1" applyFill="1" applyAlignment="1">
      <alignment vertical="center" wrapText="1"/>
    </xf>
    <xf numFmtId="0" fontId="80" fillId="2" borderId="0" xfId="19698" applyFont="1" applyFill="1" applyAlignment="1">
      <alignment vertical="center"/>
    </xf>
    <xf numFmtId="0" fontId="84" fillId="2" borderId="0" xfId="19698" applyFont="1" applyFill="1" applyAlignment="1">
      <alignment horizontal="left" vertical="center" wrapText="1"/>
    </xf>
    <xf numFmtId="171" fontId="80" fillId="2" borderId="0" xfId="19698" applyNumberFormat="1" applyFont="1" applyFill="1" applyAlignment="1">
      <alignment horizontal="right"/>
    </xf>
    <xf numFmtId="43" fontId="80" fillId="2" borderId="0" xfId="19698" applyNumberFormat="1" applyFont="1" applyFill="1" applyAlignment="1">
      <alignment horizontal="right"/>
    </xf>
    <xf numFmtId="0" fontId="80" fillId="2" borderId="0" xfId="19698" applyFont="1" applyFill="1" applyAlignment="1">
      <alignment horizontal="right" wrapText="1"/>
    </xf>
    <xf numFmtId="2" fontId="85" fillId="0" borderId="2" xfId="6" applyNumberFormat="1" applyFont="1" applyBorder="1" applyAlignment="1" applyProtection="1">
      <alignment horizontal="center" vertical="center" wrapText="1"/>
      <protection locked="0"/>
    </xf>
    <xf numFmtId="2" fontId="83" fillId="0" borderId="2" xfId="6" applyNumberFormat="1" applyFont="1" applyBorder="1" applyAlignment="1" applyProtection="1">
      <alignment horizontal="center" vertical="center" wrapText="1"/>
      <protection locked="0"/>
    </xf>
    <xf numFmtId="2" fontId="80" fillId="2" borderId="2" xfId="19698" applyNumberFormat="1" applyFont="1" applyFill="1" applyBorder="1" applyAlignment="1">
      <alignment horizontal="center" vertical="center" wrapText="1"/>
    </xf>
    <xf numFmtId="0" fontId="80" fillId="2" borderId="0" xfId="19698" applyFont="1" applyFill="1" applyAlignment="1">
      <alignment horizontal="right" vertical="center"/>
    </xf>
    <xf numFmtId="0" fontId="80" fillId="2" borderId="0" xfId="0" applyFont="1" applyFill="1"/>
    <xf numFmtId="0" fontId="80" fillId="2" borderId="0" xfId="19698" applyFont="1" applyFill="1" applyAlignment="1">
      <alignment horizontal="left"/>
    </xf>
    <xf numFmtId="0" fontId="80" fillId="2" borderId="9" xfId="19698" applyFont="1" applyFill="1" applyBorder="1"/>
    <xf numFmtId="0" fontId="83" fillId="2" borderId="0" xfId="19698" applyFont="1" applyFill="1" applyAlignment="1" applyProtection="1">
      <alignment horizontal="center" vertical="center" wrapText="1"/>
      <protection locked="0"/>
    </xf>
    <xf numFmtId="2" fontId="83" fillId="2" borderId="0" xfId="19698" applyNumberFormat="1" applyFont="1" applyFill="1" applyAlignment="1" applyProtection="1">
      <alignment horizontal="center" vertical="center" wrapText="1"/>
      <protection locked="0"/>
    </xf>
    <xf numFmtId="2" fontId="80" fillId="2" borderId="0" xfId="19698" applyNumberFormat="1" applyFont="1" applyFill="1" applyAlignment="1">
      <alignment horizontal="center" vertical="center"/>
    </xf>
    <xf numFmtId="2" fontId="84" fillId="2" borderId="0" xfId="19698" applyNumberFormat="1" applyFont="1" applyFill="1" applyAlignment="1">
      <alignment horizontal="center" vertical="center"/>
    </xf>
    <xf numFmtId="0" fontId="80" fillId="2" borderId="0" xfId="19698" applyFont="1" applyFill="1" applyAlignment="1">
      <alignment horizontal="center" vertical="center"/>
    </xf>
    <xf numFmtId="0" fontId="80" fillId="2" borderId="2" xfId="19698" applyFont="1" applyFill="1" applyBorder="1" applyAlignment="1">
      <alignment horizontal="center" vertical="center"/>
    </xf>
    <xf numFmtId="49" fontId="80" fillId="2" borderId="2" xfId="19698" applyNumberFormat="1" applyFont="1" applyFill="1" applyBorder="1" applyAlignment="1">
      <alignment horizontal="center" vertical="center"/>
    </xf>
    <xf numFmtId="49" fontId="80" fillId="2" borderId="2" xfId="19698" applyNumberFormat="1" applyFont="1" applyFill="1" applyBorder="1" applyAlignment="1">
      <alignment horizontal="left" vertical="center" wrapText="1"/>
    </xf>
    <xf numFmtId="0" fontId="80" fillId="2" borderId="2" xfId="19698" applyFont="1" applyFill="1" applyBorder="1" applyAlignment="1">
      <alignment vertical="center"/>
    </xf>
    <xf numFmtId="0" fontId="80" fillId="2" borderId="2" xfId="19698" applyFont="1" applyFill="1" applyBorder="1" applyAlignment="1">
      <alignment vertical="top" wrapText="1"/>
    </xf>
    <xf numFmtId="0" fontId="80" fillId="2" borderId="2" xfId="19698" applyFont="1" applyFill="1" applyBorder="1" applyAlignment="1">
      <alignment wrapText="1"/>
    </xf>
    <xf numFmtId="0" fontId="80" fillId="0" borderId="0" xfId="19698" applyFont="1" applyAlignment="1">
      <alignment wrapText="1"/>
    </xf>
    <xf numFmtId="0" fontId="80" fillId="2" borderId="2" xfId="19699" applyFont="1" applyFill="1" applyBorder="1" applyAlignment="1">
      <alignment horizontal="center" vertical="center" wrapText="1"/>
    </xf>
    <xf numFmtId="43" fontId="80" fillId="2" borderId="6" xfId="19698" applyNumberFormat="1" applyFont="1" applyFill="1" applyBorder="1" applyAlignment="1">
      <alignment vertical="center"/>
    </xf>
    <xf numFmtId="171" fontId="80" fillId="2" borderId="0" xfId="19698" applyNumberFormat="1" applyFont="1" applyFill="1"/>
    <xf numFmtId="0" fontId="84" fillId="0" borderId="0" xfId="0" applyFont="1"/>
    <xf numFmtId="0" fontId="80" fillId="0" borderId="0" xfId="19721" applyFont="1"/>
    <xf numFmtId="0" fontId="80" fillId="0" borderId="2" xfId="0" applyFont="1" applyBorder="1" applyAlignment="1">
      <alignment horizontal="justify" vertical="center"/>
    </xf>
    <xf numFmtId="170" fontId="80" fillId="0" borderId="2" xfId="0" applyNumberFormat="1" applyFont="1" applyBorder="1" applyAlignment="1">
      <alignment horizontal="justify" vertical="center"/>
    </xf>
    <xf numFmtId="0" fontId="80" fillId="0" borderId="2" xfId="0" applyFont="1" applyBorder="1" applyAlignment="1">
      <alignment horizontal="left" vertical="center" wrapText="1"/>
    </xf>
    <xf numFmtId="49" fontId="80" fillId="2" borderId="2" xfId="6" applyNumberFormat="1" applyFont="1" applyFill="1" applyBorder="1" applyAlignment="1">
      <alignment horizontal="center" vertical="center" wrapText="1"/>
    </xf>
    <xf numFmtId="49" fontId="83" fillId="2" borderId="2" xfId="6" applyNumberFormat="1" applyFont="1" applyFill="1" applyBorder="1" applyAlignment="1">
      <alignment horizontal="left" vertical="center" wrapText="1"/>
    </xf>
    <xf numFmtId="0" fontId="83" fillId="2" borderId="2" xfId="19698" applyFont="1" applyFill="1" applyBorder="1" applyAlignment="1" applyProtection="1">
      <alignment horizontal="center" vertical="center" wrapText="1"/>
      <protection locked="0"/>
    </xf>
    <xf numFmtId="4" fontId="83" fillId="2" borderId="2" xfId="19698" applyNumberFormat="1" applyFont="1" applyFill="1" applyBorder="1" applyAlignment="1" applyProtection="1">
      <alignment horizontal="center" vertical="center" wrapText="1"/>
      <protection locked="0"/>
    </xf>
    <xf numFmtId="4" fontId="80" fillId="2" borderId="2" xfId="19698" applyNumberFormat="1" applyFont="1" applyFill="1" applyBorder="1" applyAlignment="1">
      <alignment horizontal="center" vertical="center"/>
    </xf>
    <xf numFmtId="4" fontId="84" fillId="4" borderId="2" xfId="19698" applyNumberFormat="1" applyFont="1" applyFill="1" applyBorder="1" applyAlignment="1">
      <alignment horizontal="center" vertical="center"/>
    </xf>
    <xf numFmtId="49" fontId="80" fillId="2" borderId="2" xfId="19698" applyNumberFormat="1" applyFont="1" applyFill="1" applyBorder="1" applyAlignment="1">
      <alignment horizontal="center" vertical="center" wrapText="1"/>
    </xf>
    <xf numFmtId="0" fontId="80" fillId="4" borderId="2" xfId="19698" applyFont="1" applyFill="1" applyBorder="1" applyAlignment="1">
      <alignment horizontal="center" vertical="center" wrapText="1"/>
    </xf>
    <xf numFmtId="0" fontId="80" fillId="4" borderId="2" xfId="19700" applyFont="1" applyFill="1" applyBorder="1" applyAlignment="1">
      <alignment horizontal="center" vertical="center" wrapText="1"/>
    </xf>
    <xf numFmtId="3" fontId="80" fillId="4" borderId="2" xfId="19716" applyNumberFormat="1" applyFont="1" applyFill="1" applyBorder="1" applyAlignment="1">
      <alignment horizontal="center" vertical="center" wrapText="1"/>
    </xf>
    <xf numFmtId="1" fontId="80" fillId="2" borderId="2" xfId="19698" applyNumberFormat="1" applyFont="1" applyFill="1" applyBorder="1" applyAlignment="1">
      <alignment horizontal="center" vertical="center"/>
    </xf>
    <xf numFmtId="4" fontId="80" fillId="2" borderId="2" xfId="19697" applyNumberFormat="1" applyFont="1" applyFill="1" applyBorder="1" applyAlignment="1">
      <alignment horizontal="center" vertical="center"/>
    </xf>
    <xf numFmtId="4" fontId="80" fillId="0" borderId="2" xfId="19697" applyNumberFormat="1" applyFont="1" applyFill="1" applyBorder="1" applyAlignment="1">
      <alignment horizontal="center" vertical="center"/>
    </xf>
    <xf numFmtId="0" fontId="83" fillId="2" borderId="2" xfId="19699" applyFont="1" applyFill="1" applyBorder="1" applyAlignment="1">
      <alignment horizontal="center" vertical="center" wrapText="1"/>
    </xf>
    <xf numFmtId="0" fontId="80" fillId="4" borderId="2" xfId="0" applyFont="1" applyFill="1" applyBorder="1" applyAlignment="1">
      <alignment horizontal="center" vertical="center"/>
    </xf>
    <xf numFmtId="2" fontId="78" fillId="2" borderId="0" xfId="0" applyNumberFormat="1" applyFont="1" applyFill="1" applyAlignment="1">
      <alignment horizontal="center" vertical="center" wrapText="1"/>
    </xf>
    <xf numFmtId="170" fontId="84" fillId="3" borderId="2" xfId="19697" applyNumberFormat="1" applyFont="1" applyFill="1" applyBorder="1" applyAlignment="1">
      <alignment horizontal="left"/>
    </xf>
    <xf numFmtId="0" fontId="80" fillId="0" borderId="2" xfId="0" applyFont="1" applyBorder="1"/>
    <xf numFmtId="2" fontId="80" fillId="0" borderId="2" xfId="0" applyNumberFormat="1" applyFont="1" applyBorder="1" applyAlignment="1">
      <alignment horizontal="center" vertical="center"/>
    </xf>
    <xf numFmtId="2" fontId="83" fillId="0" borderId="2" xfId="0" applyNumberFormat="1" applyFont="1" applyBorder="1" applyAlignment="1">
      <alignment horizontal="center" vertical="center"/>
    </xf>
    <xf numFmtId="4" fontId="80" fillId="0" borderId="2" xfId="0" applyNumberFormat="1" applyFont="1" applyBorder="1"/>
    <xf numFmtId="4" fontId="84" fillId="0" borderId="2" xfId="0" applyNumberFormat="1" applyFont="1" applyBorder="1"/>
    <xf numFmtId="0" fontId="80" fillId="4" borderId="2" xfId="0" applyFont="1" applyFill="1" applyBorder="1" applyAlignment="1">
      <alignment horizontal="center" vertical="center" wrapText="1"/>
    </xf>
    <xf numFmtId="0" fontId="83" fillId="4" borderId="37" xfId="19698" applyFont="1" applyFill="1" applyBorder="1" applyAlignment="1">
      <alignment horizontal="center" vertical="center" wrapText="1"/>
    </xf>
    <xf numFmtId="0" fontId="83" fillId="4" borderId="37" xfId="0" applyFont="1" applyFill="1" applyBorder="1" applyAlignment="1">
      <alignment horizontal="center" vertical="center" wrapText="1"/>
    </xf>
    <xf numFmtId="43" fontId="84" fillId="0" borderId="2" xfId="19698" applyNumberFormat="1" applyFont="1" applyBorder="1" applyAlignment="1">
      <alignment horizontal="center" vertical="center"/>
    </xf>
    <xf numFmtId="0" fontId="80" fillId="0" borderId="2" xfId="0" applyFont="1" applyBorder="1" applyAlignment="1">
      <alignment wrapText="1"/>
    </xf>
    <xf numFmtId="4" fontId="80" fillId="0" borderId="2" xfId="0" applyNumberFormat="1" applyFont="1" applyBorder="1" applyAlignment="1">
      <alignment horizontal="center"/>
    </xf>
    <xf numFmtId="4" fontId="80" fillId="0" borderId="2" xfId="0" applyNumberFormat="1" applyFont="1" applyBorder="1" applyAlignment="1">
      <alignment vertical="center"/>
    </xf>
    <xf numFmtId="4" fontId="80" fillId="0" borderId="2" xfId="0" applyNumberFormat="1" applyFont="1" applyBorder="1" applyAlignment="1">
      <alignment horizontal="center" vertical="center"/>
    </xf>
    <xf numFmtId="0" fontId="84" fillId="0" borderId="2" xfId="0" applyFont="1" applyBorder="1" applyAlignment="1">
      <alignment wrapText="1"/>
    </xf>
    <xf numFmtId="0" fontId="84" fillId="0" borderId="2" xfId="0" applyFont="1" applyBorder="1"/>
    <xf numFmtId="4" fontId="84" fillId="0" borderId="2" xfId="0" applyNumberFormat="1" applyFont="1" applyBorder="1" applyAlignment="1">
      <alignment horizontal="center" vertical="center"/>
    </xf>
    <xf numFmtId="0" fontId="80" fillId="2" borderId="0" xfId="19698" applyFont="1" applyFill="1" applyAlignment="1">
      <alignment horizontal="center" vertical="center" wrapText="1"/>
    </xf>
    <xf numFmtId="0" fontId="84" fillId="0" borderId="2" xfId="0" applyFont="1" applyBorder="1" applyAlignment="1">
      <alignment horizontal="center" vertical="center" wrapText="1"/>
    </xf>
    <xf numFmtId="0" fontId="80" fillId="2" borderId="0" xfId="19699" applyFont="1" applyFill="1"/>
    <xf numFmtId="0" fontId="80" fillId="2" borderId="0" xfId="19699" applyFont="1" applyFill="1" applyAlignment="1">
      <alignment horizontal="right"/>
    </xf>
    <xf numFmtId="0" fontId="80" fillId="2" borderId="0" xfId="19699" applyFont="1" applyFill="1" applyAlignment="1">
      <alignment vertical="center" wrapText="1"/>
    </xf>
    <xf numFmtId="0" fontId="80" fillId="2" borderId="0" xfId="19699" applyFont="1" applyFill="1" applyAlignment="1">
      <alignment horizontal="right" wrapText="1"/>
    </xf>
    <xf numFmtId="172" fontId="80" fillId="2" borderId="0" xfId="19699" applyNumberFormat="1" applyFont="1" applyFill="1"/>
    <xf numFmtId="43" fontId="80" fillId="2" borderId="0" xfId="19699" applyNumberFormat="1" applyFont="1" applyFill="1" applyAlignment="1">
      <alignment horizontal="right"/>
    </xf>
    <xf numFmtId="43" fontId="80" fillId="2" borderId="0" xfId="19699" applyNumberFormat="1" applyFont="1" applyFill="1"/>
    <xf numFmtId="0" fontId="82" fillId="2" borderId="0" xfId="19699" applyFont="1" applyFill="1" applyAlignment="1">
      <alignment vertical="center"/>
    </xf>
    <xf numFmtId="49" fontId="82" fillId="0" borderId="2" xfId="0" applyNumberFormat="1" applyFont="1" applyBorder="1" applyAlignment="1">
      <alignment horizontal="center" vertical="center"/>
    </xf>
    <xf numFmtId="49" fontId="82" fillId="0" borderId="2" xfId="0" applyNumberFormat="1" applyFont="1" applyBorder="1" applyAlignment="1">
      <alignment horizontal="left" vertical="center" wrapText="1"/>
    </xf>
    <xf numFmtId="0" fontId="80" fillId="2" borderId="2" xfId="19699" applyFont="1" applyFill="1" applyBorder="1"/>
    <xf numFmtId="49" fontId="80" fillId="0" borderId="0" xfId="0" applyNumberFormat="1" applyFont="1"/>
    <xf numFmtId="0" fontId="84" fillId="0" borderId="6" xfId="0" applyFont="1" applyBorder="1"/>
    <xf numFmtId="0" fontId="80" fillId="2" borderId="2" xfId="19699" applyFont="1" applyFill="1" applyBorder="1" applyAlignment="1">
      <alignment vertical="top" wrapText="1"/>
    </xf>
    <xf numFmtId="2" fontId="80" fillId="2" borderId="2" xfId="19699" applyNumberFormat="1" applyFont="1" applyFill="1" applyBorder="1" applyAlignment="1">
      <alignment horizontal="center" vertical="center" wrapText="1"/>
    </xf>
    <xf numFmtId="1" fontId="85" fillId="0" borderId="2" xfId="6" applyNumberFormat="1" applyFont="1" applyBorder="1" applyAlignment="1" applyProtection="1">
      <alignment horizontal="center" vertical="center" wrapText="1"/>
      <protection locked="0"/>
    </xf>
    <xf numFmtId="0" fontId="80" fillId="2" borderId="2" xfId="19699" applyFont="1" applyFill="1" applyBorder="1" applyAlignment="1">
      <alignment horizontal="center" vertical="center"/>
    </xf>
    <xf numFmtId="49" fontId="83" fillId="4" borderId="2" xfId="6" applyNumberFormat="1" applyFont="1" applyFill="1" applyBorder="1" applyAlignment="1">
      <alignment horizontal="center" vertical="center" wrapText="1"/>
    </xf>
    <xf numFmtId="49" fontId="83" fillId="4" borderId="2" xfId="6" applyNumberFormat="1" applyFont="1" applyFill="1" applyBorder="1" applyAlignment="1">
      <alignment horizontal="left" vertical="center" wrapText="1"/>
    </xf>
    <xf numFmtId="0" fontId="83" fillId="2" borderId="2" xfId="19699" applyFont="1" applyFill="1" applyBorder="1" applyAlignment="1" applyProtection="1">
      <alignment horizontal="center" vertical="center" wrapText="1"/>
      <protection locked="0"/>
    </xf>
    <xf numFmtId="2" fontId="83" fillId="2" borderId="2" xfId="19699" applyNumberFormat="1" applyFont="1" applyFill="1" applyBorder="1" applyAlignment="1" applyProtection="1">
      <alignment horizontal="center" vertical="center" wrapText="1"/>
      <protection locked="0"/>
    </xf>
    <xf numFmtId="2" fontId="80" fillId="2" borderId="2" xfId="19699" applyNumberFormat="1" applyFont="1" applyFill="1" applyBorder="1" applyAlignment="1">
      <alignment horizontal="center" vertical="center"/>
    </xf>
    <xf numFmtId="2" fontId="84" fillId="4" borderId="2" xfId="19699" applyNumberFormat="1" applyFont="1" applyFill="1" applyBorder="1" applyAlignment="1">
      <alignment horizontal="center" vertical="center"/>
    </xf>
    <xf numFmtId="0" fontId="80" fillId="4" borderId="2" xfId="19699" applyFont="1" applyFill="1" applyBorder="1" applyAlignment="1">
      <alignment horizontal="center" vertical="center" wrapText="1"/>
    </xf>
    <xf numFmtId="0" fontId="80" fillId="4" borderId="2" xfId="19699" applyFont="1" applyFill="1" applyBorder="1"/>
    <xf numFmtId="0" fontId="80" fillId="2" borderId="2" xfId="0" applyFont="1" applyFill="1" applyBorder="1" applyAlignment="1">
      <alignment horizontal="center" vertical="center" wrapText="1"/>
    </xf>
    <xf numFmtId="49" fontId="82" fillId="2" borderId="2" xfId="0" applyNumberFormat="1" applyFont="1" applyFill="1" applyBorder="1" applyAlignment="1">
      <alignment horizontal="center" vertical="center"/>
    </xf>
    <xf numFmtId="0" fontId="82" fillId="2" borderId="2" xfId="0" applyFont="1" applyFill="1" applyBorder="1" applyAlignment="1">
      <alignment vertical="center" wrapText="1"/>
    </xf>
    <xf numFmtId="49" fontId="81" fillId="2" borderId="2" xfId="0" applyNumberFormat="1" applyFont="1" applyFill="1" applyBorder="1" applyAlignment="1">
      <alignment horizontal="center" vertical="center"/>
    </xf>
    <xf numFmtId="0" fontId="81" fillId="2" borderId="2" xfId="0" applyFont="1" applyFill="1" applyBorder="1" applyAlignment="1">
      <alignment vertical="center" wrapText="1"/>
    </xf>
    <xf numFmtId="43" fontId="84" fillId="2" borderId="0" xfId="19699" applyNumberFormat="1" applyFont="1" applyFill="1" applyAlignment="1">
      <alignment horizontal="right"/>
    </xf>
    <xf numFmtId="0" fontId="84" fillId="2" borderId="0" xfId="19699" applyFont="1" applyFill="1" applyAlignment="1">
      <alignment horizontal="left" vertical="center" wrapText="1"/>
    </xf>
    <xf numFmtId="0" fontId="80" fillId="2" borderId="2" xfId="19699" applyFont="1" applyFill="1" applyBorder="1" applyAlignment="1">
      <alignment horizontal="left" vertical="center" wrapText="1"/>
    </xf>
    <xf numFmtId="3" fontId="80" fillId="4" borderId="2" xfId="56" applyNumberFormat="1" applyFont="1" applyFill="1" applyBorder="1" applyAlignment="1">
      <alignment horizontal="center" vertical="center" wrapText="1"/>
    </xf>
    <xf numFmtId="0" fontId="80" fillId="2" borderId="2" xfId="19699" applyFont="1" applyFill="1" applyBorder="1" applyAlignment="1">
      <alignment vertical="center" wrapText="1"/>
    </xf>
    <xf numFmtId="9" fontId="80" fillId="2" borderId="2" xfId="19699" applyNumberFormat="1" applyFont="1" applyFill="1" applyBorder="1" applyAlignment="1">
      <alignment vertical="center"/>
    </xf>
    <xf numFmtId="43" fontId="80" fillId="2" borderId="2" xfId="19697" applyFont="1" applyFill="1" applyBorder="1" applyAlignment="1">
      <alignment horizontal="left" vertical="center"/>
    </xf>
    <xf numFmtId="9" fontId="80" fillId="2" borderId="2" xfId="19699" applyNumberFormat="1" applyFont="1" applyFill="1" applyBorder="1" applyAlignment="1">
      <alignment horizontal="center" vertical="center"/>
    </xf>
    <xf numFmtId="2" fontId="80" fillId="0" borderId="0" xfId="0" applyNumberFormat="1" applyFont="1"/>
    <xf numFmtId="3" fontId="80" fillId="0" borderId="2" xfId="0" applyNumberFormat="1" applyFont="1" applyBorder="1"/>
    <xf numFmtId="3" fontId="82" fillId="3" borderId="2" xfId="0" applyNumberFormat="1" applyFont="1" applyFill="1" applyBorder="1" applyAlignment="1">
      <alignment horizontal="center" vertical="center"/>
    </xf>
    <xf numFmtId="0" fontId="80" fillId="0" borderId="6" xfId="0" applyFont="1" applyBorder="1" applyAlignment="1">
      <alignment horizontal="center" vertical="center"/>
    </xf>
    <xf numFmtId="4" fontId="84" fillId="0" borderId="0" xfId="0" applyNumberFormat="1" applyFont="1" applyAlignment="1">
      <alignment horizontal="center" vertical="center"/>
    </xf>
    <xf numFmtId="4" fontId="84" fillId="0" borderId="0" xfId="0" applyNumberFormat="1" applyFont="1"/>
    <xf numFmtId="4" fontId="80" fillId="0" borderId="0" xfId="0" applyNumberFormat="1" applyFont="1"/>
    <xf numFmtId="172" fontId="84" fillId="0" borderId="2" xfId="19698" applyNumberFormat="1" applyFont="1" applyBorder="1" applyAlignment="1">
      <alignment horizontal="center" vertical="center"/>
    </xf>
    <xf numFmtId="3" fontId="80" fillId="0" borderId="2" xfId="0" applyNumberFormat="1" applyFont="1" applyBorder="1" applyAlignment="1">
      <alignment horizontal="center"/>
    </xf>
    <xf numFmtId="4" fontId="80" fillId="3" borderId="2" xfId="0" applyNumberFormat="1" applyFont="1" applyFill="1" applyBorder="1" applyAlignment="1">
      <alignment vertical="center"/>
    </xf>
    <xf numFmtId="0" fontId="80" fillId="3" borderId="2" xfId="0" applyFont="1" applyFill="1" applyBorder="1"/>
    <xf numFmtId="4" fontId="83" fillId="3" borderId="2" xfId="0" applyNumberFormat="1" applyFont="1" applyFill="1" applyBorder="1" applyAlignment="1">
      <alignment vertical="center"/>
    </xf>
    <xf numFmtId="0" fontId="2" fillId="0" borderId="2" xfId="0" applyFont="1" applyBorder="1"/>
    <xf numFmtId="4" fontId="2" fillId="0" borderId="7" xfId="0" applyNumberFormat="1" applyFont="1" applyBorder="1"/>
    <xf numFmtId="4" fontId="2" fillId="0" borderId="6" xfId="0" applyNumberFormat="1" applyFont="1" applyBorder="1"/>
    <xf numFmtId="0" fontId="2" fillId="0" borderId="6" xfId="0" applyFont="1" applyBorder="1"/>
    <xf numFmtId="173" fontId="80" fillId="0" borderId="2" xfId="0" applyNumberFormat="1" applyFont="1" applyBorder="1" applyAlignment="1">
      <alignment horizontal="center" vertical="center"/>
    </xf>
    <xf numFmtId="172" fontId="84" fillId="0" borderId="2" xfId="19698" applyNumberFormat="1" applyFont="1" applyBorder="1" applyAlignment="1">
      <alignment horizontal="right" vertical="center"/>
    </xf>
    <xf numFmtId="4" fontId="83" fillId="0" borderId="2" xfId="0" applyNumberFormat="1" applyFont="1" applyBorder="1" applyAlignment="1">
      <alignment horizontal="center" vertical="center"/>
    </xf>
    <xf numFmtId="1" fontId="80" fillId="0" borderId="2" xfId="0" applyNumberFormat="1" applyFont="1" applyBorder="1" applyAlignment="1">
      <alignment horizontal="center" vertical="center"/>
    </xf>
    <xf numFmtId="2" fontId="84" fillId="0" borderId="2" xfId="0" applyNumberFormat="1" applyFont="1" applyBorder="1" applyAlignment="1">
      <alignment horizontal="center" vertical="center"/>
    </xf>
    <xf numFmtId="4" fontId="80" fillId="0" borderId="7" xfId="0" applyNumberFormat="1" applyFont="1" applyBorder="1" applyAlignment="1">
      <alignment horizontal="center" vertical="center"/>
    </xf>
    <xf numFmtId="4" fontId="80" fillId="0" borderId="6" xfId="0" applyNumberFormat="1" applyFont="1" applyBorder="1" applyAlignment="1">
      <alignment horizontal="center" vertical="center"/>
    </xf>
    <xf numFmtId="4" fontId="84" fillId="0" borderId="6" xfId="0" applyNumberFormat="1" applyFont="1" applyBorder="1" applyAlignment="1">
      <alignment horizontal="center" vertical="center"/>
    </xf>
    <xf numFmtId="4" fontId="2" fillId="0" borderId="1" xfId="0" applyNumberFormat="1" applyFont="1" applyBorder="1"/>
    <xf numFmtId="4" fontId="2" fillId="0" borderId="2" xfId="0" applyNumberFormat="1" applyFont="1" applyBorder="1"/>
    <xf numFmtId="4" fontId="2" fillId="0" borderId="3" xfId="0" applyNumberFormat="1" applyFont="1" applyBorder="1"/>
    <xf numFmtId="0" fontId="2" fillId="0" borderId="3" xfId="0" applyFont="1" applyBorder="1"/>
    <xf numFmtId="0" fontId="2" fillId="0" borderId="1" xfId="0" applyFont="1" applyBorder="1"/>
    <xf numFmtId="172" fontId="84" fillId="0" borderId="2" xfId="19698" applyNumberFormat="1" applyFont="1" applyBorder="1" applyAlignment="1">
      <alignment vertical="center"/>
    </xf>
    <xf numFmtId="170" fontId="85" fillId="2" borderId="2" xfId="19697" applyNumberFormat="1" applyFont="1" applyFill="1" applyBorder="1" applyAlignment="1">
      <alignment horizontal="center" vertical="center"/>
    </xf>
    <xf numFmtId="170" fontId="84" fillId="2" borderId="2" xfId="19699" applyNumberFormat="1" applyFont="1" applyFill="1" applyBorder="1" applyAlignment="1">
      <alignment horizontal="center" vertical="center"/>
    </xf>
    <xf numFmtId="0" fontId="87" fillId="0" borderId="0" xfId="0" applyFont="1"/>
    <xf numFmtId="0" fontId="84" fillId="2" borderId="4" xfId="19699" applyFont="1" applyFill="1" applyBorder="1"/>
    <xf numFmtId="0" fontId="84" fillId="2" borderId="3" xfId="19699" applyFont="1" applyFill="1" applyBorder="1"/>
    <xf numFmtId="0" fontId="84" fillId="2" borderId="1" xfId="19699" applyFont="1" applyFill="1" applyBorder="1"/>
    <xf numFmtId="0" fontId="80" fillId="0" borderId="2" xfId="0" applyFont="1" applyBorder="1" applyAlignment="1">
      <alignment horizontal="center" vertical="center" wrapText="1"/>
    </xf>
    <xf numFmtId="0" fontId="80" fillId="0" borderId="4" xfId="0" applyFont="1" applyBorder="1" applyAlignment="1">
      <alignment horizontal="center" vertical="center" wrapText="1"/>
    </xf>
    <xf numFmtId="0" fontId="80" fillId="0" borderId="1" xfId="0" applyFont="1" applyBorder="1" applyAlignment="1">
      <alignment horizontal="center" vertical="center" wrapText="1"/>
    </xf>
    <xf numFmtId="0" fontId="80" fillId="0" borderId="39" xfId="0" applyFont="1" applyBorder="1"/>
    <xf numFmtId="2" fontId="80" fillId="0" borderId="4" xfId="0" applyNumberFormat="1" applyFont="1" applyBorder="1" applyAlignment="1">
      <alignment horizontal="center" vertical="center" wrapText="1"/>
    </xf>
    <xf numFmtId="0" fontId="80" fillId="0" borderId="1" xfId="0" applyFont="1" applyBorder="1" applyAlignment="1">
      <alignment horizontal="center" vertical="center"/>
    </xf>
    <xf numFmtId="170" fontId="80" fillId="2" borderId="2" xfId="19697" applyNumberFormat="1" applyFont="1" applyFill="1" applyBorder="1" applyAlignment="1">
      <alignment horizontal="center" vertical="center"/>
    </xf>
    <xf numFmtId="43" fontId="80" fillId="0" borderId="2" xfId="19697" applyFont="1" applyBorder="1" applyAlignment="1">
      <alignment horizontal="center" vertical="center"/>
    </xf>
    <xf numFmtId="0" fontId="80" fillId="0" borderId="39" xfId="0" applyFont="1" applyBorder="1" applyAlignment="1">
      <alignment wrapText="1"/>
    </xf>
    <xf numFmtId="0" fontId="82" fillId="0" borderId="2" xfId="0" applyFont="1" applyBorder="1" applyAlignment="1">
      <alignment horizontal="center" vertical="center" wrapText="1"/>
    </xf>
    <xf numFmtId="0" fontId="82" fillId="0" borderId="2" xfId="0" applyFont="1" applyBorder="1" applyAlignment="1">
      <alignment horizontal="center" vertical="center"/>
    </xf>
    <xf numFmtId="0" fontId="84" fillId="2" borderId="2" xfId="19699" applyFont="1" applyFill="1" applyBorder="1" applyAlignment="1">
      <alignment horizontal="center" vertical="center" wrapText="1"/>
    </xf>
    <xf numFmtId="2" fontId="84" fillId="2" borderId="2" xfId="19699" applyNumberFormat="1" applyFont="1" applyFill="1" applyBorder="1" applyAlignment="1">
      <alignment horizontal="center" vertical="center"/>
    </xf>
    <xf numFmtId="43" fontId="84" fillId="2" borderId="2" xfId="19697" applyFont="1" applyFill="1" applyBorder="1" applyAlignment="1">
      <alignment horizontal="center" vertical="center"/>
    </xf>
    <xf numFmtId="2" fontId="84" fillId="0" borderId="6" xfId="0" applyNumberFormat="1" applyFont="1" applyBorder="1"/>
    <xf numFmtId="49" fontId="80" fillId="0" borderId="2" xfId="0" applyNumberFormat="1" applyFont="1" applyBorder="1" applyAlignment="1">
      <alignment horizontal="center" vertical="center" wrapText="1"/>
    </xf>
    <xf numFmtId="0" fontId="80" fillId="0" borderId="6" xfId="0" applyFont="1" applyBorder="1" applyAlignment="1">
      <alignment horizontal="center" vertical="center" wrapText="1"/>
    </xf>
    <xf numFmtId="0" fontId="88" fillId="0" borderId="0" xfId="0" applyFont="1" applyAlignment="1">
      <alignment horizontal="left" vertical="top"/>
    </xf>
    <xf numFmtId="0" fontId="77" fillId="0" borderId="0" xfId="0" applyFont="1" applyAlignment="1">
      <alignment horizontal="left" vertical="top"/>
    </xf>
    <xf numFmtId="0" fontId="88" fillId="0" borderId="2" xfId="0" applyFont="1" applyBorder="1" applyAlignment="1">
      <alignment horizontal="left" vertical="top"/>
    </xf>
    <xf numFmtId="0" fontId="90" fillId="2" borderId="0" xfId="19698" applyFont="1" applyFill="1"/>
    <xf numFmtId="170" fontId="90" fillId="2" borderId="0" xfId="19697" applyNumberFormat="1" applyFont="1" applyFill="1"/>
    <xf numFmtId="0" fontId="80" fillId="0" borderId="0" xfId="0" applyFont="1" applyAlignment="1">
      <alignment wrapText="1"/>
    </xf>
    <xf numFmtId="0" fontId="80" fillId="2" borderId="0" xfId="19698" applyFont="1" applyFill="1" applyAlignment="1">
      <alignment wrapText="1"/>
    </xf>
    <xf numFmtId="3" fontId="90" fillId="2" borderId="0" xfId="19698" applyNumberFormat="1" applyFont="1" applyFill="1"/>
    <xf numFmtId="0" fontId="80" fillId="0" borderId="0" xfId="0" applyFont="1" applyAlignment="1">
      <alignment horizontal="left" wrapText="1"/>
    </xf>
    <xf numFmtId="3" fontId="90" fillId="0" borderId="0" xfId="0" applyNumberFormat="1" applyFont="1"/>
    <xf numFmtId="0" fontId="90" fillId="0" borderId="0" xfId="0" applyFont="1"/>
    <xf numFmtId="0" fontId="91" fillId="0" borderId="0" xfId="0" applyFont="1"/>
    <xf numFmtId="43" fontId="91" fillId="0" borderId="2" xfId="0" applyNumberFormat="1" applyFont="1" applyBorder="1"/>
    <xf numFmtId="43" fontId="80" fillId="2" borderId="2" xfId="19697" applyFont="1" applyFill="1" applyBorder="1" applyAlignment="1">
      <alignment horizontal="center" vertical="center"/>
    </xf>
    <xf numFmtId="2" fontId="83" fillId="0" borderId="0" xfId="6" applyNumberFormat="1" applyFont="1" applyAlignment="1" applyProtection="1">
      <alignment horizontal="center" vertical="center" wrapText="1"/>
      <protection locked="0"/>
    </xf>
    <xf numFmtId="2" fontId="80" fillId="2" borderId="0" xfId="19698" applyNumberFormat="1" applyFont="1" applyFill="1" applyAlignment="1">
      <alignment horizontal="center" vertical="center" wrapText="1"/>
    </xf>
    <xf numFmtId="174" fontId="89" fillId="0" borderId="2" xfId="19698" applyNumberFormat="1" applyFont="1" applyBorder="1" applyAlignment="1">
      <alignment horizontal="center" vertical="center"/>
    </xf>
    <xf numFmtId="37" fontId="89" fillId="0" borderId="2" xfId="19698" applyNumberFormat="1" applyFont="1" applyBorder="1" applyAlignment="1">
      <alignment horizontal="center" vertical="center"/>
    </xf>
    <xf numFmtId="43" fontId="85" fillId="2" borderId="2" xfId="19697" applyFont="1" applyFill="1" applyBorder="1" applyAlignment="1">
      <alignment vertical="center" wrapText="1"/>
    </xf>
    <xf numFmtId="0" fontId="92" fillId="0" borderId="0" xfId="0" applyFont="1" applyAlignment="1">
      <alignment vertical="top" wrapText="1"/>
    </xf>
    <xf numFmtId="0" fontId="93" fillId="0" borderId="0" xfId="0" applyFont="1" applyAlignment="1">
      <alignment vertical="top" wrapText="1"/>
    </xf>
    <xf numFmtId="0" fontId="91" fillId="0" borderId="33" xfId="0" applyFont="1" applyBorder="1"/>
    <xf numFmtId="0" fontId="89" fillId="0" borderId="2" xfId="0" applyFont="1" applyBorder="1" applyAlignment="1">
      <alignment horizontal="left" vertical="top" wrapText="1"/>
    </xf>
    <xf numFmtId="0" fontId="89" fillId="0" borderId="2" xfId="0" applyFont="1" applyBorder="1" applyAlignment="1">
      <alignment horizontal="left" vertical="top"/>
    </xf>
    <xf numFmtId="0" fontId="94" fillId="4" borderId="37" xfId="0" applyFont="1" applyFill="1" applyBorder="1" applyAlignment="1">
      <alignment horizontal="center" vertical="center" wrapText="1"/>
    </xf>
    <xf numFmtId="0" fontId="94" fillId="4" borderId="37" xfId="0" applyFont="1" applyFill="1" applyBorder="1" applyAlignment="1">
      <alignment horizontal="left" vertical="top" wrapText="1"/>
    </xf>
    <xf numFmtId="0" fontId="94" fillId="3" borderId="40" xfId="0" applyFont="1" applyFill="1" applyBorder="1" applyAlignment="1">
      <alignment horizontal="left" vertical="top" wrapText="1"/>
    </xf>
    <xf numFmtId="0" fontId="94" fillId="3" borderId="44" xfId="0" applyFont="1" applyFill="1" applyBorder="1" applyAlignment="1">
      <alignment horizontal="left" vertical="top" wrapText="1"/>
    </xf>
    <xf numFmtId="3" fontId="95" fillId="3" borderId="44" xfId="0" applyNumberFormat="1" applyFont="1" applyFill="1" applyBorder="1" applyAlignment="1">
      <alignment horizontal="center" vertical="center" wrapText="1"/>
    </xf>
    <xf numFmtId="0" fontId="94" fillId="3" borderId="45" xfId="0" applyFont="1" applyFill="1" applyBorder="1" applyAlignment="1">
      <alignment horizontal="left" vertical="top" wrapText="1"/>
    </xf>
    <xf numFmtId="0" fontId="94" fillId="4" borderId="2" xfId="0" applyFont="1" applyFill="1" applyBorder="1" applyAlignment="1">
      <alignment horizontal="left" vertical="top" wrapText="1"/>
    </xf>
    <xf numFmtId="3" fontId="95" fillId="4" borderId="2" xfId="0" applyNumberFormat="1" applyFont="1" applyFill="1" applyBorder="1" applyAlignment="1">
      <alignment horizontal="center" vertical="center" wrapText="1"/>
    </xf>
    <xf numFmtId="0" fontId="94" fillId="2" borderId="38" xfId="0" applyFont="1" applyFill="1" applyBorder="1" applyAlignment="1">
      <alignment horizontal="left" vertical="top" wrapText="1"/>
    </xf>
    <xf numFmtId="0" fontId="94" fillId="2" borderId="19" xfId="0" applyFont="1" applyFill="1" applyBorder="1" applyAlignment="1">
      <alignment horizontal="left" vertical="top" wrapText="1"/>
    </xf>
    <xf numFmtId="0" fontId="94" fillId="2" borderId="6" xfId="0" applyFont="1" applyFill="1" applyBorder="1" applyAlignment="1">
      <alignment horizontal="left" vertical="top" wrapText="1"/>
    </xf>
    <xf numFmtId="0" fontId="94" fillId="63" borderId="6" xfId="0" applyFont="1" applyFill="1" applyBorder="1" applyAlignment="1">
      <alignment horizontal="left" vertical="top" wrapText="1"/>
    </xf>
    <xf numFmtId="3" fontId="94" fillId="63" borderId="6" xfId="0" applyNumberFormat="1" applyFont="1" applyFill="1" applyBorder="1" applyAlignment="1">
      <alignment horizontal="center" vertical="center" wrapText="1"/>
    </xf>
    <xf numFmtId="0" fontId="94" fillId="2" borderId="37" xfId="0" applyFont="1" applyFill="1" applyBorder="1" applyAlignment="1">
      <alignment horizontal="left" vertical="top" wrapText="1"/>
    </xf>
    <xf numFmtId="0" fontId="94" fillId="2" borderId="30" xfId="0" applyFont="1" applyFill="1" applyBorder="1" applyAlignment="1">
      <alignment horizontal="left" vertical="top" wrapText="1"/>
    </xf>
    <xf numFmtId="0" fontId="94" fillId="2" borderId="2" xfId="0" applyFont="1" applyFill="1" applyBorder="1" applyAlignment="1">
      <alignment horizontal="left" vertical="top" wrapText="1"/>
    </xf>
    <xf numFmtId="0" fontId="94" fillId="2" borderId="2" xfId="0" applyFont="1" applyFill="1" applyBorder="1" applyAlignment="1">
      <alignment horizontal="right" vertical="top" wrapText="1"/>
    </xf>
    <xf numFmtId="3" fontId="94" fillId="2" borderId="2" xfId="0" applyNumberFormat="1" applyFont="1" applyFill="1" applyBorder="1" applyAlignment="1">
      <alignment horizontal="center" vertical="center" wrapText="1"/>
    </xf>
    <xf numFmtId="0" fontId="94" fillId="2" borderId="5" xfId="0" applyFont="1" applyFill="1" applyBorder="1" applyAlignment="1">
      <alignment horizontal="left" vertical="top" wrapText="1"/>
    </xf>
    <xf numFmtId="0" fontId="89" fillId="2" borderId="2" xfId="0" applyFont="1" applyFill="1" applyBorder="1" applyAlignment="1">
      <alignment horizontal="left" vertical="top" wrapText="1"/>
    </xf>
    <xf numFmtId="0" fontId="94" fillId="63" borderId="2" xfId="0" applyFont="1" applyFill="1" applyBorder="1" applyAlignment="1">
      <alignment horizontal="left" vertical="top" wrapText="1"/>
    </xf>
    <xf numFmtId="0" fontId="89" fillId="63" borderId="2" xfId="0" applyFont="1" applyFill="1" applyBorder="1" applyAlignment="1">
      <alignment horizontal="left" vertical="top" wrapText="1"/>
    </xf>
    <xf numFmtId="3" fontId="94" fillId="63" borderId="2" xfId="0" applyNumberFormat="1" applyFont="1" applyFill="1" applyBorder="1" applyAlignment="1">
      <alignment horizontal="center" vertical="center" wrapText="1"/>
    </xf>
    <xf numFmtId="0" fontId="94" fillId="4" borderId="2" xfId="0" applyFont="1" applyFill="1" applyBorder="1" applyAlignment="1">
      <alignment horizontal="left" vertical="top"/>
    </xf>
    <xf numFmtId="3" fontId="89" fillId="4" borderId="2" xfId="0" applyNumberFormat="1" applyFont="1" applyFill="1" applyBorder="1" applyAlignment="1">
      <alignment horizontal="left" vertical="top" wrapText="1"/>
    </xf>
    <xf numFmtId="3" fontId="94" fillId="4" borderId="2" xfId="0" applyNumberFormat="1" applyFont="1" applyFill="1" applyBorder="1" applyAlignment="1">
      <alignment horizontal="left" vertical="top" wrapText="1"/>
    </xf>
    <xf numFmtId="0" fontId="89" fillId="5" borderId="2" xfId="0" applyFont="1" applyFill="1" applyBorder="1" applyAlignment="1">
      <alignment horizontal="left" vertical="top" wrapText="1"/>
    </xf>
    <xf numFmtId="0" fontId="89" fillId="2" borderId="2" xfId="0" applyFont="1" applyFill="1" applyBorder="1" applyAlignment="1">
      <alignment horizontal="left" vertical="top"/>
    </xf>
    <xf numFmtId="0" fontId="89" fillId="2" borderId="2" xfId="0" applyFont="1" applyFill="1" applyBorder="1" applyAlignment="1">
      <alignment horizontal="center" vertical="center" wrapText="1"/>
    </xf>
    <xf numFmtId="3" fontId="89" fillId="2" borderId="2" xfId="0" applyNumberFormat="1" applyFont="1" applyFill="1" applyBorder="1" applyAlignment="1">
      <alignment horizontal="center" vertical="center" wrapText="1"/>
    </xf>
    <xf numFmtId="1" fontId="89" fillId="2" borderId="2" xfId="0" applyNumberFormat="1" applyFont="1" applyFill="1" applyBorder="1" applyAlignment="1">
      <alignment horizontal="center" vertical="center" wrapText="1"/>
    </xf>
    <xf numFmtId="0" fontId="89" fillId="5" borderId="2" xfId="0" applyFont="1" applyFill="1" applyBorder="1" applyAlignment="1">
      <alignment horizontal="center" vertical="center" wrapText="1"/>
    </xf>
    <xf numFmtId="1" fontId="89" fillId="5" borderId="2" xfId="0" applyNumberFormat="1" applyFont="1" applyFill="1" applyBorder="1" applyAlignment="1">
      <alignment horizontal="center" vertical="center" wrapText="1"/>
    </xf>
    <xf numFmtId="3" fontId="89" fillId="5" borderId="2" xfId="0" applyNumberFormat="1" applyFont="1" applyFill="1" applyBorder="1" applyAlignment="1">
      <alignment horizontal="center" vertical="center" wrapText="1"/>
    </xf>
    <xf numFmtId="3" fontId="89" fillId="5" borderId="2" xfId="0" applyNumberFormat="1" applyFont="1" applyFill="1" applyBorder="1" applyAlignment="1">
      <alignment horizontal="left" vertical="top" wrapText="1"/>
    </xf>
    <xf numFmtId="3" fontId="89" fillId="0" borderId="2" xfId="0" applyNumberFormat="1" applyFont="1" applyBorder="1" applyAlignment="1">
      <alignment horizontal="center" vertical="center" wrapText="1"/>
    </xf>
    <xf numFmtId="3" fontId="89" fillId="0" borderId="2" xfId="0" applyNumberFormat="1" applyFont="1" applyBorder="1" applyAlignment="1">
      <alignment horizontal="left" vertical="top" wrapText="1"/>
    </xf>
    <xf numFmtId="3" fontId="89" fillId="2" borderId="2" xfId="0" applyNumberFormat="1" applyFont="1" applyFill="1" applyBorder="1" applyAlignment="1">
      <alignment horizontal="center" vertical="center"/>
    </xf>
    <xf numFmtId="0" fontId="89" fillId="4" borderId="2" xfId="0" applyFont="1" applyFill="1" applyBorder="1" applyAlignment="1">
      <alignment horizontal="left" vertical="top"/>
    </xf>
    <xf numFmtId="0" fontId="89" fillId="4" borderId="2" xfId="0" applyFont="1" applyFill="1" applyBorder="1" applyAlignment="1">
      <alignment horizontal="left" vertical="top" wrapText="1"/>
    </xf>
    <xf numFmtId="0" fontId="89" fillId="0" borderId="2" xfId="0" applyFont="1" applyBorder="1" applyAlignment="1">
      <alignment horizontal="center" vertical="center" wrapText="1"/>
    </xf>
    <xf numFmtId="3" fontId="93" fillId="0" borderId="2" xfId="0" applyNumberFormat="1" applyFont="1" applyBorder="1" applyAlignment="1">
      <alignment horizontal="center" vertical="center" wrapText="1"/>
    </xf>
    <xf numFmtId="0" fontId="89" fillId="0" borderId="0" xfId="0" applyFont="1" applyAlignment="1">
      <alignment horizontal="center" vertical="center"/>
    </xf>
    <xf numFmtId="0" fontId="89" fillId="5" borderId="0" xfId="0" applyFont="1" applyFill="1" applyAlignment="1">
      <alignment horizontal="left" vertical="top" wrapText="1"/>
    </xf>
    <xf numFmtId="0" fontId="89" fillId="5" borderId="0" xfId="0" applyFont="1" applyFill="1" applyAlignment="1">
      <alignment horizontal="left" vertical="top"/>
    </xf>
    <xf numFmtId="0" fontId="89" fillId="0" borderId="0" xfId="0" applyFont="1" applyAlignment="1">
      <alignment horizontal="left" vertical="top" wrapText="1"/>
    </xf>
    <xf numFmtId="0" fontId="89" fillId="5" borderId="0" xfId="0" applyFont="1" applyFill="1" applyAlignment="1">
      <alignment horizontal="center" vertical="center" wrapText="1"/>
    </xf>
    <xf numFmtId="0" fontId="89" fillId="0" borderId="0" xfId="0" applyFont="1" applyAlignment="1">
      <alignment horizontal="center" vertical="center" wrapText="1"/>
    </xf>
    <xf numFmtId="3" fontId="89" fillId="5" borderId="0" xfId="0" applyNumberFormat="1" applyFont="1" applyFill="1" applyAlignment="1">
      <alignment horizontal="center" vertical="center" wrapText="1"/>
    </xf>
    <xf numFmtId="0" fontId="89" fillId="2" borderId="0" xfId="0" applyFont="1" applyFill="1" applyAlignment="1">
      <alignment horizontal="left" vertical="top" wrapText="1"/>
    </xf>
    <xf numFmtId="0" fontId="89" fillId="5" borderId="0" xfId="0" applyFont="1" applyFill="1" applyAlignment="1">
      <alignment horizontal="center" vertical="top" wrapText="1"/>
    </xf>
    <xf numFmtId="0" fontId="89" fillId="0" borderId="0" xfId="0" applyFont="1" applyAlignment="1">
      <alignment horizontal="left" vertical="top"/>
    </xf>
    <xf numFmtId="3" fontId="89" fillId="0" borderId="0" xfId="0" applyNumberFormat="1" applyFont="1" applyAlignment="1">
      <alignment horizontal="left" vertical="top"/>
    </xf>
    <xf numFmtId="3" fontId="93" fillId="2" borderId="2" xfId="0" applyNumberFormat="1" applyFont="1" applyFill="1" applyBorder="1" applyAlignment="1">
      <alignment horizontal="center" vertical="center" wrapText="1"/>
    </xf>
    <xf numFmtId="0" fontId="89" fillId="2" borderId="37" xfId="0" applyFont="1" applyFill="1" applyBorder="1" applyAlignment="1">
      <alignment horizontal="left" vertical="top" wrapText="1"/>
    </xf>
    <xf numFmtId="0" fontId="89" fillId="0" borderId="37" xfId="0" applyFont="1" applyBorder="1" applyAlignment="1">
      <alignment horizontal="left" vertical="top" wrapText="1"/>
    </xf>
    <xf numFmtId="0" fontId="89" fillId="2" borderId="37" xfId="0" applyFont="1" applyFill="1" applyBorder="1" applyAlignment="1">
      <alignment horizontal="center" vertical="top" wrapText="1"/>
    </xf>
    <xf numFmtId="0" fontId="92" fillId="0" borderId="2" xfId="0" applyFont="1" applyBorder="1" applyAlignment="1">
      <alignment vertical="top" wrapText="1"/>
    </xf>
    <xf numFmtId="0" fontId="89" fillId="2" borderId="37" xfId="0" applyFont="1" applyFill="1" applyBorder="1" applyAlignment="1">
      <alignment horizontal="center" vertical="center" wrapText="1"/>
    </xf>
    <xf numFmtId="1" fontId="89" fillId="2" borderId="37" xfId="0" applyNumberFormat="1" applyFont="1" applyFill="1" applyBorder="1" applyAlignment="1">
      <alignment horizontal="center" vertical="center" wrapText="1"/>
    </xf>
    <xf numFmtId="3" fontId="89" fillId="2" borderId="37" xfId="0" applyNumberFormat="1" applyFont="1" applyFill="1" applyBorder="1" applyAlignment="1">
      <alignment horizontal="center" vertical="center" wrapText="1"/>
    </xf>
    <xf numFmtId="3" fontId="89" fillId="2" borderId="37" xfId="0" applyNumberFormat="1" applyFont="1" applyFill="1" applyBorder="1" applyAlignment="1">
      <alignment horizontal="left" vertical="top" wrapText="1"/>
    </xf>
    <xf numFmtId="3" fontId="89" fillId="5" borderId="37" xfId="0" applyNumberFormat="1" applyFont="1" applyFill="1" applyBorder="1" applyAlignment="1">
      <alignment horizontal="center" vertical="center" wrapText="1"/>
    </xf>
    <xf numFmtId="3" fontId="89" fillId="5" borderId="6" xfId="0" applyNumberFormat="1" applyFont="1" applyFill="1" applyBorder="1" applyAlignment="1">
      <alignment horizontal="center" vertical="center" wrapText="1"/>
    </xf>
    <xf numFmtId="0" fontId="89" fillId="5" borderId="37" xfId="0" applyFont="1" applyFill="1" applyBorder="1" applyAlignment="1">
      <alignment horizontal="left" vertical="top" wrapText="1"/>
    </xf>
    <xf numFmtId="0" fontId="89" fillId="5" borderId="6" xfId="0" applyFont="1" applyFill="1" applyBorder="1" applyAlignment="1">
      <alignment horizontal="left" vertical="top" wrapText="1"/>
    </xf>
    <xf numFmtId="0" fontId="77" fillId="0" borderId="0" xfId="0" applyFont="1" applyAlignment="1">
      <alignment horizontal="left" vertical="center" wrapText="1"/>
    </xf>
    <xf numFmtId="0" fontId="77" fillId="0" borderId="0" xfId="0" applyFont="1" applyAlignment="1">
      <alignment horizontal="left" vertical="top"/>
    </xf>
    <xf numFmtId="0" fontId="89" fillId="5" borderId="37" xfId="0" applyFont="1" applyFill="1" applyBorder="1" applyAlignment="1">
      <alignment horizontal="center" vertical="center" wrapText="1"/>
    </xf>
    <xf numFmtId="0" fontId="89" fillId="5" borderId="38" xfId="0" applyFont="1" applyFill="1" applyBorder="1" applyAlignment="1">
      <alignment horizontal="center" vertical="center" wrapText="1"/>
    </xf>
    <xf numFmtId="0" fontId="89" fillId="5" borderId="6" xfId="0" applyFont="1" applyFill="1" applyBorder="1" applyAlignment="1">
      <alignment horizontal="center" vertical="center" wrapText="1"/>
    </xf>
    <xf numFmtId="0" fontId="89" fillId="2" borderId="5" xfId="0" applyFont="1" applyFill="1" applyBorder="1" applyAlignment="1">
      <alignment horizontal="left" vertical="top" wrapText="1"/>
    </xf>
    <xf numFmtId="0" fontId="89" fillId="2" borderId="6" xfId="0" applyFont="1" applyFill="1" applyBorder="1" applyAlignment="1">
      <alignment horizontal="left" vertical="top" wrapText="1"/>
    </xf>
    <xf numFmtId="0" fontId="89" fillId="0" borderId="37" xfId="0" applyFont="1" applyBorder="1" applyAlignment="1">
      <alignment horizontal="left" vertical="top" wrapText="1"/>
    </xf>
    <xf numFmtId="0" fontId="89" fillId="0" borderId="6" xfId="0" applyFont="1" applyBorder="1" applyAlignment="1">
      <alignment horizontal="left" vertical="top" wrapText="1"/>
    </xf>
    <xf numFmtId="3" fontId="89" fillId="5" borderId="38" xfId="0" applyNumberFormat="1" applyFont="1" applyFill="1" applyBorder="1" applyAlignment="1">
      <alignment horizontal="center" vertical="center" wrapText="1"/>
    </xf>
    <xf numFmtId="0" fontId="94" fillId="4" borderId="2" xfId="0" applyFont="1" applyFill="1" applyBorder="1" applyAlignment="1">
      <alignment horizontal="left" vertical="top" wrapText="1"/>
    </xf>
    <xf numFmtId="0" fontId="89" fillId="5" borderId="2" xfId="0" applyFont="1" applyFill="1" applyBorder="1" applyAlignment="1">
      <alignment horizontal="left" vertical="top" wrapText="1"/>
    </xf>
    <xf numFmtId="0" fontId="89" fillId="2" borderId="2" xfId="0" applyFont="1" applyFill="1" applyBorder="1" applyAlignment="1">
      <alignment horizontal="left" vertical="top" wrapText="1"/>
    </xf>
    <xf numFmtId="0" fontId="89" fillId="2" borderId="37" xfId="0" applyFont="1" applyFill="1" applyBorder="1" applyAlignment="1">
      <alignment horizontal="left" vertical="top" wrapText="1"/>
    </xf>
    <xf numFmtId="0" fontId="89" fillId="2" borderId="38" xfId="0" applyFont="1" applyFill="1" applyBorder="1" applyAlignment="1">
      <alignment horizontal="left" vertical="top" wrapText="1"/>
    </xf>
    <xf numFmtId="0" fontId="89" fillId="2" borderId="37" xfId="0" applyFont="1" applyFill="1" applyBorder="1" applyAlignment="1">
      <alignment horizontal="center" vertical="top" wrapText="1"/>
    </xf>
    <xf numFmtId="0" fontId="89" fillId="2" borderId="6" xfId="0" applyFont="1" applyFill="1" applyBorder="1" applyAlignment="1">
      <alignment horizontal="center" vertical="top" wrapText="1"/>
    </xf>
    <xf numFmtId="0" fontId="89" fillId="5" borderId="37" xfId="0" applyFont="1" applyFill="1" applyBorder="1" applyAlignment="1">
      <alignment horizontal="center" vertical="top" wrapText="1"/>
    </xf>
    <xf numFmtId="0" fontId="89" fillId="5" borderId="6" xfId="0" applyFont="1" applyFill="1" applyBorder="1" applyAlignment="1">
      <alignment horizontal="center" vertical="top" wrapText="1"/>
    </xf>
    <xf numFmtId="0" fontId="89" fillId="0" borderId="37" xfId="0" applyFont="1" applyBorder="1" applyAlignment="1">
      <alignment horizontal="left" vertical="top"/>
    </xf>
    <xf numFmtId="0" fontId="89" fillId="0" borderId="6" xfId="0" applyFont="1" applyBorder="1" applyAlignment="1">
      <alignment horizontal="left" vertical="top"/>
    </xf>
    <xf numFmtId="0" fontId="89" fillId="2" borderId="2" xfId="0" applyFont="1" applyFill="1" applyBorder="1" applyAlignment="1">
      <alignment horizontal="center" vertical="center" wrapText="1"/>
    </xf>
    <xf numFmtId="3" fontId="89" fillId="2" borderId="2" xfId="0" applyNumberFormat="1" applyFont="1" applyFill="1" applyBorder="1" applyAlignment="1">
      <alignment horizontal="center" vertical="center" wrapText="1"/>
    </xf>
    <xf numFmtId="0" fontId="89" fillId="2" borderId="2" xfId="0" applyFont="1" applyFill="1" applyBorder="1" applyAlignment="1">
      <alignment horizontal="left" vertical="top"/>
    </xf>
    <xf numFmtId="3" fontId="89" fillId="5" borderId="2" xfId="0" applyNumberFormat="1" applyFont="1" applyFill="1" applyBorder="1" applyAlignment="1">
      <alignment horizontal="center" vertical="center" wrapText="1"/>
    </xf>
    <xf numFmtId="0" fontId="89" fillId="5" borderId="38" xfId="0" applyFont="1" applyFill="1" applyBorder="1" applyAlignment="1">
      <alignment horizontal="center" vertical="top" wrapText="1"/>
    </xf>
    <xf numFmtId="0" fontId="89" fillId="5" borderId="38" xfId="0" applyFont="1" applyFill="1" applyBorder="1" applyAlignment="1">
      <alignment horizontal="left" vertical="top" wrapText="1"/>
    </xf>
    <xf numFmtId="0" fontId="94" fillId="4" borderId="2" xfId="0" applyFont="1" applyFill="1" applyBorder="1" applyAlignment="1">
      <alignment horizontal="center" vertical="center" wrapText="1"/>
    </xf>
    <xf numFmtId="0" fontId="94" fillId="4" borderId="37" xfId="0" applyFont="1" applyFill="1" applyBorder="1" applyAlignment="1">
      <alignment horizontal="center" vertical="center" wrapText="1"/>
    </xf>
    <xf numFmtId="0" fontId="89" fillId="2" borderId="5" xfId="0" applyFont="1" applyFill="1" applyBorder="1" applyAlignment="1">
      <alignment horizontal="center" vertical="top" wrapText="1"/>
    </xf>
    <xf numFmtId="0" fontId="89" fillId="5" borderId="5" xfId="0" applyFont="1" applyFill="1" applyBorder="1" applyAlignment="1">
      <alignment horizontal="left" vertical="top" wrapText="1"/>
    </xf>
    <xf numFmtId="3" fontId="89" fillId="5" borderId="37" xfId="0" applyNumberFormat="1" applyFont="1" applyFill="1" applyBorder="1" applyAlignment="1">
      <alignment horizontal="left" vertical="top" wrapText="1"/>
    </xf>
    <xf numFmtId="3" fontId="89" fillId="5" borderId="6" xfId="0" applyNumberFormat="1" applyFont="1" applyFill="1" applyBorder="1" applyAlignment="1">
      <alignment horizontal="left" vertical="top" wrapText="1"/>
    </xf>
    <xf numFmtId="0" fontId="94" fillId="4" borderId="2" xfId="0" applyFont="1" applyFill="1" applyBorder="1" applyAlignment="1">
      <alignment horizontal="left" vertical="top"/>
    </xf>
    <xf numFmtId="0" fontId="94" fillId="0" borderId="2" xfId="0" applyFont="1" applyBorder="1" applyAlignment="1">
      <alignment horizontal="left" vertical="top" wrapText="1"/>
    </xf>
    <xf numFmtId="0" fontId="89" fillId="0" borderId="2" xfId="0" applyFont="1" applyBorder="1" applyAlignment="1">
      <alignment horizontal="left" vertical="top" wrapText="1"/>
    </xf>
    <xf numFmtId="0" fontId="89" fillId="0" borderId="2" xfId="0" applyFont="1" applyBorder="1" applyAlignment="1">
      <alignment horizontal="left" vertical="top"/>
    </xf>
    <xf numFmtId="0" fontId="94" fillId="0" borderId="19" xfId="0" applyFont="1" applyBorder="1" applyAlignment="1">
      <alignment horizontal="left" vertical="top"/>
    </xf>
    <xf numFmtId="0" fontId="94" fillId="0" borderId="0" xfId="0" applyFont="1" applyAlignment="1">
      <alignment horizontal="left" vertical="top"/>
    </xf>
    <xf numFmtId="0" fontId="94" fillId="0" borderId="8" xfId="0" applyFont="1" applyBorder="1" applyAlignment="1">
      <alignment horizontal="left" vertical="top"/>
    </xf>
    <xf numFmtId="0" fontId="94" fillId="0" borderId="9" xfId="0" applyFont="1" applyBorder="1" applyAlignment="1">
      <alignment horizontal="left" vertical="top"/>
    </xf>
    <xf numFmtId="0" fontId="94" fillId="3" borderId="2" xfId="0" applyFont="1" applyFill="1" applyBorder="1" applyAlignment="1">
      <alignment horizontal="left" vertical="top" wrapText="1"/>
    </xf>
    <xf numFmtId="0" fontId="94" fillId="4" borderId="5" xfId="0" applyFont="1" applyFill="1" applyBorder="1" applyAlignment="1">
      <alignment horizontal="center" vertical="center" wrapText="1"/>
    </xf>
    <xf numFmtId="0" fontId="94" fillId="4" borderId="38" xfId="0" applyFont="1" applyFill="1" applyBorder="1" applyAlignment="1">
      <alignment horizontal="center" vertical="center" wrapText="1"/>
    </xf>
    <xf numFmtId="3" fontId="94" fillId="2" borderId="2" xfId="0" applyNumberFormat="1" applyFont="1" applyFill="1" applyBorder="1" applyAlignment="1">
      <alignment horizontal="center" vertical="center" wrapText="1"/>
    </xf>
    <xf numFmtId="0" fontId="94" fillId="3" borderId="41" xfId="0" applyFont="1" applyFill="1" applyBorder="1" applyAlignment="1">
      <alignment horizontal="left" vertical="top" wrapText="1"/>
    </xf>
    <xf numFmtId="0" fontId="94" fillId="3" borderId="42" xfId="0" applyFont="1" applyFill="1" applyBorder="1" applyAlignment="1">
      <alignment horizontal="left" vertical="top" wrapText="1"/>
    </xf>
    <xf numFmtId="0" fontId="94" fillId="3" borderId="43" xfId="0" applyFont="1" applyFill="1" applyBorder="1" applyAlignment="1">
      <alignment horizontal="left" vertical="top" wrapText="1"/>
    </xf>
    <xf numFmtId="0" fontId="94" fillId="4" borderId="2" xfId="0" applyFont="1" applyFill="1" applyBorder="1" applyAlignment="1">
      <alignment horizontal="center" vertical="top" wrapText="1"/>
    </xf>
    <xf numFmtId="0" fontId="89" fillId="2" borderId="37" xfId="0" applyFont="1" applyFill="1" applyBorder="1" applyAlignment="1">
      <alignment horizontal="center" vertical="center" wrapText="1"/>
    </xf>
    <xf numFmtId="0" fontId="89" fillId="2" borderId="6" xfId="0" applyFont="1" applyFill="1" applyBorder="1" applyAlignment="1">
      <alignment horizontal="center" vertical="center" wrapText="1"/>
    </xf>
    <xf numFmtId="0" fontId="94" fillId="4" borderId="4" xfId="0" applyFont="1" applyFill="1" applyBorder="1" applyAlignment="1">
      <alignment horizontal="left" vertical="top" wrapText="1"/>
    </xf>
    <xf numFmtId="0" fontId="94" fillId="4" borderId="3" xfId="0" applyFont="1" applyFill="1" applyBorder="1" applyAlignment="1">
      <alignment horizontal="left" vertical="top" wrapText="1"/>
    </xf>
    <xf numFmtId="0" fontId="94" fillId="4" borderId="1" xfId="0" applyFont="1" applyFill="1" applyBorder="1" applyAlignment="1">
      <alignment horizontal="left" vertical="top" wrapText="1"/>
    </xf>
    <xf numFmtId="1" fontId="89" fillId="2" borderId="2" xfId="0" applyNumberFormat="1" applyFont="1" applyFill="1" applyBorder="1" applyAlignment="1">
      <alignment horizontal="center" vertical="center" wrapText="1"/>
    </xf>
    <xf numFmtId="1" fontId="89" fillId="5" borderId="37" xfId="0" applyNumberFormat="1" applyFont="1" applyFill="1" applyBorder="1" applyAlignment="1">
      <alignment horizontal="center" vertical="center" wrapText="1"/>
    </xf>
    <xf numFmtId="1" fontId="89" fillId="5" borderId="6" xfId="0" applyNumberFormat="1" applyFont="1" applyFill="1" applyBorder="1" applyAlignment="1">
      <alignment horizontal="center" vertical="center" wrapText="1"/>
    </xf>
    <xf numFmtId="0" fontId="81" fillId="4" borderId="2" xfId="0" applyFont="1" applyFill="1" applyBorder="1" applyAlignment="1">
      <alignment horizontal="center" vertical="center" wrapText="1"/>
    </xf>
    <xf numFmtId="0" fontId="82" fillId="62" borderId="5" xfId="0" applyFont="1" applyFill="1" applyBorder="1" applyAlignment="1">
      <alignment horizontal="center" vertical="center"/>
    </xf>
    <xf numFmtId="0" fontId="82" fillId="62" borderId="6" xfId="0" applyFont="1" applyFill="1" applyBorder="1" applyAlignment="1">
      <alignment horizontal="center" vertical="center"/>
    </xf>
    <xf numFmtId="0" fontId="81" fillId="0" borderId="9" xfId="0" applyFont="1" applyBorder="1" applyAlignment="1">
      <alignment horizontal="center" vertical="center" wrapText="1"/>
    </xf>
    <xf numFmtId="0" fontId="80" fillId="0" borderId="0" xfId="0" applyFont="1" applyAlignment="1">
      <alignment horizontal="left" vertical="center" wrapText="1"/>
    </xf>
    <xf numFmtId="0" fontId="80" fillId="0" borderId="0" xfId="0" applyFont="1" applyAlignment="1">
      <alignment horizontal="right"/>
    </xf>
    <xf numFmtId="0" fontId="84" fillId="0" borderId="0" xfId="0" applyFont="1" applyAlignment="1">
      <alignment horizontal="center" vertical="center" wrapText="1"/>
    </xf>
    <xf numFmtId="0" fontId="82" fillId="0" borderId="29" xfId="0" applyFont="1" applyBorder="1" applyAlignment="1">
      <alignment horizontal="left" vertical="center" wrapText="1"/>
    </xf>
    <xf numFmtId="0" fontId="83" fillId="0" borderId="37" xfId="0" applyFont="1" applyBorder="1" applyAlignment="1">
      <alignment horizontal="center" vertical="center" wrapText="1"/>
    </xf>
    <xf numFmtId="0" fontId="83" fillId="0" borderId="38" xfId="0" applyFont="1" applyBorder="1" applyAlignment="1">
      <alignment horizontal="center" vertical="center" wrapText="1"/>
    </xf>
    <xf numFmtId="0" fontId="83" fillId="0" borderId="6" xfId="0" applyFont="1" applyBorder="1" applyAlignment="1">
      <alignment horizontal="center" vertical="center" wrapText="1"/>
    </xf>
    <xf numFmtId="0" fontId="80" fillId="0" borderId="0" xfId="0" applyFont="1" applyAlignment="1">
      <alignment horizontal="center"/>
    </xf>
    <xf numFmtId="0" fontId="83" fillId="0" borderId="2" xfId="0" applyFont="1" applyBorder="1" applyAlignment="1">
      <alignment horizontal="center" vertical="center" wrapText="1"/>
    </xf>
    <xf numFmtId="0" fontId="81" fillId="0" borderId="0" xfId="0" applyFont="1" applyAlignment="1">
      <alignment horizontal="center" vertical="center" wrapText="1"/>
    </xf>
    <xf numFmtId="0" fontId="82" fillId="4" borderId="2" xfId="0" applyFont="1" applyFill="1" applyBorder="1" applyAlignment="1">
      <alignment horizontal="center" vertical="center" wrapText="1"/>
    </xf>
    <xf numFmtId="0" fontId="82" fillId="0" borderId="0" xfId="0" applyFont="1" applyAlignment="1">
      <alignment horizontal="left" vertical="center" wrapText="1"/>
    </xf>
    <xf numFmtId="0" fontId="82" fillId="62" borderId="2" xfId="0" applyFont="1" applyFill="1" applyBorder="1" applyAlignment="1">
      <alignment horizontal="center" vertical="center"/>
    </xf>
    <xf numFmtId="0" fontId="82" fillId="62" borderId="37" xfId="0" applyFont="1" applyFill="1" applyBorder="1" applyAlignment="1">
      <alignment horizontal="center" vertical="center"/>
    </xf>
    <xf numFmtId="0" fontId="80" fillId="4" borderId="2" xfId="0" applyFont="1" applyFill="1" applyBorder="1" applyAlignment="1">
      <alignment horizontal="center"/>
    </xf>
    <xf numFmtId="0" fontId="82" fillId="0" borderId="35" xfId="0" applyFont="1" applyBorder="1" applyAlignment="1">
      <alignment horizontal="left" vertical="center" wrapText="1"/>
    </xf>
    <xf numFmtId="0" fontId="82" fillId="62" borderId="36" xfId="0" applyFont="1" applyFill="1" applyBorder="1" applyAlignment="1">
      <alignment horizontal="center" vertical="center"/>
    </xf>
    <xf numFmtId="0" fontId="82" fillId="62" borderId="7" xfId="0" applyFont="1" applyFill="1" applyBorder="1" applyAlignment="1">
      <alignment horizontal="center" vertical="center"/>
    </xf>
    <xf numFmtId="0" fontId="82" fillId="62" borderId="35" xfId="0" applyFont="1" applyFill="1" applyBorder="1" applyAlignment="1">
      <alignment horizontal="center" vertical="center"/>
    </xf>
    <xf numFmtId="0" fontId="84" fillId="0" borderId="9" xfId="0" applyFont="1" applyBorder="1" applyAlignment="1">
      <alignment horizontal="center" vertical="center"/>
    </xf>
    <xf numFmtId="0" fontId="80" fillId="2" borderId="37" xfId="0" applyFont="1" applyFill="1" applyBorder="1" applyAlignment="1">
      <alignment horizontal="center" vertical="center"/>
    </xf>
    <xf numFmtId="0" fontId="80" fillId="2" borderId="6" xfId="0" applyFont="1" applyFill="1" applyBorder="1" applyAlignment="1">
      <alignment horizontal="center" vertical="center"/>
    </xf>
    <xf numFmtId="0" fontId="80" fillId="0" borderId="29" xfId="0" applyFont="1" applyBorder="1" applyAlignment="1">
      <alignment horizontal="left" vertical="center" wrapText="1"/>
    </xf>
    <xf numFmtId="0" fontId="82" fillId="4" borderId="3" xfId="0" applyFont="1" applyFill="1" applyBorder="1" applyAlignment="1">
      <alignment horizontal="center" vertical="center" wrapText="1"/>
    </xf>
    <xf numFmtId="0" fontId="86" fillId="0" borderId="2" xfId="0" applyFont="1" applyBorder="1" applyAlignment="1">
      <alignment vertical="center" wrapText="1"/>
    </xf>
    <xf numFmtId="0" fontId="80" fillId="0" borderId="37" xfId="0" applyFont="1" applyBorder="1" applyAlignment="1">
      <alignment horizontal="center" vertical="center"/>
    </xf>
    <xf numFmtId="0" fontId="80" fillId="0" borderId="6" xfId="0" applyFont="1" applyBorder="1" applyAlignment="1">
      <alignment horizontal="center" vertical="center"/>
    </xf>
    <xf numFmtId="0" fontId="80" fillId="4" borderId="2" xfId="19698" applyFont="1" applyFill="1" applyBorder="1" applyAlignment="1">
      <alignment horizontal="center" vertical="center" wrapText="1"/>
    </xf>
    <xf numFmtId="0" fontId="80" fillId="4" borderId="37" xfId="19698" applyFont="1" applyFill="1" applyBorder="1" applyAlignment="1">
      <alignment horizontal="center" vertical="center"/>
    </xf>
    <xf numFmtId="0" fontId="80" fillId="4" borderId="38" xfId="19698" applyFont="1" applyFill="1" applyBorder="1" applyAlignment="1">
      <alignment horizontal="center" vertical="center"/>
    </xf>
    <xf numFmtId="0" fontId="80" fillId="4" borderId="6" xfId="19698" applyFont="1" applyFill="1" applyBorder="1" applyAlignment="1">
      <alignment horizontal="center" vertical="center"/>
    </xf>
    <xf numFmtId="0" fontId="84" fillId="0" borderId="0" xfId="0" applyFont="1" applyAlignment="1">
      <alignment horizontal="center"/>
    </xf>
    <xf numFmtId="0" fontId="80" fillId="4" borderId="37" xfId="19698" applyFont="1" applyFill="1" applyBorder="1" applyAlignment="1">
      <alignment horizontal="center" vertical="center" wrapText="1"/>
    </xf>
    <xf numFmtId="0" fontId="80" fillId="4" borderId="38" xfId="19698" applyFont="1" applyFill="1" applyBorder="1" applyAlignment="1">
      <alignment horizontal="center" vertical="center" wrapText="1"/>
    </xf>
    <xf numFmtId="0" fontId="80" fillId="4" borderId="6" xfId="19698" applyFont="1" applyFill="1" applyBorder="1" applyAlignment="1">
      <alignment horizontal="center" vertical="center" wrapText="1"/>
    </xf>
    <xf numFmtId="3" fontId="80" fillId="4" borderId="2" xfId="19716" applyNumberFormat="1" applyFont="1" applyFill="1" applyBorder="1" applyAlignment="1">
      <alignment horizontal="center" vertical="center" wrapText="1"/>
    </xf>
    <xf numFmtId="0" fontId="80" fillId="4" borderId="5" xfId="19716" applyFont="1" applyFill="1" applyBorder="1" applyAlignment="1">
      <alignment horizontal="center" vertical="center" wrapText="1"/>
    </xf>
    <xf numFmtId="0" fontId="80" fillId="4" borderId="6" xfId="19716" applyFont="1" applyFill="1" applyBorder="1" applyAlignment="1">
      <alignment horizontal="center" vertical="center" wrapText="1"/>
    </xf>
    <xf numFmtId="0" fontId="80" fillId="4" borderId="2" xfId="19716" applyFont="1" applyFill="1" applyBorder="1" applyAlignment="1">
      <alignment horizontal="center" vertical="center" wrapText="1"/>
    </xf>
    <xf numFmtId="3" fontId="80" fillId="4" borderId="5" xfId="19716" applyNumberFormat="1" applyFont="1" applyFill="1" applyBorder="1" applyAlignment="1">
      <alignment horizontal="center" vertical="center" wrapText="1"/>
    </xf>
    <xf numFmtId="3" fontId="80" fillId="4" borderId="6" xfId="19716" applyNumberFormat="1" applyFont="1" applyFill="1" applyBorder="1" applyAlignment="1">
      <alignment horizontal="center" vertical="center" wrapText="1"/>
    </xf>
    <xf numFmtId="0" fontId="80" fillId="0" borderId="4" xfId="0" applyFont="1" applyBorder="1" applyAlignment="1">
      <alignment horizontal="left" vertical="center"/>
    </xf>
    <xf numFmtId="0" fontId="80" fillId="0" borderId="1" xfId="0" applyFont="1" applyBorder="1" applyAlignment="1">
      <alignment horizontal="left" vertical="center"/>
    </xf>
    <xf numFmtId="0" fontId="80" fillId="0" borderId="2" xfId="0" applyFont="1" applyBorder="1" applyAlignment="1">
      <alignment horizontal="left" vertical="center" wrapText="1"/>
    </xf>
    <xf numFmtId="0" fontId="80" fillId="4" borderId="2" xfId="0" applyFont="1" applyFill="1" applyBorder="1" applyAlignment="1">
      <alignment horizontal="center" vertical="center"/>
    </xf>
    <xf numFmtId="0" fontId="80" fillId="4" borderId="37" xfId="0" applyFont="1" applyFill="1" applyBorder="1" applyAlignment="1">
      <alignment horizontal="center" vertical="center" wrapText="1"/>
    </xf>
    <xf numFmtId="0" fontId="80" fillId="4" borderId="6" xfId="0" applyFont="1" applyFill="1" applyBorder="1" applyAlignment="1">
      <alignment horizontal="center" vertical="center" wrapText="1"/>
    </xf>
    <xf numFmtId="0" fontId="80" fillId="4" borderId="37" xfId="0" applyFont="1" applyFill="1" applyBorder="1" applyAlignment="1">
      <alignment horizontal="center" vertical="center"/>
    </xf>
    <xf numFmtId="0" fontId="80" fillId="4" borderId="6" xfId="0" applyFont="1" applyFill="1" applyBorder="1" applyAlignment="1">
      <alignment horizontal="center" vertical="center"/>
    </xf>
    <xf numFmtId="0" fontId="80" fillId="4" borderId="4" xfId="19698" applyFont="1" applyFill="1" applyBorder="1" applyAlignment="1">
      <alignment horizontal="center"/>
    </xf>
    <xf numFmtId="0" fontId="80" fillId="4" borderId="1" xfId="19698" applyFont="1" applyFill="1" applyBorder="1" applyAlignment="1">
      <alignment horizontal="center"/>
    </xf>
    <xf numFmtId="0" fontId="80" fillId="2" borderId="4" xfId="19698" applyFont="1" applyFill="1" applyBorder="1" applyAlignment="1">
      <alignment horizontal="center" vertical="center" wrapText="1"/>
    </xf>
    <xf numFmtId="0" fontId="80" fillId="2" borderId="1" xfId="19698" applyFont="1" applyFill="1" applyBorder="1" applyAlignment="1">
      <alignment horizontal="center" vertical="center" wrapText="1"/>
    </xf>
    <xf numFmtId="0" fontId="84" fillId="4" borderId="37" xfId="0" applyFont="1" applyFill="1" applyBorder="1" applyAlignment="1">
      <alignment horizontal="center" vertical="center" wrapText="1"/>
    </xf>
    <xf numFmtId="0" fontId="84" fillId="4" borderId="6" xfId="0" applyFont="1" applyFill="1" applyBorder="1" applyAlignment="1">
      <alignment horizontal="center" vertical="center" wrapText="1"/>
    </xf>
    <xf numFmtId="0" fontId="84" fillId="2" borderId="4" xfId="19698" applyFont="1" applyFill="1" applyBorder="1" applyAlignment="1">
      <alignment horizontal="left" vertical="center" wrapText="1"/>
    </xf>
    <xf numFmtId="0" fontId="84" fillId="2" borderId="1" xfId="19698" applyFont="1" applyFill="1" applyBorder="1" applyAlignment="1">
      <alignment horizontal="left" vertical="center" wrapText="1"/>
    </xf>
    <xf numFmtId="0" fontId="80" fillId="4" borderId="4" xfId="19698" applyFont="1" applyFill="1" applyBorder="1" applyAlignment="1">
      <alignment horizontal="center" vertical="center" wrapText="1"/>
    </xf>
    <xf numFmtId="0" fontId="80" fillId="4" borderId="1" xfId="19698" applyFont="1" applyFill="1" applyBorder="1" applyAlignment="1">
      <alignment horizontal="center" vertical="center" wrapText="1"/>
    </xf>
    <xf numFmtId="0" fontId="83" fillId="4" borderId="4" xfId="19698" applyFont="1" applyFill="1" applyBorder="1" applyAlignment="1">
      <alignment horizontal="center"/>
    </xf>
    <xf numFmtId="0" fontId="83" fillId="4" borderId="1" xfId="19698" applyFont="1" applyFill="1" applyBorder="1" applyAlignment="1">
      <alignment horizontal="center"/>
    </xf>
    <xf numFmtId="0" fontId="83" fillId="0" borderId="0" xfId="0" applyFont="1" applyAlignment="1">
      <alignment horizontal="left"/>
    </xf>
    <xf numFmtId="0" fontId="82" fillId="4" borderId="29" xfId="0" applyFont="1" applyFill="1" applyBorder="1" applyAlignment="1">
      <alignment horizontal="center" vertical="center"/>
    </xf>
    <xf numFmtId="0" fontId="82" fillId="4" borderId="9" xfId="0" applyFont="1" applyFill="1" applyBorder="1" applyAlignment="1">
      <alignment horizontal="center" vertical="center"/>
    </xf>
    <xf numFmtId="0" fontId="80" fillId="2" borderId="2" xfId="19699" applyFont="1" applyFill="1" applyBorder="1" applyAlignment="1">
      <alignment horizontal="center" vertical="center" wrapText="1"/>
    </xf>
    <xf numFmtId="0" fontId="80" fillId="2" borderId="2" xfId="19699" applyFont="1" applyFill="1" applyBorder="1" applyAlignment="1">
      <alignment horizontal="center" vertical="center"/>
    </xf>
    <xf numFmtId="0" fontId="80" fillId="4" borderId="2" xfId="19699" applyFont="1" applyFill="1" applyBorder="1" applyAlignment="1">
      <alignment horizontal="center" vertical="center" wrapText="1"/>
    </xf>
    <xf numFmtId="0" fontId="80" fillId="4" borderId="37" xfId="19699" applyFont="1" applyFill="1" applyBorder="1" applyAlignment="1">
      <alignment horizontal="center" vertical="center" wrapText="1"/>
    </xf>
    <xf numFmtId="0" fontId="80" fillId="4" borderId="38" xfId="19699" applyFont="1" applyFill="1" applyBorder="1" applyAlignment="1">
      <alignment horizontal="center" vertical="center" wrapText="1"/>
    </xf>
    <xf numFmtId="0" fontId="80" fillId="4" borderId="6" xfId="19699" applyFont="1" applyFill="1" applyBorder="1" applyAlignment="1">
      <alignment horizontal="center" vertical="center" wrapText="1"/>
    </xf>
    <xf numFmtId="0" fontId="80" fillId="4" borderId="37" xfId="19699" applyFont="1" applyFill="1" applyBorder="1" applyAlignment="1">
      <alignment horizontal="center" vertical="center"/>
    </xf>
    <xf numFmtId="0" fontId="80" fillId="4" borderId="38" xfId="19699" applyFont="1" applyFill="1" applyBorder="1" applyAlignment="1">
      <alignment horizontal="center" vertical="center"/>
    </xf>
    <xf numFmtId="0" fontId="80" fillId="4" borderId="6" xfId="19699" applyFont="1" applyFill="1" applyBorder="1" applyAlignment="1">
      <alignment horizontal="center" vertical="center"/>
    </xf>
    <xf numFmtId="3" fontId="80" fillId="4" borderId="2" xfId="56" applyNumberFormat="1" applyFont="1" applyFill="1" applyBorder="1" applyAlignment="1">
      <alignment horizontal="center" vertical="center" wrapText="1"/>
    </xf>
    <xf numFmtId="0" fontId="84" fillId="2" borderId="2" xfId="19699" applyFont="1" applyFill="1" applyBorder="1" applyAlignment="1">
      <alignment horizontal="center"/>
    </xf>
    <xf numFmtId="0" fontId="84" fillId="2" borderId="4" xfId="19699" applyFont="1" applyFill="1" applyBorder="1" applyAlignment="1">
      <alignment horizontal="center"/>
    </xf>
    <xf numFmtId="0" fontId="84" fillId="2" borderId="3" xfId="19699" applyFont="1" applyFill="1" applyBorder="1" applyAlignment="1">
      <alignment horizontal="center"/>
    </xf>
    <xf numFmtId="0" fontId="84" fillId="2" borderId="1" xfId="19699" applyFont="1" applyFill="1" applyBorder="1" applyAlignment="1">
      <alignment horizontal="center"/>
    </xf>
    <xf numFmtId="0" fontId="80" fillId="2" borderId="4" xfId="19699" applyFont="1" applyFill="1" applyBorder="1" applyAlignment="1">
      <alignment horizontal="center" vertical="center"/>
    </xf>
    <xf numFmtId="0" fontId="80" fillId="2" borderId="3" xfId="19699" applyFont="1" applyFill="1" applyBorder="1" applyAlignment="1">
      <alignment horizontal="center" vertical="center"/>
    </xf>
    <xf numFmtId="0" fontId="80" fillId="2" borderId="1" xfId="19699" applyFont="1" applyFill="1" applyBorder="1" applyAlignment="1">
      <alignment horizontal="center" vertical="center"/>
    </xf>
    <xf numFmtId="0" fontId="80" fillId="4" borderId="2" xfId="56" applyFont="1" applyFill="1" applyBorder="1" applyAlignment="1">
      <alignment horizontal="center" vertical="center" wrapText="1"/>
    </xf>
    <xf numFmtId="0" fontId="80" fillId="4" borderId="37" xfId="56" applyFont="1" applyFill="1" applyBorder="1" applyAlignment="1">
      <alignment horizontal="center" vertical="center" wrapText="1"/>
    </xf>
    <xf numFmtId="0" fontId="80" fillId="4" borderId="6" xfId="56" applyFont="1" applyFill="1" applyBorder="1" applyAlignment="1">
      <alignment horizontal="center" vertical="center" wrapText="1"/>
    </xf>
    <xf numFmtId="0" fontId="80" fillId="2" borderId="2" xfId="19699" applyFont="1" applyFill="1" applyBorder="1" applyAlignment="1">
      <alignment horizontal="center"/>
    </xf>
  </cellXfs>
  <cellStyles count="20866">
    <cellStyle name="20% - Accent1 10" xfId="136" xr:uid="{B2F03682-0949-46F2-AFEC-14E010D6E3E8}"/>
    <cellStyle name="20% - Accent1 10 2" xfId="108" xr:uid="{C5B4A164-08D7-44E4-8C6D-E22655357F4D}"/>
    <cellStyle name="20% - Accent1 11" xfId="109" xr:uid="{5FD34125-9230-4DBF-9077-C05CE2628688}"/>
    <cellStyle name="20% - Accent1 11 2" xfId="110" xr:uid="{30C68467-920A-4695-96C4-F81AD9D2C734}"/>
    <cellStyle name="20% - Accent1 12" xfId="114" xr:uid="{EC57CE6C-6564-4E91-A462-780A2091DE85}"/>
    <cellStyle name="20% - Accent1 12 2" xfId="131" xr:uid="{FC076597-28D5-424A-A79C-4A37260E35DA}"/>
    <cellStyle name="20% - Accent1 13" xfId="99" xr:uid="{E4711273-B4F9-4687-BD8C-47BD06043CF7}"/>
    <cellStyle name="20% - Accent1 13 2" xfId="129" xr:uid="{59D06FA4-A331-4BB5-B27C-2292EB0220BD}"/>
    <cellStyle name="20% - Accent1 14" xfId="123" xr:uid="{4229FB9E-CE3E-4870-A0D0-4C3C74903570}"/>
    <cellStyle name="20% - Accent1 14 2" xfId="104" xr:uid="{E2787D6E-DE32-495D-A7B0-9D18C0CBDC27}"/>
    <cellStyle name="20% - Accent1 15" xfId="84" xr:uid="{E270BF2D-A7A1-4506-89BA-683B5B4C254A}"/>
    <cellStyle name="20% - Accent1 15 2" xfId="101" xr:uid="{1214328F-CCB3-4816-9D08-6011CD9D6EBC}"/>
    <cellStyle name="20% - Accent1 16" xfId="158" xr:uid="{861B79F5-CB1B-4772-9A2F-56E899506474}"/>
    <cellStyle name="20% - Accent1 17" xfId="83" xr:uid="{F4442C3C-7C96-4B9E-B1D8-15207444C904}"/>
    <cellStyle name="20% - Accent1 18" xfId="118" xr:uid="{7C41A7B8-FC9A-4343-A482-EEA9828756B4}"/>
    <cellStyle name="20% - Accent1 18 2" xfId="113" xr:uid="{D966EFC6-442C-4EE6-9954-D2123FE0B014}"/>
    <cellStyle name="20% - Accent1 19" xfId="107" xr:uid="{3E625A12-4281-4B4D-817A-DC1EC70B93A0}"/>
    <cellStyle name="20% - Accent1 19 2" xfId="86" xr:uid="{0D07CB90-C9D9-4320-9271-17FB83EA412D}"/>
    <cellStyle name="20% - Accent1 2" xfId="147" xr:uid="{F759EF14-ECD7-4C62-8BB5-2BAE7614AA0F}"/>
    <cellStyle name="20% - Accent1 2 2" xfId="97" xr:uid="{1D48573B-A792-4F47-A71C-F73D029EB5CF}"/>
    <cellStyle name="20% - Accent1 2 2 2" xfId="6467" xr:uid="{E9460209-ACDA-40DA-9EC6-371292B2D594}"/>
    <cellStyle name="20% - Accent1 3" xfId="140" xr:uid="{960674DF-61BF-403D-9CFB-F963F723CE34}"/>
    <cellStyle name="20% - Accent1 3 2" xfId="96" xr:uid="{2CC801D2-5130-4926-BDF8-F77AEF1F3490}"/>
    <cellStyle name="20% - Accent1 4" xfId="92" xr:uid="{F2D598A4-46D0-447A-8528-3EDA92E7A79F}"/>
    <cellStyle name="20% - Accent1 4 2" xfId="126" xr:uid="{4E4F3B07-D526-42EE-ACC6-322EBA91ED5F}"/>
    <cellStyle name="20% - Accent1 5" xfId="146" xr:uid="{CAD2C7F0-89DF-4621-8355-D8660A405547}"/>
    <cellStyle name="20% - Accent1 5 2" xfId="98" xr:uid="{E1467EC0-99B1-444A-8A7F-5C0D3DF49D0B}"/>
    <cellStyle name="20% - Accent1 6" xfId="154" xr:uid="{6E14DFAE-D7D4-4FC5-AA54-F0B3A5706D8A}"/>
    <cellStyle name="20% - Accent1 6 2" xfId="164" xr:uid="{813385AE-1FA7-4C37-81AD-51E579C6DE67}"/>
    <cellStyle name="20% - Accent1 7" xfId="161" xr:uid="{76BC63CF-BA55-4F65-B522-49A20D24C429}"/>
    <cellStyle name="20% - Accent1 7 2" xfId="153" xr:uid="{EB9733CD-7DB8-40EC-835B-DF05778642EC}"/>
    <cellStyle name="20% - Accent1 8" xfId="81" xr:uid="{4B234364-4BE9-4F14-8138-A6614355C761}"/>
    <cellStyle name="20% - Accent1 8 2" xfId="112" xr:uid="{1BD78EBD-CF1E-457A-8A73-44200A9492B6}"/>
    <cellStyle name="20% - Accent1 9" xfId="135" xr:uid="{B3E81279-CCCB-4AB4-A9D5-CABFC5595814}"/>
    <cellStyle name="20% - Accent1 9 2" xfId="162" xr:uid="{9229046E-3D0D-43D7-BED4-38090377F0E0}"/>
    <cellStyle name="20% - Accent2 10" xfId="103" xr:uid="{CF42B961-C5CB-482E-84D7-A5618179011F}"/>
    <cellStyle name="20% - Accent2 10 2" xfId="111" xr:uid="{7684C59C-2BDF-4644-843B-713AA92B40D6}"/>
    <cellStyle name="20% - Accent2 11" xfId="163" xr:uid="{F24D00AD-8D13-48CA-B6E0-FBEAF9088798}"/>
    <cellStyle name="20% - Accent2 11 2" xfId="130" xr:uid="{09C3A092-28B3-4A9C-A029-70F954B054EC}"/>
    <cellStyle name="20% - Accent2 12" xfId="119" xr:uid="{7787E407-A1B3-461C-8ABF-070AFC2BDD78}"/>
    <cellStyle name="20% - Accent2 12 2" xfId="95" xr:uid="{3D86E929-6A96-4E7E-9F89-3B9DFB29091E}"/>
    <cellStyle name="20% - Accent2 13" xfId="121" xr:uid="{9F3ACEF4-6EF5-46B4-8170-3BA18CD1F8B1}"/>
    <cellStyle name="20% - Accent2 13 2" xfId="165" xr:uid="{14FAC4F9-3BA2-4EE0-8329-F7FBBD9954FE}"/>
    <cellStyle name="20% - Accent2 14" xfId="166" xr:uid="{970B8A28-BDE2-42DE-A47B-B16D3165F1F5}"/>
    <cellStyle name="20% - Accent2 14 2" xfId="167" xr:uid="{059CF217-38A7-494D-AA89-178014390186}"/>
    <cellStyle name="20% - Accent2 15" xfId="168" xr:uid="{F0CD5462-0841-413E-90E6-585951E84AA2}"/>
    <cellStyle name="20% - Accent2 15 2" xfId="169" xr:uid="{3AF1E615-283F-408D-A0AB-18F81FFA3B7F}"/>
    <cellStyle name="20% - Accent2 16" xfId="170" xr:uid="{6E598B71-2171-45A1-B1C0-9567BF0DD252}"/>
    <cellStyle name="20% - Accent2 17" xfId="171" xr:uid="{C669A6C5-E0EC-400C-A673-D984D69B04BB}"/>
    <cellStyle name="20% - Accent2 18" xfId="172" xr:uid="{535B05CA-8E91-4426-BBF8-3CD25AD9BD3F}"/>
    <cellStyle name="20% - Accent2 18 2" xfId="173" xr:uid="{4B503EA8-F61C-4AE7-A4CF-7F8F01F117C6}"/>
    <cellStyle name="20% - Accent2 19" xfId="174" xr:uid="{B2183F44-5A25-40F5-8AEB-85F7AD57FB52}"/>
    <cellStyle name="20% - Accent2 19 2" xfId="175" xr:uid="{89CFE17E-F156-4E62-B5B9-E35122E31457}"/>
    <cellStyle name="20% - Accent2 2" xfId="176" xr:uid="{6635DCAD-192C-4D0B-955D-8CC058436032}"/>
    <cellStyle name="20% - Accent2 2 2" xfId="177" xr:uid="{C3AE618F-0CFC-4F79-9187-E37EC02780DD}"/>
    <cellStyle name="20% - Accent2 2 2 2" xfId="6468" xr:uid="{63EB6DBA-8AF6-404B-A02E-45FEBC99F598}"/>
    <cellStyle name="20% - Accent2 3" xfId="178" xr:uid="{5517C8E8-570E-4AAF-B0EE-B58C0896ADB3}"/>
    <cellStyle name="20% - Accent2 3 2" xfId="179" xr:uid="{58DD62E1-E047-445C-BA58-0CB162102BF2}"/>
    <cellStyle name="20% - Accent2 4" xfId="180" xr:uid="{FD13F59A-FB07-4E21-B4DE-945703C88266}"/>
    <cellStyle name="20% - Accent2 4 2" xfId="181" xr:uid="{7928719F-C6D6-4225-A540-AEB03656D2D4}"/>
    <cellStyle name="20% - Accent2 5" xfId="182" xr:uid="{14229B05-D3B7-4C8F-AF84-F1F8B41A06FC}"/>
    <cellStyle name="20% - Accent2 5 2" xfId="183" xr:uid="{E37D97B0-C6A1-4DA7-916B-CB3860A31A4E}"/>
    <cellStyle name="20% - Accent2 6" xfId="184" xr:uid="{2B955B5E-494D-4536-96BD-F0C93502A339}"/>
    <cellStyle name="20% - Accent2 6 2" xfId="185" xr:uid="{0898DB01-6852-4CD3-89C9-0AF81859BD98}"/>
    <cellStyle name="20% - Accent2 7" xfId="186" xr:uid="{4E07FBA8-B805-4506-9120-CBDCAF59AD62}"/>
    <cellStyle name="20% - Accent2 7 2" xfId="187" xr:uid="{97972C69-F9AF-416A-97BC-6A2F6F4F806C}"/>
    <cellStyle name="20% - Accent2 8" xfId="188" xr:uid="{78C8E4EB-1E36-484A-895F-F40F0853DF1E}"/>
    <cellStyle name="20% - Accent2 8 2" xfId="189" xr:uid="{3911D35C-F61E-479F-8DB7-38D57A71CC7E}"/>
    <cellStyle name="20% - Accent2 9" xfId="190" xr:uid="{2B1D29BE-92BD-4B91-B09C-35458E15F62A}"/>
    <cellStyle name="20% - Accent2 9 2" xfId="191" xr:uid="{1CA80BCF-0BA5-43A8-813D-D37DCA0F2778}"/>
    <cellStyle name="20% - Accent3 10" xfId="192" xr:uid="{F1B3118C-6F64-4845-A25E-EB738137031B}"/>
    <cellStyle name="20% - Accent3 10 2" xfId="193" xr:uid="{089ACBC5-DE46-4C91-9655-4103DF40C23D}"/>
    <cellStyle name="20% - Accent3 11" xfId="194" xr:uid="{A53DF866-9D93-4031-9ED2-FBBDABC07815}"/>
    <cellStyle name="20% - Accent3 11 2" xfId="195" xr:uid="{3B6CBDDB-ECC9-4584-A74F-74F0C62605A1}"/>
    <cellStyle name="20% - Accent3 12" xfId="196" xr:uid="{1F33CB84-C2FF-4B1F-83BC-C53D9F5FE8E4}"/>
    <cellStyle name="20% - Accent3 12 2" xfId="197" xr:uid="{1A1597DA-A8F6-410F-8F0B-71762E6A381F}"/>
    <cellStyle name="20% - Accent3 13" xfId="198" xr:uid="{93DBA037-489F-49DE-8FE5-26DD762B7A6F}"/>
    <cellStyle name="20% - Accent3 13 2" xfId="199" xr:uid="{6BF98D68-BFE5-42BE-9431-D0DAA4BD6D10}"/>
    <cellStyle name="20% - Accent3 14" xfId="200" xr:uid="{F8929790-0798-441B-A05E-D705595D83EF}"/>
    <cellStyle name="20% - Accent3 14 2" xfId="201" xr:uid="{66F64FA9-046C-4C8C-BF72-98E351725266}"/>
    <cellStyle name="20% - Accent3 15" xfId="202" xr:uid="{777F6549-304D-42DC-8403-0D4277C2F087}"/>
    <cellStyle name="20% - Accent3 15 2" xfId="203" xr:uid="{6291DDAF-F150-4F0B-88A5-D4A6A6C1A389}"/>
    <cellStyle name="20% - Accent3 16" xfId="204" xr:uid="{7E4E2052-BABF-48D3-95F5-4DF66B53FD14}"/>
    <cellStyle name="20% - Accent3 17" xfId="205" xr:uid="{2D6F7D18-02E5-4C10-A1EC-7D396FA065F9}"/>
    <cellStyle name="20% - Accent3 18" xfId="206" xr:uid="{EBA9780A-2258-4C88-AEEF-F861C22521D4}"/>
    <cellStyle name="20% - Accent3 18 2" xfId="207" xr:uid="{687138DE-68E7-49EF-8C40-17FCC24CCE20}"/>
    <cellStyle name="20% - Accent3 19" xfId="208" xr:uid="{39AFBF46-DF59-4B9D-BE8B-29BEFA5CAFA0}"/>
    <cellStyle name="20% - Accent3 19 2" xfId="209" xr:uid="{B1699AA2-7BE3-4B4C-8FCD-6FE318355835}"/>
    <cellStyle name="20% - Accent3 2" xfId="210" xr:uid="{3FB30162-F92D-43A4-BD03-73BF0D3C40AD}"/>
    <cellStyle name="20% - Accent3 2 2" xfId="211" xr:uid="{1C282F65-8E68-4DD4-9E01-36B8E7649106}"/>
    <cellStyle name="20% - Accent3 2 2 2" xfId="6469" xr:uid="{B4AF29D7-E20E-42A2-A7D4-C092E11FA638}"/>
    <cellStyle name="20% - Accent3 3" xfId="212" xr:uid="{6734C3AA-ECCB-4359-9491-FA5AF835BB99}"/>
    <cellStyle name="20% - Accent3 3 2" xfId="213" xr:uid="{7C04B2C9-6A07-4781-BE72-46E68D1C037F}"/>
    <cellStyle name="20% - Accent3 4" xfId="214" xr:uid="{76D08C62-3DE9-425B-A2E9-EAF8056D0E52}"/>
    <cellStyle name="20% - Accent3 4 2" xfId="215" xr:uid="{05A287AC-334E-49F0-88AB-6540CD19AF0B}"/>
    <cellStyle name="20% - Accent3 5" xfId="216" xr:uid="{3510CEBB-77FA-4241-B2CD-946EB75404B4}"/>
    <cellStyle name="20% - Accent3 5 2" xfId="217" xr:uid="{5F1BF2DE-A47A-4D4F-B1FB-BE062A7CCD10}"/>
    <cellStyle name="20% - Accent3 6" xfId="218" xr:uid="{6D53F11D-F29B-44F8-A6C8-0CCD2451CA74}"/>
    <cellStyle name="20% - Accent3 6 2" xfId="219" xr:uid="{06D54426-5F71-48B2-980D-DE3ECA883D02}"/>
    <cellStyle name="20% - Accent3 7" xfId="220" xr:uid="{7C1024D3-1EF3-4CA0-A6DE-FEFF5C0EF13C}"/>
    <cellStyle name="20% - Accent3 7 2" xfId="221" xr:uid="{34B6EA04-A077-4BCF-BB9A-1AF87C27762B}"/>
    <cellStyle name="20% - Accent3 8" xfId="222" xr:uid="{0AC6CB4D-7C7D-417D-BD45-0E01898C19F3}"/>
    <cellStyle name="20% - Accent3 8 2" xfId="223" xr:uid="{EEC9CEE0-18A8-4D0C-A6D9-B913ED685DCD}"/>
    <cellStyle name="20% - Accent3 9" xfId="224" xr:uid="{D5509143-111F-4355-AD45-834DBA57FAC0}"/>
    <cellStyle name="20% - Accent3 9 2" xfId="225" xr:uid="{BE8839A3-0EF3-445F-BC59-0802FBB929C3}"/>
    <cellStyle name="20% - Accent4 10" xfId="226" xr:uid="{F1810119-9BC9-4B1A-9602-C74473A51360}"/>
    <cellStyle name="20% - Accent4 10 2" xfId="227" xr:uid="{DC09D2FD-A0F4-4AEC-B909-BBE6AB98AB0A}"/>
    <cellStyle name="20% - Accent4 11" xfId="228" xr:uid="{7B3C59D8-0899-4D06-96BE-1F157F7372E5}"/>
    <cellStyle name="20% - Accent4 11 2" xfId="229" xr:uid="{21819794-CDA2-4057-A54E-7B6DFD0020AA}"/>
    <cellStyle name="20% - Accent4 12" xfId="230" xr:uid="{BA07B092-1630-492E-8D8B-69314D2A2B37}"/>
    <cellStyle name="20% - Accent4 12 2" xfId="231" xr:uid="{7322CAF5-5FDC-41A7-B4F2-DB62A12223D1}"/>
    <cellStyle name="20% - Accent4 13" xfId="232" xr:uid="{0C9A9BD6-1D63-4DC5-BE41-7E8DA7359F34}"/>
    <cellStyle name="20% - Accent4 13 2" xfId="233" xr:uid="{79C33C16-2BA5-42DD-B9D1-29B2153BEA96}"/>
    <cellStyle name="20% - Accent4 14" xfId="234" xr:uid="{CFD3E434-972B-4F2D-B8D8-F2A258EC71D7}"/>
    <cellStyle name="20% - Accent4 14 2" xfId="235" xr:uid="{D3AFD421-89F3-4E63-B4FA-86A0AFB40028}"/>
    <cellStyle name="20% - Accent4 15" xfId="236" xr:uid="{65700C9A-E1A5-4330-8C6D-14F48AA48331}"/>
    <cellStyle name="20% - Accent4 15 2" xfId="237" xr:uid="{3DCBF914-5D04-4337-871B-62AB32A7429C}"/>
    <cellStyle name="20% - Accent4 16" xfId="238" xr:uid="{4F03161A-8863-46FD-9263-8224E8C950E4}"/>
    <cellStyle name="20% - Accent4 17" xfId="239" xr:uid="{7E11EF9E-D075-4EC8-BEC3-3B25CE7E0BC0}"/>
    <cellStyle name="20% - Accent4 18" xfId="240" xr:uid="{02FDDCC7-55B9-4866-BC04-A11D58B55345}"/>
    <cellStyle name="20% - Accent4 18 2" xfId="241" xr:uid="{BDAED7E5-4210-4807-8B52-78AF3A445DB6}"/>
    <cellStyle name="20% - Accent4 19" xfId="242" xr:uid="{39664405-3252-4699-BF2A-1AE52F003CC3}"/>
    <cellStyle name="20% - Accent4 19 2" xfId="243" xr:uid="{35DFE681-B7D0-4E17-B8C3-F2A15D221EFE}"/>
    <cellStyle name="20% - Accent4 2" xfId="244" xr:uid="{2543E6BF-EA6C-4001-9E59-AA8E32111B06}"/>
    <cellStyle name="20% - Accent4 2 2" xfId="245" xr:uid="{294B4098-707C-49AD-9443-27D68761459F}"/>
    <cellStyle name="20% - Accent4 2 2 2" xfId="6470" xr:uid="{0533B249-6683-4144-AABA-109F0FC1D1CF}"/>
    <cellStyle name="20% - Accent4 3" xfId="246" xr:uid="{ED9490C6-7BAB-45FE-A4B9-78365834B7B6}"/>
    <cellStyle name="20% - Accent4 3 2" xfId="247" xr:uid="{025E0A81-91F2-4E18-9D93-723AABA2E237}"/>
    <cellStyle name="20% - Accent4 4" xfId="248" xr:uid="{FA2C5206-E8BB-4B4D-B0AC-EBA8CB91F93F}"/>
    <cellStyle name="20% - Accent4 4 2" xfId="249" xr:uid="{AB58F233-9F45-4153-9BB0-0F7947DBB3D6}"/>
    <cellStyle name="20% - Accent4 5" xfId="250" xr:uid="{89EA14A8-810B-4E9A-A494-AF89253B0612}"/>
    <cellStyle name="20% - Accent4 5 2" xfId="251" xr:uid="{FA360689-BADC-48DE-95D5-E6BDF07FE995}"/>
    <cellStyle name="20% - Accent4 6" xfId="252" xr:uid="{F5274C9C-0877-47A3-888B-D2A6BBB0EADC}"/>
    <cellStyle name="20% - Accent4 6 2" xfId="253" xr:uid="{F55187C5-2747-4C7A-BAC3-C501A99B8043}"/>
    <cellStyle name="20% - Accent4 7" xfId="254" xr:uid="{5994924F-C7D4-4F05-9B59-35F76442E613}"/>
    <cellStyle name="20% - Accent4 7 2" xfId="255" xr:uid="{99B1226B-B3C6-47DA-B94D-8D5F3D1FC959}"/>
    <cellStyle name="20% - Accent4 8" xfId="256" xr:uid="{553BFF45-9296-4847-B4EF-4D7E62954821}"/>
    <cellStyle name="20% - Accent4 8 2" xfId="257" xr:uid="{EB6FD862-EECD-4736-9301-27D5E31E697D}"/>
    <cellStyle name="20% - Accent4 9" xfId="258" xr:uid="{0FEB7697-D72B-407C-8351-0E72604ED8E5}"/>
    <cellStyle name="20% - Accent4 9 2" xfId="259" xr:uid="{2CF76A50-1DF5-495C-A8C8-48A16496D275}"/>
    <cellStyle name="20% - Accent5 10" xfId="260" xr:uid="{64D62FE4-0163-4649-B0C1-8C18E4A24268}"/>
    <cellStyle name="20% - Accent5 10 2" xfId="261" xr:uid="{2E09E0A6-CF60-4BEF-8CCD-8B0E7850C625}"/>
    <cellStyle name="20% - Accent5 11" xfId="262" xr:uid="{C2142E81-9D91-48B6-96EA-29A3D09D0120}"/>
    <cellStyle name="20% - Accent5 11 2" xfId="263" xr:uid="{8B375C0E-85D3-4359-BD93-9F4670A9A731}"/>
    <cellStyle name="20% - Accent5 12" xfId="264" xr:uid="{A8F828DD-F9AF-45C0-AD96-DECE43238951}"/>
    <cellStyle name="20% - Accent5 12 2" xfId="265" xr:uid="{FA213B94-3DE4-42AF-9540-ABE6FD61795B}"/>
    <cellStyle name="20% - Accent5 13" xfId="266" xr:uid="{E6E0514F-969D-4723-94AB-0EFD04565C5E}"/>
    <cellStyle name="20% - Accent5 13 2" xfId="267" xr:uid="{9F0EB360-141B-40A2-831B-5EB4C069CBE8}"/>
    <cellStyle name="20% - Accent5 14" xfId="268" xr:uid="{31EC13D1-C7F9-455B-A860-4F95E8CA7C5C}"/>
    <cellStyle name="20% - Accent5 14 2" xfId="269" xr:uid="{536E0DF1-76FC-497A-9EB6-3F3F30EE5C85}"/>
    <cellStyle name="20% - Accent5 15" xfId="270" xr:uid="{6EEE4568-7E97-4AC4-8CF1-65D4ED16A829}"/>
    <cellStyle name="20% - Accent5 15 2" xfId="271" xr:uid="{DD898ED3-F0AC-41F6-A32E-D9FB08A392E0}"/>
    <cellStyle name="20% - Accent5 16" xfId="272" xr:uid="{DFC53915-0425-45CB-B59D-7B4018DAC08E}"/>
    <cellStyle name="20% - Accent5 17" xfId="273" xr:uid="{94EB8C05-C0E0-4CA6-8773-DC3B6750E351}"/>
    <cellStyle name="20% - Accent5 18" xfId="274" xr:uid="{799C0D44-353E-4D5E-B25D-CF4B22B1B15B}"/>
    <cellStyle name="20% - Accent5 18 2" xfId="275" xr:uid="{5C010ABD-30E8-47EE-AD52-11F09E1F0508}"/>
    <cellStyle name="20% - Accent5 19" xfId="276" xr:uid="{BED8D9A5-6DCF-4A33-9B9D-DA851FB1190A}"/>
    <cellStyle name="20% - Accent5 19 2" xfId="277" xr:uid="{844CEBB7-56B8-4FF9-83D9-EDED8D1AD6C4}"/>
    <cellStyle name="20% - Accent5 2" xfId="278" xr:uid="{D987A9E6-FA9F-470D-9403-8C3609D5BC27}"/>
    <cellStyle name="20% - Accent5 2 2" xfId="279" xr:uid="{67DD024A-53E6-421B-894D-CEC8A2D2FCA0}"/>
    <cellStyle name="20% - Accent5 2 2 2" xfId="6471" xr:uid="{9DD730BE-CD1D-4722-91F7-10EE407C208D}"/>
    <cellStyle name="20% - Accent5 3" xfId="280" xr:uid="{8940906F-C077-4ABA-B6EB-1F3403946292}"/>
    <cellStyle name="20% - Accent5 3 2" xfId="281" xr:uid="{805D51DF-E955-4D2F-A601-47B3EC3AA83F}"/>
    <cellStyle name="20% - Accent5 4" xfId="282" xr:uid="{06484144-A875-40BB-8ED2-4A3D4C42D342}"/>
    <cellStyle name="20% - Accent5 4 2" xfId="283" xr:uid="{86B1B4C4-182E-422C-9DA1-A2CE7D848225}"/>
    <cellStyle name="20% - Accent5 5" xfId="284" xr:uid="{D4C5A5CC-BA76-4A78-89B6-75E33C0D4FC4}"/>
    <cellStyle name="20% - Accent5 5 2" xfId="285" xr:uid="{D7A9969F-EF34-4079-B209-C893CD30CB6E}"/>
    <cellStyle name="20% - Accent5 6" xfId="286" xr:uid="{8EC993C4-EA1C-43A1-A512-1CE8270DC852}"/>
    <cellStyle name="20% - Accent5 6 2" xfId="287" xr:uid="{5047ABF4-6E0D-41F9-AA3A-24425F29D3DD}"/>
    <cellStyle name="20% - Accent5 7" xfId="288" xr:uid="{0EDB45DA-A39B-43EA-B139-0D4A2D9DE1B2}"/>
    <cellStyle name="20% - Accent5 7 2" xfId="289" xr:uid="{E8C5FA4A-1956-49F3-A1BB-C4C86A7C4C6A}"/>
    <cellStyle name="20% - Accent5 8" xfId="290" xr:uid="{F746E409-D0A2-4703-A9DE-0436281E6B5F}"/>
    <cellStyle name="20% - Accent5 8 2" xfId="291" xr:uid="{2DA62A53-3BE9-4F79-A137-0BD8E5FA2691}"/>
    <cellStyle name="20% - Accent5 9" xfId="292" xr:uid="{ECA21CEA-A2A2-4394-9E44-6097F92796D1}"/>
    <cellStyle name="20% - Accent5 9 2" xfId="293" xr:uid="{6BEB39D2-6CD4-48B4-A955-F52CAA76DFBC}"/>
    <cellStyle name="20% - Accent6 10" xfId="294" xr:uid="{75616D58-29E2-4E35-9AA8-8491A0FB16B4}"/>
    <cellStyle name="20% - Accent6 10 2" xfId="295" xr:uid="{09B9AB08-7A3A-497A-9D90-587C1CD99A4E}"/>
    <cellStyle name="20% - Accent6 11" xfId="296" xr:uid="{85FB3887-25BB-432A-895B-5F607BD67D1E}"/>
    <cellStyle name="20% - Accent6 11 2" xfId="297" xr:uid="{9057EA0D-1B7B-4B40-BB06-484D4E59D4EC}"/>
    <cellStyle name="20% - Accent6 12" xfId="298" xr:uid="{F044CF85-A8D3-4934-9571-BF266D4F27FE}"/>
    <cellStyle name="20% - Accent6 12 2" xfId="299" xr:uid="{A5B2042A-5ADE-441F-940C-0BD4D38ACAE6}"/>
    <cellStyle name="20% - Accent6 13" xfId="300" xr:uid="{090F68AC-AC0E-43E8-84AD-075D6173C6F2}"/>
    <cellStyle name="20% - Accent6 13 2" xfId="301" xr:uid="{A7BBDC6F-62D0-42BC-B930-DB987128694F}"/>
    <cellStyle name="20% - Accent6 14" xfId="302" xr:uid="{498A32B1-C095-4BC4-A31D-29D58305B0A7}"/>
    <cellStyle name="20% - Accent6 14 2" xfId="303" xr:uid="{E2B4FC18-040A-4CF6-B9D5-522F586BE67D}"/>
    <cellStyle name="20% - Accent6 15" xfId="304" xr:uid="{B9F7D254-1205-4061-A652-97E72D3EC9EE}"/>
    <cellStyle name="20% - Accent6 15 2" xfId="305" xr:uid="{B978A547-BCBF-496A-B4F0-849E3575651F}"/>
    <cellStyle name="20% - Accent6 16" xfId="306" xr:uid="{F959DCFA-6756-43B4-BDB6-E77DAFA7D991}"/>
    <cellStyle name="20% - Accent6 17" xfId="307" xr:uid="{AB3CA045-738B-4A73-9722-72B4E871A5D4}"/>
    <cellStyle name="20% - Accent6 18" xfId="308" xr:uid="{37398FA0-406F-4184-BF4C-7B6BEDC28563}"/>
    <cellStyle name="20% - Accent6 18 2" xfId="309" xr:uid="{DCA04F2C-1973-47FB-A4A9-C45BEEBDA906}"/>
    <cellStyle name="20% - Accent6 19" xfId="310" xr:uid="{E92027CA-2807-41DD-9CC0-C16B7105FB87}"/>
    <cellStyle name="20% - Accent6 19 2" xfId="311" xr:uid="{2F8D9920-F291-4850-AA12-9A6763BCD1A3}"/>
    <cellStyle name="20% - Accent6 2" xfId="312" xr:uid="{8AFA6DB7-38BA-4CFB-9306-0ED1C3655137}"/>
    <cellStyle name="20% - Accent6 2 2" xfId="313" xr:uid="{7E302619-0D10-4533-B8F8-70EE3F9DEA94}"/>
    <cellStyle name="20% - Accent6 2 2 2" xfId="6472" xr:uid="{987F0BA4-FABA-4277-B658-C560379E5DD8}"/>
    <cellStyle name="20% - Accent6 3" xfId="314" xr:uid="{BCD5EBF2-CAD3-4963-AB0C-4159B5DC3054}"/>
    <cellStyle name="20% - Accent6 3 2" xfId="315" xr:uid="{0F9D34D4-0AAE-4926-8037-01E2874787CA}"/>
    <cellStyle name="20% - Accent6 4" xfId="316" xr:uid="{8E2B0D2A-6160-467E-B553-29044C564D86}"/>
    <cellStyle name="20% - Accent6 4 2" xfId="317" xr:uid="{6FDD917B-4BAD-4C4D-AE04-104037C02E64}"/>
    <cellStyle name="20% - Accent6 5" xfId="318" xr:uid="{C83E5992-A00C-4A95-8422-3A75AB41E6CA}"/>
    <cellStyle name="20% - Accent6 5 2" xfId="319" xr:uid="{5AE4A672-2CF4-40B1-8C9B-7CAD13163F3C}"/>
    <cellStyle name="20% - Accent6 6" xfId="320" xr:uid="{1C25AA53-9E07-405C-A76F-B28C96BAA943}"/>
    <cellStyle name="20% - Accent6 6 2" xfId="321" xr:uid="{16F03C9D-6A74-44DC-9EDA-A4A03599CA89}"/>
    <cellStyle name="20% - Accent6 7" xfId="322" xr:uid="{5E51201B-3322-4546-A50A-FA1BC778CD07}"/>
    <cellStyle name="20% - Accent6 7 2" xfId="323" xr:uid="{1A68AECE-6EA3-45E5-A223-CD3ED0B0E861}"/>
    <cellStyle name="20% - Accent6 8" xfId="324" xr:uid="{ED68B3C5-F8B9-4217-BE5C-E5551E3C1C27}"/>
    <cellStyle name="20% - Accent6 8 2" xfId="325" xr:uid="{6F42169D-5781-41CF-826B-D356902E37F8}"/>
    <cellStyle name="20% - Accent6 9" xfId="326" xr:uid="{1EF9ED87-CD03-47D9-83D5-A01ECC50AB9E}"/>
    <cellStyle name="20% - Accent6 9 2" xfId="327" xr:uid="{B0FABE6E-B570-47C8-BCAC-1B7A0AED7D5C}"/>
    <cellStyle name="40% - Accent1 10" xfId="328" xr:uid="{412F0D46-281E-429A-A65F-7CB42F3914A6}"/>
    <cellStyle name="40% - Accent1 10 2" xfId="329" xr:uid="{CF83351F-043E-46C5-8105-26AF3F726DC2}"/>
    <cellStyle name="40% - Accent1 11" xfId="330" xr:uid="{79C4833F-46BC-43FA-ABD1-13CF99BEBB72}"/>
    <cellStyle name="40% - Accent1 11 2" xfId="331" xr:uid="{37959C50-AA9D-4FD8-BDA8-1867C98540C6}"/>
    <cellStyle name="40% - Accent1 12" xfId="332" xr:uid="{40528DDF-EE18-42F5-A6DD-C0EF1DE91153}"/>
    <cellStyle name="40% - Accent1 12 2" xfId="333" xr:uid="{9E1D5582-086A-4824-A367-932576F9BDF2}"/>
    <cellStyle name="40% - Accent1 13" xfId="334" xr:uid="{21AF7B53-E0A8-4D62-A090-277957184ED1}"/>
    <cellStyle name="40% - Accent1 13 2" xfId="335" xr:uid="{5E905488-E71F-4ED9-B52A-0C39623EA874}"/>
    <cellStyle name="40% - Accent1 14" xfId="336" xr:uid="{D8BF6AE6-CC35-4CBB-BDD5-E321245A7B4B}"/>
    <cellStyle name="40% - Accent1 14 2" xfId="337" xr:uid="{29CE28C8-6261-40BE-BB47-FE4C03F0014A}"/>
    <cellStyle name="40% - Accent1 15" xfId="338" xr:uid="{DE7AF169-5C48-4206-9FF9-2C090BFAE453}"/>
    <cellStyle name="40% - Accent1 15 2" xfId="339" xr:uid="{25C4936D-7D3E-49EA-BD3A-F25D9AB71EC3}"/>
    <cellStyle name="40% - Accent1 16" xfId="340" xr:uid="{9E4AFF45-285A-4BCB-B6CC-169026E74F69}"/>
    <cellStyle name="40% - Accent1 17" xfId="341" xr:uid="{FD1A4089-871F-4541-9011-87C63EB31E8D}"/>
    <cellStyle name="40% - Accent1 18" xfId="342" xr:uid="{1E7DB70E-430C-453F-81BB-04DB72DBEDFD}"/>
    <cellStyle name="40% - Accent1 18 2" xfId="343" xr:uid="{36404715-CEDF-431E-B92E-22F9B1C96205}"/>
    <cellStyle name="40% - Accent1 19" xfId="344" xr:uid="{3AFD0605-E71D-4BA2-867F-0E0A7BCFFB39}"/>
    <cellStyle name="40% - Accent1 19 2" xfId="345" xr:uid="{BAD9AD57-5D5D-413A-B312-CAE542CF67AC}"/>
    <cellStyle name="40% - Accent1 2" xfId="346" xr:uid="{17130A4A-27B5-413E-A2AF-935AD6329455}"/>
    <cellStyle name="40% - Accent1 2 2" xfId="347" xr:uid="{6538CD99-39E8-484D-8EC1-40407CC13A27}"/>
    <cellStyle name="40% - Accent1 2 2 2" xfId="6473" xr:uid="{35627804-B351-40CA-9FE9-C4A98BA9448D}"/>
    <cellStyle name="40% - Accent1 3" xfId="348" xr:uid="{AD0106C0-57A4-4DD9-9878-F6E0E182C95E}"/>
    <cellStyle name="40% - Accent1 3 2" xfId="349" xr:uid="{F9801536-56A0-4C92-A591-783CC6DC1379}"/>
    <cellStyle name="40% - Accent1 4" xfId="350" xr:uid="{9311FA69-3699-4699-A25F-EB9BBADDBA07}"/>
    <cellStyle name="40% - Accent1 4 2" xfId="351" xr:uid="{4025B14D-1853-467F-B63E-0AAB7DE00BBC}"/>
    <cellStyle name="40% - Accent1 5" xfId="352" xr:uid="{B4390939-EEF0-453E-9402-61B7FF43FFCC}"/>
    <cellStyle name="40% - Accent1 5 2" xfId="353" xr:uid="{BF79CF92-6F09-4244-9509-48AEE3A142F7}"/>
    <cellStyle name="40% - Accent1 6" xfId="354" xr:uid="{9452C7F6-92F2-4860-A81D-636D62280668}"/>
    <cellStyle name="40% - Accent1 6 2" xfId="355" xr:uid="{FACBF99B-462A-4C8C-92E7-0BE742A501E1}"/>
    <cellStyle name="40% - Accent1 7" xfId="356" xr:uid="{0EC85B54-42AB-4039-9714-04816C998A57}"/>
    <cellStyle name="40% - Accent1 7 2" xfId="357" xr:uid="{E593984E-65F9-468F-BE8B-3B5997D192B1}"/>
    <cellStyle name="40% - Accent1 8" xfId="358" xr:uid="{C7791F83-24B1-47B0-A7CB-8CFA170DD7B6}"/>
    <cellStyle name="40% - Accent1 8 2" xfId="359" xr:uid="{D3490580-09FB-4DE4-BC94-6D564F8F00F5}"/>
    <cellStyle name="40% - Accent1 9" xfId="360" xr:uid="{E57D67CA-CB3E-4F96-A3C1-006968E6A4CA}"/>
    <cellStyle name="40% - Accent1 9 2" xfId="361" xr:uid="{DCE0B8EC-486D-4FCA-8D8B-F11D66D503CA}"/>
    <cellStyle name="40% - Accent2 10" xfId="362" xr:uid="{C886CD67-B719-4DC5-8DE9-EE38929103B5}"/>
    <cellStyle name="40% - Accent2 10 2" xfId="363" xr:uid="{74F5ECB3-4D0A-4EA6-8312-66D2600A1346}"/>
    <cellStyle name="40% - Accent2 11" xfId="364" xr:uid="{6DD3FD2B-2B21-4D6F-AA81-1B1AD207A4FC}"/>
    <cellStyle name="40% - Accent2 11 2" xfId="365" xr:uid="{142D70D8-E2CF-4D13-8D4E-4FAD6C2EC1DD}"/>
    <cellStyle name="40% - Accent2 12" xfId="366" xr:uid="{2E82BC62-E11C-41FA-B445-B32F51322724}"/>
    <cellStyle name="40% - Accent2 12 2" xfId="367" xr:uid="{09D941BD-7D6C-48C6-9683-529EC4AC00EA}"/>
    <cellStyle name="40% - Accent2 13" xfId="368" xr:uid="{A20BAC45-5ACE-4363-9C8C-E03F79CC4AB9}"/>
    <cellStyle name="40% - Accent2 13 2" xfId="369" xr:uid="{7F5A879C-11CD-4AD8-8BDF-4FB0AD416861}"/>
    <cellStyle name="40% - Accent2 14" xfId="370" xr:uid="{DBE60F93-FDEB-4289-8E4B-5747CCFC168A}"/>
    <cellStyle name="40% - Accent2 14 2" xfId="371" xr:uid="{DD7AF7BB-5FB7-4F73-BDD4-D3B14195A790}"/>
    <cellStyle name="40% - Accent2 15" xfId="372" xr:uid="{93CBC02F-EB49-4795-BF44-08E66150BC1A}"/>
    <cellStyle name="40% - Accent2 15 2" xfId="373" xr:uid="{33818AAA-BE48-4EDD-B9A4-B704C5312FC6}"/>
    <cellStyle name="40% - Accent2 16" xfId="374" xr:uid="{F044654D-4943-4DD0-BC43-A574800BDCE5}"/>
    <cellStyle name="40% - Accent2 17" xfId="375" xr:uid="{3F6B76F8-0072-4370-A4AA-57D952761862}"/>
    <cellStyle name="40% - Accent2 18" xfId="376" xr:uid="{3070A762-CEE7-4D22-8CFF-B541B281C933}"/>
    <cellStyle name="40% - Accent2 18 2" xfId="377" xr:uid="{53175DD3-94F3-4EEC-A59C-0D927E720738}"/>
    <cellStyle name="40% - Accent2 19" xfId="378" xr:uid="{D82E5926-7BA5-4382-AEC6-3D455D392156}"/>
    <cellStyle name="40% - Accent2 19 2" xfId="379" xr:uid="{DDE67C12-E32B-42F7-B635-3759AE0DD9F3}"/>
    <cellStyle name="40% - Accent2 2" xfId="380" xr:uid="{92B46E4E-4672-42F5-AAA9-C238832B9956}"/>
    <cellStyle name="40% - Accent2 2 2" xfId="381" xr:uid="{57E40598-0E07-4860-9139-5F59E4B38B14}"/>
    <cellStyle name="40% - Accent2 2 2 2" xfId="6474" xr:uid="{17F8653F-6A20-49B1-BE54-53BF8B14F15D}"/>
    <cellStyle name="40% - Accent2 3" xfId="382" xr:uid="{7A0DDFBD-2316-4608-BE81-97637F4B4D0F}"/>
    <cellStyle name="40% - Accent2 3 2" xfId="383" xr:uid="{3E55B4F1-06CC-4334-AE88-45EE1EE506A0}"/>
    <cellStyle name="40% - Accent2 4" xfId="384" xr:uid="{4889AD99-4418-44A8-87A6-826BE4EC2C13}"/>
    <cellStyle name="40% - Accent2 4 2" xfId="385" xr:uid="{4E26CF47-52E0-45A8-8D75-B58CFB9BF25C}"/>
    <cellStyle name="40% - Accent2 5" xfId="386" xr:uid="{C8E2150D-8F83-467D-AF50-129A2233EEA1}"/>
    <cellStyle name="40% - Accent2 5 2" xfId="387" xr:uid="{D51A6E1F-9FC1-481E-A42A-36672BC1D3EA}"/>
    <cellStyle name="40% - Accent2 6" xfId="388" xr:uid="{CCC6132A-2A7A-406C-A9EF-4B718C263045}"/>
    <cellStyle name="40% - Accent2 6 2" xfId="389" xr:uid="{783DDD50-FB79-42F5-A6E5-3CF57243E338}"/>
    <cellStyle name="40% - Accent2 7" xfId="390" xr:uid="{86A83A4A-C021-48FF-9DFB-7DFD673D5F67}"/>
    <cellStyle name="40% - Accent2 7 2" xfId="391" xr:uid="{71558054-EB8C-4FF9-BD28-41F8DD3BC55D}"/>
    <cellStyle name="40% - Accent2 8" xfId="392" xr:uid="{B954A87F-53F0-455D-BEDB-3792786D00EB}"/>
    <cellStyle name="40% - Accent2 8 2" xfId="393" xr:uid="{C8F10E05-6AEC-4471-B6FD-E0D764E6CF8B}"/>
    <cellStyle name="40% - Accent2 9" xfId="394" xr:uid="{0E9D4BE5-C5AF-455A-8359-6C6913BA73E3}"/>
    <cellStyle name="40% - Accent2 9 2" xfId="395" xr:uid="{718AF39D-D10D-4489-9DB8-82299AB76A8F}"/>
    <cellStyle name="40% - Accent3 10" xfId="396" xr:uid="{66D33DD6-7803-4C38-BEBB-B1939FB8F2F4}"/>
    <cellStyle name="40% - Accent3 10 2" xfId="397" xr:uid="{184B2E28-B159-4E47-9861-5E8199E58ABD}"/>
    <cellStyle name="40% - Accent3 11" xfId="398" xr:uid="{D71375AD-A416-49CA-AD24-3B4110E03368}"/>
    <cellStyle name="40% - Accent3 11 2" xfId="399" xr:uid="{CFF507C9-D4C3-4FBB-8C30-3B65D33F8210}"/>
    <cellStyle name="40% - Accent3 12" xfId="400" xr:uid="{F83B4AD0-B2BF-4A49-AE84-E185FE71820A}"/>
    <cellStyle name="40% - Accent3 12 2" xfId="401" xr:uid="{CEAFD39C-D414-4C07-AAB0-2A5796BF7B1C}"/>
    <cellStyle name="40% - Accent3 13" xfId="402" xr:uid="{4C12DD0E-3C4D-45FD-8B37-27D6E2AD2120}"/>
    <cellStyle name="40% - Accent3 13 2" xfId="403" xr:uid="{BB8590C4-2CC7-4770-8E36-AF3FA80A8BC1}"/>
    <cellStyle name="40% - Accent3 14" xfId="404" xr:uid="{75600EF2-AB94-4011-ABD0-726D566D782B}"/>
    <cellStyle name="40% - Accent3 14 2" xfId="405" xr:uid="{604FBC18-5BDD-4ED2-BBB9-A8B6F50B61C6}"/>
    <cellStyle name="40% - Accent3 15" xfId="406" xr:uid="{EEB3BB96-A30D-4C06-92BA-7936A7C89653}"/>
    <cellStyle name="40% - Accent3 15 2" xfId="407" xr:uid="{338C5090-FB70-4A01-93CF-FA4A724B685C}"/>
    <cellStyle name="40% - Accent3 16" xfId="408" xr:uid="{ADEBAED1-8173-48A1-BA41-ED09BB0542F9}"/>
    <cellStyle name="40% - Accent3 17" xfId="409" xr:uid="{68424465-EB86-43B6-99CF-D85B2937E6D1}"/>
    <cellStyle name="40% - Accent3 18" xfId="410" xr:uid="{C5B2ED77-FC83-457A-BBB8-7DD1BD098C97}"/>
    <cellStyle name="40% - Accent3 18 2" xfId="411" xr:uid="{0FB24122-9C02-4F58-9A29-465BB06A7D8A}"/>
    <cellStyle name="40% - Accent3 19" xfId="412" xr:uid="{0696BE2A-AB0D-46EA-9406-984D866A05C2}"/>
    <cellStyle name="40% - Accent3 19 2" xfId="413" xr:uid="{0A3D9EDB-CB2B-4D22-9F1A-CFA0A455F601}"/>
    <cellStyle name="40% - Accent3 2" xfId="414" xr:uid="{CE682747-13E6-496A-953E-D11F3880ED78}"/>
    <cellStyle name="40% - Accent3 2 2" xfId="415" xr:uid="{2F32BB81-92BF-4E15-80B4-173C93E2B98D}"/>
    <cellStyle name="40% - Accent3 2 2 2" xfId="6475" xr:uid="{21A0647F-AB92-4EFE-82C8-D7BB8DAFC91E}"/>
    <cellStyle name="40% - Accent3 3" xfId="416" xr:uid="{3656D4A6-9BE6-4939-9885-68C04981E7F6}"/>
    <cellStyle name="40% - Accent3 3 2" xfId="417" xr:uid="{D4BDB59C-4084-4812-A998-863761B58130}"/>
    <cellStyle name="40% - Accent3 4" xfId="418" xr:uid="{170A6CB7-58F0-4D13-B645-075A63C3C8BD}"/>
    <cellStyle name="40% - Accent3 4 2" xfId="419" xr:uid="{5A2DC26B-1FCC-47AD-A367-C7F078A47AFE}"/>
    <cellStyle name="40% - Accent3 5" xfId="420" xr:uid="{CD559793-C7D4-4617-AEA2-E8A89371F5CE}"/>
    <cellStyle name="40% - Accent3 5 2" xfId="421" xr:uid="{B52B600C-578F-47D0-BC90-B3E4C65C7DC7}"/>
    <cellStyle name="40% - Accent3 6" xfId="422" xr:uid="{FACB3F9E-3BF7-473B-A20E-8E8B8EBC3FD0}"/>
    <cellStyle name="40% - Accent3 6 2" xfId="423" xr:uid="{CC0444F5-244E-42D6-94E7-9D7089654CDF}"/>
    <cellStyle name="40% - Accent3 7" xfId="424" xr:uid="{0426F4EA-4C5C-4B65-AE0F-45C7E07BE7D2}"/>
    <cellStyle name="40% - Accent3 7 2" xfId="425" xr:uid="{D19C287A-8A1D-4A20-A580-16D3A8DA21B5}"/>
    <cellStyle name="40% - Accent3 8" xfId="426" xr:uid="{AB3E9B2D-87C9-4E1E-AC44-E565656F1339}"/>
    <cellStyle name="40% - Accent3 8 2" xfId="427" xr:uid="{85B33CE8-B15D-47F8-8D2E-3FC0208D7497}"/>
    <cellStyle name="40% - Accent3 9" xfId="428" xr:uid="{BBC1D15D-D196-4411-B1DB-D15944D58F3B}"/>
    <cellStyle name="40% - Accent3 9 2" xfId="429" xr:uid="{37C278FB-AAC8-4017-8F19-EC95CA931743}"/>
    <cellStyle name="40% - Accent4 10" xfId="430" xr:uid="{BF5DB430-53EC-4D44-A36B-51EEAE4A6780}"/>
    <cellStyle name="40% - Accent4 10 2" xfId="431" xr:uid="{4DBBFB39-4CA5-4A66-85FA-07BFD95D4001}"/>
    <cellStyle name="40% - Accent4 11" xfId="432" xr:uid="{20B99AB6-9C3F-42BC-ACD8-B62C9757325C}"/>
    <cellStyle name="40% - Accent4 11 2" xfId="433" xr:uid="{30967C47-146F-49DF-BB0A-C45660B98AFC}"/>
    <cellStyle name="40% - Accent4 12" xfId="434" xr:uid="{133EF5F7-12AA-4F0D-AEF2-30027E067A9C}"/>
    <cellStyle name="40% - Accent4 12 2" xfId="435" xr:uid="{996BEF36-1BAC-4F94-B576-2F3E82CA7C51}"/>
    <cellStyle name="40% - Accent4 13" xfId="436" xr:uid="{384E4D5D-CF44-4B94-ABD0-38D77DB1F556}"/>
    <cellStyle name="40% - Accent4 13 2" xfId="437" xr:uid="{2512FF9A-BFD0-43FA-8FAA-DD6090CE1C45}"/>
    <cellStyle name="40% - Accent4 14" xfId="438" xr:uid="{1DC5E8CC-A819-474B-876C-26C2B625B29B}"/>
    <cellStyle name="40% - Accent4 14 2" xfId="439" xr:uid="{7F976FB6-1C12-4182-A85F-3270267DB030}"/>
    <cellStyle name="40% - Accent4 15" xfId="440" xr:uid="{C8B2BDD0-5723-45BF-9F9F-FF4D3E47B882}"/>
    <cellStyle name="40% - Accent4 15 2" xfId="441" xr:uid="{39C548EF-1ABA-46E4-B576-4B12D5B54B53}"/>
    <cellStyle name="40% - Accent4 16" xfId="442" xr:uid="{D5277183-1FF5-4FD1-BA87-BC14AE17D8F2}"/>
    <cellStyle name="40% - Accent4 17" xfId="443" xr:uid="{BCA15EAE-3B30-4FD1-B337-DBAC0BE3A4F5}"/>
    <cellStyle name="40% - Accent4 18" xfId="444" xr:uid="{49B532F8-632C-4675-8990-BC04D28B0CFB}"/>
    <cellStyle name="40% - Accent4 18 2" xfId="445" xr:uid="{F1D22A18-440C-4C18-8F6F-630DD177918E}"/>
    <cellStyle name="40% - Accent4 19" xfId="446" xr:uid="{D6AD78DF-821B-4108-9D6D-E2B96BE3851B}"/>
    <cellStyle name="40% - Accent4 19 2" xfId="447" xr:uid="{5DC6CCC5-D73A-43F9-8E49-79745424B54D}"/>
    <cellStyle name="40% - Accent4 2" xfId="448" xr:uid="{5B340BFF-FA0C-4802-BC69-BC0AD0925982}"/>
    <cellStyle name="40% - Accent4 2 2" xfId="449" xr:uid="{A4627CC9-C8FF-4D42-AB5A-B34499F171DE}"/>
    <cellStyle name="40% - Accent4 2 2 2" xfId="6476" xr:uid="{0ED75777-DB46-4316-915F-064AB60E5FE4}"/>
    <cellStyle name="40% - Accent4 3" xfId="450" xr:uid="{78BE69BC-527A-45A4-B583-A0B336F2B29B}"/>
    <cellStyle name="40% - Accent4 3 2" xfId="451" xr:uid="{8556965C-9809-4CA7-A870-C32666A5454D}"/>
    <cellStyle name="40% - Accent4 4" xfId="452" xr:uid="{3C60623C-EA4A-4266-8C40-B63E3E0E0336}"/>
    <cellStyle name="40% - Accent4 4 2" xfId="453" xr:uid="{DEAD071E-31E4-45EA-8404-4099901D1B4C}"/>
    <cellStyle name="40% - Accent4 5" xfId="454" xr:uid="{31FD786B-03C8-4AD2-914A-9EC97930ACC8}"/>
    <cellStyle name="40% - Accent4 5 2" xfId="455" xr:uid="{70D72922-530B-4A34-B1CB-527A4318EE22}"/>
    <cellStyle name="40% - Accent4 6" xfId="456" xr:uid="{A3A752FA-3C01-4F34-A72E-836A0B923D63}"/>
    <cellStyle name="40% - Accent4 6 2" xfId="457" xr:uid="{99CADF40-C74C-457D-917B-CF1985F1B2FA}"/>
    <cellStyle name="40% - Accent4 7" xfId="458" xr:uid="{BD3CBABD-D818-4F3C-855A-964C56541A51}"/>
    <cellStyle name="40% - Accent4 7 2" xfId="459" xr:uid="{2F198D0B-C5F9-4A9A-9D54-93C4482C5E7A}"/>
    <cellStyle name="40% - Accent4 8" xfId="460" xr:uid="{2B11C4AC-7112-4814-A159-4A2FEEA29738}"/>
    <cellStyle name="40% - Accent4 8 2" xfId="461" xr:uid="{66922364-A663-48EA-A461-176D5AB98FA5}"/>
    <cellStyle name="40% - Accent4 9" xfId="462" xr:uid="{F30E77BA-C03B-4902-B20E-4BCECD3B982B}"/>
    <cellStyle name="40% - Accent4 9 2" xfId="463" xr:uid="{8A684033-87F6-452F-B756-E59E6301268E}"/>
    <cellStyle name="40% - Accent5 10" xfId="464" xr:uid="{28975AEC-8049-45B2-876F-0433540EB4B8}"/>
    <cellStyle name="40% - Accent5 10 2" xfId="465" xr:uid="{D61C0E85-C347-449A-BE34-02FD6E4700FA}"/>
    <cellStyle name="40% - Accent5 11" xfId="466" xr:uid="{C2938C16-2C6C-4C83-9F59-47CC5314C9CF}"/>
    <cellStyle name="40% - Accent5 11 2" xfId="467" xr:uid="{A3162511-37E1-404A-A11F-F04C8EE6DF72}"/>
    <cellStyle name="40% - Accent5 12" xfId="468" xr:uid="{147408E3-B9AC-4FF8-8DD6-A7F7E41D2AD2}"/>
    <cellStyle name="40% - Accent5 12 2" xfId="469" xr:uid="{2EFC29F0-05A9-4473-88B0-ED77661FF507}"/>
    <cellStyle name="40% - Accent5 13" xfId="470" xr:uid="{E3D7233D-EA56-4D80-860E-B8AB31A55299}"/>
    <cellStyle name="40% - Accent5 13 2" xfId="471" xr:uid="{D5E9FE2A-AA52-40B1-94EF-29740853F5EF}"/>
    <cellStyle name="40% - Accent5 14" xfId="472" xr:uid="{62712C31-FD89-4E67-A96C-43BCD793EDCA}"/>
    <cellStyle name="40% - Accent5 14 2" xfId="473" xr:uid="{E7E4E8CA-8C78-4964-9C14-82CDEB0D3A2B}"/>
    <cellStyle name="40% - Accent5 15" xfId="474" xr:uid="{BCD633F9-BB40-4553-9700-F1F4C629BB4F}"/>
    <cellStyle name="40% - Accent5 15 2" xfId="475" xr:uid="{0C2B189D-64A0-421D-A4D8-D2DB41D8B504}"/>
    <cellStyle name="40% - Accent5 16" xfId="476" xr:uid="{09017DBC-E996-4563-81A3-A48FBC7064E8}"/>
    <cellStyle name="40% - Accent5 17" xfId="477" xr:uid="{77297BE2-B280-4CE2-BA87-5025FB1F5365}"/>
    <cellStyle name="40% - Accent5 18" xfId="478" xr:uid="{7DDC2FFE-9DC9-4D99-B893-C8467EC49930}"/>
    <cellStyle name="40% - Accent5 18 2" xfId="479" xr:uid="{F396136B-F4AD-453C-A87F-9CD9915D6131}"/>
    <cellStyle name="40% - Accent5 19" xfId="480" xr:uid="{346CAE05-53B3-4F4F-9D7B-AF073D91E299}"/>
    <cellStyle name="40% - Accent5 19 2" xfId="481" xr:uid="{C667D040-CAD7-48A0-AC45-23E8BEA9D753}"/>
    <cellStyle name="40% - Accent5 2" xfId="482" xr:uid="{47D81D48-0984-4ED4-9668-8453DBADF2EF}"/>
    <cellStyle name="40% - Accent5 2 2" xfId="483" xr:uid="{E927B503-41A1-4B42-BFBE-A304683A6BCA}"/>
    <cellStyle name="40% - Accent5 2 2 2" xfId="6477" xr:uid="{78C2CFC0-4D80-4D0D-8CC9-BC4C7C761633}"/>
    <cellStyle name="40% - Accent5 3" xfId="484" xr:uid="{6D9DB8B5-9F69-4F41-B6D5-29C9A02CE648}"/>
    <cellStyle name="40% - Accent5 3 2" xfId="485" xr:uid="{89DD7854-BDC8-4EC2-9539-D16C271CDE4A}"/>
    <cellStyle name="40% - Accent5 4" xfId="486" xr:uid="{900D69FD-5BD0-4545-88D4-E2109AC7D202}"/>
    <cellStyle name="40% - Accent5 4 2" xfId="487" xr:uid="{CB018700-D008-4E53-861E-01371DCDDE12}"/>
    <cellStyle name="40% - Accent5 5" xfId="488" xr:uid="{DE80E7F4-BA6E-4A15-8601-E10C8994E858}"/>
    <cellStyle name="40% - Accent5 5 2" xfId="489" xr:uid="{1731D706-02BA-4C39-8483-5C0748BB3FE2}"/>
    <cellStyle name="40% - Accent5 6" xfId="490" xr:uid="{6462DD1F-7729-4320-918C-796AB452C8F2}"/>
    <cellStyle name="40% - Accent5 6 2" xfId="491" xr:uid="{9565BFA9-422B-4B59-93C5-A4B5EC72138F}"/>
    <cellStyle name="40% - Accent5 7" xfId="492" xr:uid="{AB510807-0DDE-45C6-8457-5B338FDDF11F}"/>
    <cellStyle name="40% - Accent5 7 2" xfId="493" xr:uid="{9EC1BDB1-0319-40C8-A96E-0973ACAB5C30}"/>
    <cellStyle name="40% - Accent5 8" xfId="494" xr:uid="{3D583131-E9A9-46CE-88C3-8362D4603D5D}"/>
    <cellStyle name="40% - Accent5 8 2" xfId="495" xr:uid="{D29AE34B-3B84-47F6-9FCA-E3BF5DBFD01D}"/>
    <cellStyle name="40% - Accent5 9" xfId="496" xr:uid="{D967409B-C61E-4D43-AC20-C2B2534B96EE}"/>
    <cellStyle name="40% - Accent5 9 2" xfId="497" xr:uid="{FFD0D10A-8FCD-4C4F-807C-CE1CF7CDC2A5}"/>
    <cellStyle name="40% - Accent6 10" xfId="498" xr:uid="{62FC7DFC-E989-4EE7-97A6-1E8CC5A730EE}"/>
    <cellStyle name="40% - Accent6 10 2" xfId="499" xr:uid="{5C28AC6E-940A-49C0-9E52-BBE79B86BF5D}"/>
    <cellStyle name="40% - Accent6 11" xfId="500" xr:uid="{65ECE6D2-C780-48C5-8366-CB394A7C4751}"/>
    <cellStyle name="40% - Accent6 11 2" xfId="501" xr:uid="{07ED5AF6-CC83-4A85-AD13-7D144793F078}"/>
    <cellStyle name="40% - Accent6 12" xfId="502" xr:uid="{6A1DA446-B385-4310-858A-D7F5311E840C}"/>
    <cellStyle name="40% - Accent6 12 2" xfId="503" xr:uid="{1E1BF921-701F-40B8-9231-ECF3BAB2209F}"/>
    <cellStyle name="40% - Accent6 13" xfId="504" xr:uid="{ACF70438-6D51-4CB8-B103-867592B75920}"/>
    <cellStyle name="40% - Accent6 13 2" xfId="505" xr:uid="{A1109BC4-6940-4B1C-98D8-8B5122D6F69C}"/>
    <cellStyle name="40% - Accent6 14" xfId="506" xr:uid="{CEE861AC-B27E-4A6C-8A42-98377F528DAA}"/>
    <cellStyle name="40% - Accent6 14 2" xfId="507" xr:uid="{34289583-8B30-487F-AB8A-BA5F0F7B2D2B}"/>
    <cellStyle name="40% - Accent6 15" xfId="508" xr:uid="{AD09A9BF-CF28-4AFF-A239-5DA238D8CE3F}"/>
    <cellStyle name="40% - Accent6 15 2" xfId="509" xr:uid="{E8A9ABCF-3BDE-4CFB-8941-2165B2DC2D28}"/>
    <cellStyle name="40% - Accent6 16" xfId="510" xr:uid="{1B24AC09-FBD1-43E7-B427-C605363EE465}"/>
    <cellStyle name="40% - Accent6 17" xfId="511" xr:uid="{7494EDBA-A3B6-4518-B788-B272FEBD984B}"/>
    <cellStyle name="40% - Accent6 18" xfId="512" xr:uid="{81A7A868-1200-4782-8645-7403B7A8B6CD}"/>
    <cellStyle name="40% - Accent6 18 2" xfId="513" xr:uid="{F5FB8DEF-E147-4251-BD91-46A8D8CDB934}"/>
    <cellStyle name="40% - Accent6 19" xfId="514" xr:uid="{D667BFB9-26F5-4DA3-B48C-3433B1F070E4}"/>
    <cellStyle name="40% - Accent6 19 2" xfId="515" xr:uid="{DBC59D81-56F5-434C-BCC1-97118E9C5AAA}"/>
    <cellStyle name="40% - Accent6 2" xfId="516" xr:uid="{FF314B23-8731-40E7-B2B4-65B71CA67B7B}"/>
    <cellStyle name="40% - Accent6 2 2" xfId="517" xr:uid="{E299D31D-CF3A-45E8-B34F-072F4860E775}"/>
    <cellStyle name="40% - Accent6 2 2 2" xfId="6478" xr:uid="{806E6F92-4F90-405C-AD32-FFF58E6EA572}"/>
    <cellStyle name="40% - Accent6 3" xfId="518" xr:uid="{54A18857-2C96-45C3-9010-C98AAED13486}"/>
    <cellStyle name="40% - Accent6 3 2" xfId="519" xr:uid="{9C73FFE8-198B-473C-B6B0-A54164D41E34}"/>
    <cellStyle name="40% - Accent6 4" xfId="520" xr:uid="{4904C81B-200C-4B20-8BE7-E0016483CD31}"/>
    <cellStyle name="40% - Accent6 4 2" xfId="521" xr:uid="{D1FED2EA-9779-4F54-A79A-3C9A936DF0FF}"/>
    <cellStyle name="40% - Accent6 5" xfId="522" xr:uid="{CE2056D7-B920-43D3-BD5F-E000A52BF43E}"/>
    <cellStyle name="40% - Accent6 5 2" xfId="523" xr:uid="{35ACAAE4-FEED-4CB3-8A6B-9C2F6D68D3CB}"/>
    <cellStyle name="40% - Accent6 6" xfId="524" xr:uid="{672C2311-4564-4FCD-A4A7-1EC2C964F109}"/>
    <cellStyle name="40% - Accent6 6 2" xfId="525" xr:uid="{692F2336-2EC6-4922-9E02-AC60B4E2E77E}"/>
    <cellStyle name="40% - Accent6 7" xfId="526" xr:uid="{09298DBA-E63F-443B-8960-0881D43FDDBE}"/>
    <cellStyle name="40% - Accent6 7 2" xfId="527" xr:uid="{AE2674EC-6E06-406B-9159-4A9DEEE8860C}"/>
    <cellStyle name="40% - Accent6 8" xfId="528" xr:uid="{6B62355C-8DEF-4D65-8D28-B8002B5F5673}"/>
    <cellStyle name="40% - Accent6 8 2" xfId="529" xr:uid="{3CEF7DB8-8EA2-4CDE-8E5B-53F1F14896F5}"/>
    <cellStyle name="40% - Accent6 9" xfId="530" xr:uid="{8F00C2FD-D823-4D01-AF2C-63E96F2B164B}"/>
    <cellStyle name="40% - Accent6 9 2" xfId="531" xr:uid="{3F5928FC-FCC6-49EE-A5CC-1D3A5AA9C8A1}"/>
    <cellStyle name="60% - Accent1 10" xfId="532" xr:uid="{05323126-9D3D-4A40-A60E-D89F108DCB21}"/>
    <cellStyle name="60% - Accent1 11" xfId="533" xr:uid="{4704D656-0464-41B7-93D0-CF46CEA4F2EF}"/>
    <cellStyle name="60% - Accent1 12" xfId="534" xr:uid="{67F7DE16-42C2-4379-8654-812F26E4587C}"/>
    <cellStyle name="60% - Accent1 13" xfId="535" xr:uid="{D2555D9A-E6E3-44BB-88E5-02EBE8BCCB5B}"/>
    <cellStyle name="60% - Accent1 14" xfId="536" xr:uid="{63EE43ED-D8C9-425B-B2B1-41C8D897DED0}"/>
    <cellStyle name="60% - Accent1 15" xfId="537" xr:uid="{C749BAE0-6FE8-47ED-89B9-BAA351C07A54}"/>
    <cellStyle name="60% - Accent1 16" xfId="538" xr:uid="{22DE49E4-0EF1-462D-9A60-C67C4AD8B7A1}"/>
    <cellStyle name="60% - Accent1 17" xfId="539" xr:uid="{2713DDBD-AE0F-46EB-BF05-D3D487781937}"/>
    <cellStyle name="60% - Accent1 18" xfId="540" xr:uid="{BDC88F0B-235B-4845-B1C8-D70EFEC2A339}"/>
    <cellStyle name="60% - Accent1 18 2" xfId="541" xr:uid="{88EA1F71-F9AD-4C72-9D7F-F65B4BF9969A}"/>
    <cellStyle name="60% - Accent1 19" xfId="542" xr:uid="{31B3F7ED-6D5B-4C57-A7A9-9950940A8A25}"/>
    <cellStyle name="60% - Accent1 19 2" xfId="543" xr:uid="{593E5FB3-FAB9-4F3E-BC06-97FBC5F53C29}"/>
    <cellStyle name="60% - Accent1 2" xfId="544" xr:uid="{4CA922F3-E187-493C-8E70-7148049AF896}"/>
    <cellStyle name="60% - Accent1 2 2" xfId="545" xr:uid="{4FDF278B-88E2-4346-8266-7E7F3970ECE6}"/>
    <cellStyle name="60% - Accent1 2 2 2" xfId="6479" xr:uid="{CD33A681-2CC1-4FD1-B11F-BBA3E54EB7DC}"/>
    <cellStyle name="60% - Accent1 3" xfId="546" xr:uid="{1BEBD626-A3BA-4E3F-93A2-EFC698C3D71B}"/>
    <cellStyle name="60% - Accent1 4" xfId="547" xr:uid="{5B0593BF-C175-45ED-8111-EE550C9B4147}"/>
    <cellStyle name="60% - Accent1 5" xfId="548" xr:uid="{71E3989B-5F00-4D49-BD19-94D1BADBA645}"/>
    <cellStyle name="60% - Accent1 6" xfId="549" xr:uid="{64F36583-B50E-4F39-99DA-9B2A9505225B}"/>
    <cellStyle name="60% - Accent1 7" xfId="550" xr:uid="{ED0C1F6B-1816-4D47-84D7-84BAB1FAF553}"/>
    <cellStyle name="60% - Accent1 8" xfId="551" xr:uid="{8720280D-0D11-4F83-81F0-9C2959A5842D}"/>
    <cellStyle name="60% - Accent1 9" xfId="552" xr:uid="{E7E035AB-BB6D-4F76-908B-65A421BC0EEC}"/>
    <cellStyle name="60% - Accent2 10" xfId="553" xr:uid="{BBD47219-9A13-47FE-871F-B667F6D049C6}"/>
    <cellStyle name="60% - Accent2 11" xfId="554" xr:uid="{A66763D1-0695-47B2-BE49-EF1218B4B956}"/>
    <cellStyle name="60% - Accent2 12" xfId="555" xr:uid="{3BC45FF8-8C36-43E0-BFF6-B067D3265DFD}"/>
    <cellStyle name="60% - Accent2 13" xfId="556" xr:uid="{0DA544DC-6F25-4F24-A4C6-365C418325EA}"/>
    <cellStyle name="60% - Accent2 14" xfId="557" xr:uid="{9F875991-D05F-4A18-B0A8-CB061145AA56}"/>
    <cellStyle name="60% - Accent2 15" xfId="558" xr:uid="{BF5DA149-319C-4A35-B451-265FA2585304}"/>
    <cellStyle name="60% - Accent2 16" xfId="559" xr:uid="{CAC6A9FB-FB24-4111-99A2-1FF076962CD1}"/>
    <cellStyle name="60% - Accent2 17" xfId="560" xr:uid="{9F624DDB-255C-4263-9378-9C5EA6587F58}"/>
    <cellStyle name="60% - Accent2 18" xfId="561" xr:uid="{BAB80F44-82CB-46F2-9701-5E75C631D0A1}"/>
    <cellStyle name="60% - Accent2 18 2" xfId="562" xr:uid="{52C5AD54-DF22-45F0-9237-E201B0EFA1CD}"/>
    <cellStyle name="60% - Accent2 19" xfId="563" xr:uid="{1B0AF850-C052-4ADF-AF9A-CC75A1AF71C1}"/>
    <cellStyle name="60% - Accent2 19 2" xfId="564" xr:uid="{59449D18-E628-4C2F-A057-1E1C23344F2B}"/>
    <cellStyle name="60% - Accent2 2" xfId="565" xr:uid="{E66F6E9C-143D-4BE9-9489-D3B9881B2B3E}"/>
    <cellStyle name="60% - Accent2 2 2" xfId="566" xr:uid="{7C7060A7-04C9-494A-9B83-8C747C81D8ED}"/>
    <cellStyle name="60% - Accent2 2 2 2" xfId="6480" xr:uid="{783B6B09-030E-4400-8F97-C050F603BE16}"/>
    <cellStyle name="60% - Accent2 3" xfId="567" xr:uid="{DAB63553-ED66-42EC-954C-46BA4130DC64}"/>
    <cellStyle name="60% - Accent2 4" xfId="568" xr:uid="{31C554C3-7DB3-46C0-8A01-C19DD0621CB2}"/>
    <cellStyle name="60% - Accent2 5" xfId="569" xr:uid="{1405AAC5-8D1D-49B2-870C-7A5E30CB8C57}"/>
    <cellStyle name="60% - Accent2 6" xfId="570" xr:uid="{000B6CEC-A789-46C9-8121-CF6F6C36EE6D}"/>
    <cellStyle name="60% - Accent2 7" xfId="571" xr:uid="{E2CCF7A4-B02E-40D4-B07F-AE4D082E2E05}"/>
    <cellStyle name="60% - Accent2 8" xfId="572" xr:uid="{C9C1FFAB-02A2-4672-97F6-856C51344824}"/>
    <cellStyle name="60% - Accent2 9" xfId="573" xr:uid="{ECADA3A3-B8BA-4C90-9FC0-2E5C48AA899B}"/>
    <cellStyle name="60% - Accent3 10" xfId="574" xr:uid="{31524C2B-0DB5-4767-B6B3-B1F07D8DE83B}"/>
    <cellStyle name="60% - Accent3 11" xfId="575" xr:uid="{ADBCC25E-65F0-4509-9E60-A227605330DA}"/>
    <cellStyle name="60% - Accent3 12" xfId="576" xr:uid="{92E5C62F-5172-4ECE-A245-A589E1916900}"/>
    <cellStyle name="60% - Accent3 13" xfId="577" xr:uid="{902C34DC-4130-4902-8217-130545044747}"/>
    <cellStyle name="60% - Accent3 14" xfId="578" xr:uid="{51D84FE0-4119-4593-824E-7CE7DB3DC717}"/>
    <cellStyle name="60% - Accent3 15" xfId="579" xr:uid="{63FDBB17-E11B-4090-A9FD-B25D72BEBB79}"/>
    <cellStyle name="60% - Accent3 16" xfId="580" xr:uid="{46BFB5C4-3EA5-48C6-B11E-CBF67F4340D3}"/>
    <cellStyle name="60% - Accent3 17" xfId="581" xr:uid="{9A6B0DA1-A17F-4B08-B997-D9EC98039205}"/>
    <cellStyle name="60% - Accent3 18" xfId="582" xr:uid="{F2BC6B09-6CAB-460B-B1B0-86C29F42474F}"/>
    <cellStyle name="60% - Accent3 18 2" xfId="583" xr:uid="{EE1264C5-26A9-4C5F-8A8A-12BD8ED8041D}"/>
    <cellStyle name="60% - Accent3 19" xfId="584" xr:uid="{5CA16BD8-0A30-4BAB-B479-78626B2C957A}"/>
    <cellStyle name="60% - Accent3 19 2" xfId="585" xr:uid="{E67FFA43-B5D4-4775-8832-7F22BF62F9F3}"/>
    <cellStyle name="60% - Accent3 2" xfId="586" xr:uid="{260FD2F6-A0F6-4D19-AFA0-9607B7B6A503}"/>
    <cellStyle name="60% - Accent3 2 2" xfId="587" xr:uid="{4FE83197-90CA-4FD8-80D1-CCFD8448CAEB}"/>
    <cellStyle name="60% - Accent3 2 2 2" xfId="6481" xr:uid="{5F35C7F1-86B7-4766-9A6D-314A9763DC46}"/>
    <cellStyle name="60% - Accent3 3" xfId="588" xr:uid="{8CC4EAC8-BD50-4355-A92B-60B288A3A8DD}"/>
    <cellStyle name="60% - Accent3 4" xfId="589" xr:uid="{1DA3E026-2029-4EE9-B063-6399F15A4533}"/>
    <cellStyle name="60% - Accent3 5" xfId="590" xr:uid="{139E4208-6A5E-423E-A606-58F3F28ED556}"/>
    <cellStyle name="60% - Accent3 6" xfId="591" xr:uid="{C535D62C-9C93-4EAC-AF32-FAE5AF33BA60}"/>
    <cellStyle name="60% - Accent3 7" xfId="592" xr:uid="{8093285D-E1E5-4259-9F36-3E5B3A8BED6D}"/>
    <cellStyle name="60% - Accent3 8" xfId="593" xr:uid="{C166E9D6-979B-452C-93FA-9EE15932FAD0}"/>
    <cellStyle name="60% - Accent3 9" xfId="594" xr:uid="{13A3EC6D-3BD1-44F5-A92B-0884A2264C61}"/>
    <cellStyle name="60% - Accent4 10" xfId="595" xr:uid="{8E04A396-BF1B-437D-9B83-CB475C455E74}"/>
    <cellStyle name="60% - Accent4 11" xfId="596" xr:uid="{4C9579D6-25F5-49DE-A32F-68168880ABC5}"/>
    <cellStyle name="60% - Accent4 12" xfId="597" xr:uid="{696F4489-13A8-437C-B813-0A1390880E07}"/>
    <cellStyle name="60% - Accent4 13" xfId="598" xr:uid="{5D687B5E-3EC1-4D85-A92F-240D9967A15D}"/>
    <cellStyle name="60% - Accent4 14" xfId="599" xr:uid="{5CD0E765-A8EE-4892-9217-974111447631}"/>
    <cellStyle name="60% - Accent4 15" xfId="600" xr:uid="{C44A6251-0CD0-4FEA-ADA7-4B0303D2C63F}"/>
    <cellStyle name="60% - Accent4 16" xfId="601" xr:uid="{E2923B3B-F2AD-4CFC-83D6-A2CE739CC778}"/>
    <cellStyle name="60% - Accent4 17" xfId="602" xr:uid="{BE78FDCA-7C1F-4ABE-8218-717573907854}"/>
    <cellStyle name="60% - Accent4 18" xfId="603" xr:uid="{EF5EAEF0-674B-4A0D-B0F0-8110718C66BB}"/>
    <cellStyle name="60% - Accent4 18 2" xfId="604" xr:uid="{617A3C61-3354-4365-8237-CCF08F655C54}"/>
    <cellStyle name="60% - Accent4 19" xfId="605" xr:uid="{285337C5-F3CF-44E1-B1B7-51A931FD5488}"/>
    <cellStyle name="60% - Accent4 19 2" xfId="606" xr:uid="{EDAA6570-E69B-4A3C-8AA3-3E5DD6F8B4A1}"/>
    <cellStyle name="60% - Accent4 2" xfId="607" xr:uid="{A890A5C0-BF6D-46C3-BD8B-3153B9FD0E1B}"/>
    <cellStyle name="60% - Accent4 2 2" xfId="608" xr:uid="{2EC3DACF-76C5-4DD7-AF59-1FA2BF2832E2}"/>
    <cellStyle name="60% - Accent4 2 2 2" xfId="6482" xr:uid="{2B7C546F-1D67-4889-A1E1-957BB764AEEA}"/>
    <cellStyle name="60% - Accent4 3" xfId="609" xr:uid="{95FDB1D5-7E66-47FE-8EA1-BF9162017CF3}"/>
    <cellStyle name="60% - Accent4 4" xfId="610" xr:uid="{6FCADBAC-F496-4A84-8789-A2DEC5DFCD8E}"/>
    <cellStyle name="60% - Accent4 5" xfId="611" xr:uid="{F57F1027-F252-4B80-8161-68B63EB468F3}"/>
    <cellStyle name="60% - Accent4 6" xfId="612" xr:uid="{167F6F1E-9CE8-4996-AD8D-E754609AC530}"/>
    <cellStyle name="60% - Accent4 7" xfId="613" xr:uid="{7577E1DB-2AFC-4B93-8206-2E617E4204AC}"/>
    <cellStyle name="60% - Accent4 8" xfId="614" xr:uid="{B2071147-EE2A-4399-9C3C-960408129938}"/>
    <cellStyle name="60% - Accent4 9" xfId="615" xr:uid="{6872E351-C42A-4794-B40F-64957CB55F5D}"/>
    <cellStyle name="60% - Accent5 10" xfId="616" xr:uid="{EDCC7264-44CC-4184-B600-975DF852FD02}"/>
    <cellStyle name="60% - Accent5 11" xfId="617" xr:uid="{09F32842-0100-4737-9BA7-2E7DC1DB3917}"/>
    <cellStyle name="60% - Accent5 12" xfId="618" xr:uid="{884E29B0-D3DB-4DC4-BE87-EEACF3E228EC}"/>
    <cellStyle name="60% - Accent5 13" xfId="619" xr:uid="{CDDACB61-805C-4518-8CDA-2AC7F141C182}"/>
    <cellStyle name="60% - Accent5 14" xfId="620" xr:uid="{AFADFC00-676C-40B0-9B5F-71BA770FE3F4}"/>
    <cellStyle name="60% - Accent5 15" xfId="621" xr:uid="{E020FC9C-9CDD-41E9-BE8C-ADC3BFBC318C}"/>
    <cellStyle name="60% - Accent5 16" xfId="622" xr:uid="{D35AD3C2-BDF0-431E-B813-1C02B0323CE5}"/>
    <cellStyle name="60% - Accent5 17" xfId="623" xr:uid="{251D2F06-34B3-469B-BAA8-000E1642A8FC}"/>
    <cellStyle name="60% - Accent5 18" xfId="624" xr:uid="{664B4C06-7DD2-4979-9EA1-E783262A3B85}"/>
    <cellStyle name="60% - Accent5 18 2" xfId="625" xr:uid="{B7E1DBF3-0B29-4B68-BAF9-E4075556005E}"/>
    <cellStyle name="60% - Accent5 19" xfId="626" xr:uid="{0CCF4195-B191-4647-9CB2-D05AD758584D}"/>
    <cellStyle name="60% - Accent5 19 2" xfId="627" xr:uid="{E86227AE-B633-4EC0-BC66-BE7D26C0197B}"/>
    <cellStyle name="60% - Accent5 2" xfId="628" xr:uid="{AF1A4861-B55E-447B-95AD-57BAE6C15D1D}"/>
    <cellStyle name="60% - Accent5 2 2" xfId="629" xr:uid="{9BD3983D-7C1A-4C60-A7B2-8C24DA3DFB1B}"/>
    <cellStyle name="60% - Accent5 2 2 2" xfId="6483" xr:uid="{281A08C9-B09A-4747-BFFA-EC36F6C632C5}"/>
    <cellStyle name="60% - Accent5 3" xfId="630" xr:uid="{610B5B15-0BC8-4AA2-A836-15B922E71797}"/>
    <cellStyle name="60% - Accent5 4" xfId="631" xr:uid="{712C1C11-5759-4897-AF81-2A996444C3CA}"/>
    <cellStyle name="60% - Accent5 5" xfId="632" xr:uid="{37C00D86-75A1-4BC1-8A2F-6FB5C5E4A552}"/>
    <cellStyle name="60% - Accent5 6" xfId="633" xr:uid="{042D41BF-9D83-470E-BD16-6A57E9C598ED}"/>
    <cellStyle name="60% - Accent5 7" xfId="634" xr:uid="{E37B0DE8-F2DA-47D0-9C20-FE39E097ED69}"/>
    <cellStyle name="60% - Accent5 8" xfId="635" xr:uid="{774CA46C-A4B0-4A95-B10F-3BBEC9839D6C}"/>
    <cellStyle name="60% - Accent5 9" xfId="636" xr:uid="{DFE4DACC-4EE1-4A73-8CD2-823DC91C44BB}"/>
    <cellStyle name="60% - Accent6 10" xfId="637" xr:uid="{C6D4EA03-7C0B-4AF3-8BDF-EEA9A5BCA80F}"/>
    <cellStyle name="60% - Accent6 11" xfId="638" xr:uid="{917ABDC7-B113-48DA-B5BF-DAFDA6DBB0F7}"/>
    <cellStyle name="60% - Accent6 12" xfId="639" xr:uid="{65D8731D-BC05-4018-85FD-7861797B51E4}"/>
    <cellStyle name="60% - Accent6 13" xfId="640" xr:uid="{6EDE3E8F-2D51-48AE-903E-3B020D00BCD9}"/>
    <cellStyle name="60% - Accent6 14" xfId="641" xr:uid="{7CB5AEAC-E06F-4AEF-9DF5-13A3D2151DFE}"/>
    <cellStyle name="60% - Accent6 15" xfId="642" xr:uid="{91BB98CF-551B-4E9B-A66B-8FFE65A096B7}"/>
    <cellStyle name="60% - Accent6 16" xfId="643" xr:uid="{3A042163-4FDF-4D6D-89F1-FF1FC343A640}"/>
    <cellStyle name="60% - Accent6 17" xfId="644" xr:uid="{6CB13F79-FB0C-40EC-B4CB-91AF9470B490}"/>
    <cellStyle name="60% - Accent6 18" xfId="645" xr:uid="{35AFC5B2-6589-4498-85D6-F62694521A09}"/>
    <cellStyle name="60% - Accent6 18 2" xfId="646" xr:uid="{56F984B4-3362-46C3-ABBB-2159427026B8}"/>
    <cellStyle name="60% - Accent6 19" xfId="647" xr:uid="{13BABD94-14B2-49ED-A34B-1126B606F06F}"/>
    <cellStyle name="60% - Accent6 19 2" xfId="648" xr:uid="{E55E52F8-FAF3-458A-B56C-61DA98A949C0}"/>
    <cellStyle name="60% - Accent6 2" xfId="649" xr:uid="{862E3072-5DE4-48AA-A388-2AD2BB9477F8}"/>
    <cellStyle name="60% - Accent6 2 2" xfId="650" xr:uid="{BAAB2D6F-4D29-443B-A988-CB548896830B}"/>
    <cellStyle name="60% - Accent6 2 2 2" xfId="6484" xr:uid="{8192C3FE-B9C6-45EA-9D28-7D013AAA2ECA}"/>
    <cellStyle name="60% - Accent6 3" xfId="651" xr:uid="{D6FEDBCE-AEC2-47AA-A67A-5DEB9D27C43A}"/>
    <cellStyle name="60% - Accent6 4" xfId="652" xr:uid="{5FD50A89-2B1A-4351-B093-2F22B7F392DD}"/>
    <cellStyle name="60% - Accent6 5" xfId="653" xr:uid="{1A9D910F-50F9-4283-930A-89DF3FF50BD4}"/>
    <cellStyle name="60% - Accent6 6" xfId="654" xr:uid="{455D8EE0-C982-4170-A559-43A1A5C7D3F0}"/>
    <cellStyle name="60% - Accent6 7" xfId="655" xr:uid="{F53C8511-8BE0-462A-BD1B-64FA47DBA73D}"/>
    <cellStyle name="60% - Accent6 8" xfId="656" xr:uid="{48949E28-9099-4735-AF8E-36105DB06608}"/>
    <cellStyle name="60% - Accent6 9" xfId="657" xr:uid="{37B9CDC5-454F-4FD5-836A-5ABA78D07759}"/>
    <cellStyle name="Accent1 10" xfId="658" xr:uid="{87776920-3FEE-49B8-9BE0-DD856BF4625F}"/>
    <cellStyle name="Accent1 11" xfId="659" xr:uid="{403D229D-31CB-4A44-9DE7-7A57909711F1}"/>
    <cellStyle name="Accent1 12" xfId="660" xr:uid="{F8C04010-E3FF-42A4-8272-F5B3642C3980}"/>
    <cellStyle name="Accent1 13" xfId="661" xr:uid="{C1F376C2-B755-4F5C-B3F0-A4E40F111792}"/>
    <cellStyle name="Accent1 14" xfId="662" xr:uid="{A0FEF288-FF0B-4955-BED4-27DC7C491795}"/>
    <cellStyle name="Accent1 15" xfId="663" xr:uid="{7626753B-66D2-413F-A71E-D12C3B695639}"/>
    <cellStyle name="Accent1 16" xfId="664" xr:uid="{51D62D79-C737-45E7-BB6A-D200D9DFA460}"/>
    <cellStyle name="Accent1 17" xfId="665" xr:uid="{50A200B7-A1E0-4162-B8D1-151AEE759621}"/>
    <cellStyle name="Accent1 18" xfId="666" xr:uid="{6A43503B-973E-4519-89DD-08ABED312D8D}"/>
    <cellStyle name="Accent1 18 2" xfId="667" xr:uid="{91D1F044-152A-40A8-BAA4-6104F5EF049E}"/>
    <cellStyle name="Accent1 19" xfId="668" xr:uid="{155520EA-F0AB-456E-BF84-3C4471689E3E}"/>
    <cellStyle name="Accent1 19 2" xfId="669" xr:uid="{C530FAA3-FCCF-4FCE-8AC1-1DB9D8B3F97A}"/>
    <cellStyle name="Accent1 2" xfId="670" xr:uid="{5FA83D55-1C6D-4578-B450-5ACA7B666BEA}"/>
    <cellStyle name="Accent1 2 2" xfId="671" xr:uid="{6123C140-50E7-417F-AF09-4A9F8E8F6432}"/>
    <cellStyle name="Accent1 2 2 2" xfId="6485" xr:uid="{5DF877F3-38CD-4562-A586-7BE666DD8793}"/>
    <cellStyle name="Accent1 3" xfId="672" xr:uid="{C75E490E-0EFC-4CFD-A629-109951912334}"/>
    <cellStyle name="Accent1 4" xfId="673" xr:uid="{FE0AD14C-15C0-4D0B-9646-8578A092E782}"/>
    <cellStyle name="Accent1 5" xfId="674" xr:uid="{397ED6BC-D1BC-4719-8923-1F9D53ACB63D}"/>
    <cellStyle name="Accent1 6" xfId="675" xr:uid="{6136F31A-80D5-4B23-8CDB-692DE311499C}"/>
    <cellStyle name="Accent1 7" xfId="676" xr:uid="{B9A7BF66-4078-4B1D-AB5D-BCEB0232C371}"/>
    <cellStyle name="Accent1 8" xfId="677" xr:uid="{91FFC554-5F6D-456A-8A14-FE5ABA11611B}"/>
    <cellStyle name="Accent1 9" xfId="678" xr:uid="{D5C82D5B-1EB3-4FF1-90BE-9998A1157F3D}"/>
    <cellStyle name="Accent2 10" xfId="679" xr:uid="{D87644A4-1BF1-4621-A186-235ACDDC0395}"/>
    <cellStyle name="Accent2 11" xfId="680" xr:uid="{12112D74-7557-4219-80B9-D3372E767FF0}"/>
    <cellStyle name="Accent2 12" xfId="681" xr:uid="{98621D93-A312-482E-95A4-2F2AAED307CE}"/>
    <cellStyle name="Accent2 13" xfId="682" xr:uid="{3F08F0EA-DFCA-42AD-A0AA-8537E0C9DC0F}"/>
    <cellStyle name="Accent2 14" xfId="683" xr:uid="{5A10099F-D292-4342-B626-1AF4637E8513}"/>
    <cellStyle name="Accent2 15" xfId="684" xr:uid="{5A805187-E469-4FB7-BAB0-DE9916C0790B}"/>
    <cellStyle name="Accent2 16" xfId="685" xr:uid="{A516D469-BFE2-4B70-91D3-A4AD60C0B18E}"/>
    <cellStyle name="Accent2 17" xfId="686" xr:uid="{4FA333CA-BC7A-4FE4-A1EF-462507EBC9CB}"/>
    <cellStyle name="Accent2 18" xfId="687" xr:uid="{2B2F85BC-B13D-45AE-A003-6973594E7F13}"/>
    <cellStyle name="Accent2 18 2" xfId="688" xr:uid="{D22DF9B7-E3BC-4E35-A925-BE7C6395E43F}"/>
    <cellStyle name="Accent2 19" xfId="689" xr:uid="{1957B9DD-F114-4258-9655-1D5270434D0C}"/>
    <cellStyle name="Accent2 19 2" xfId="690" xr:uid="{9C32A056-08D3-4994-A959-F1F4A22C4B6D}"/>
    <cellStyle name="Accent2 2" xfId="691" xr:uid="{791C6DF9-E0B8-40B7-885F-AD8AAD6E5A33}"/>
    <cellStyle name="Accent2 2 2" xfId="692" xr:uid="{E287B6A7-C4E3-4C3E-8074-EA0645D26854}"/>
    <cellStyle name="Accent2 2 2 2" xfId="6486" xr:uid="{92F80743-2B3C-467E-B4F4-5F5E27C1B01F}"/>
    <cellStyle name="Accent2 3" xfId="693" xr:uid="{38E4A45B-BA25-442A-B0F2-E898B0661D7C}"/>
    <cellStyle name="Accent2 4" xfId="694" xr:uid="{60208C44-E93F-44A5-962D-D808799CD316}"/>
    <cellStyle name="Accent2 5" xfId="695" xr:uid="{90BA10FD-3C82-455B-8847-1014050BE0F2}"/>
    <cellStyle name="Accent2 6" xfId="696" xr:uid="{02AD0A1B-D604-473C-B8F7-F4734135DE89}"/>
    <cellStyle name="Accent2 7" xfId="697" xr:uid="{297E3FDD-5EFF-4713-89C1-19F9669563D5}"/>
    <cellStyle name="Accent2 8" xfId="698" xr:uid="{CC4B5FA9-363C-436B-B039-C579615CB034}"/>
    <cellStyle name="Accent2 9" xfId="699" xr:uid="{2740BBB7-B2E7-4006-95C0-CDD1FC538BA2}"/>
    <cellStyle name="Accent3 10" xfId="700" xr:uid="{6C3C07D3-4119-42FB-9066-9C37B7E8DCAB}"/>
    <cellStyle name="Accent3 11" xfId="701" xr:uid="{E4DFB8AA-FB01-4683-BF1B-90844F552954}"/>
    <cellStyle name="Accent3 12" xfId="702" xr:uid="{0D2AB8AD-20E5-4D18-8FB8-50A1B393BDF3}"/>
    <cellStyle name="Accent3 13" xfId="703" xr:uid="{87A9FF36-1F70-444A-B89F-72B500A1A8F1}"/>
    <cellStyle name="Accent3 14" xfId="704" xr:uid="{AD3EA167-D51A-4DC6-B4C9-64FB6002E16C}"/>
    <cellStyle name="Accent3 15" xfId="705" xr:uid="{1C5CBF44-0A35-453E-9A3A-15069B7FC7F8}"/>
    <cellStyle name="Accent3 16" xfId="706" xr:uid="{39BEEA9B-261D-4036-9C44-64B35234CC9C}"/>
    <cellStyle name="Accent3 17" xfId="707" xr:uid="{7B3FE678-1A6B-4F53-A000-A9B5990FBB92}"/>
    <cellStyle name="Accent3 18" xfId="708" xr:uid="{25277777-8EA0-4820-B2C2-20A9AAB265F0}"/>
    <cellStyle name="Accent3 18 2" xfId="709" xr:uid="{4B8827F7-AD50-48D7-9BD1-59022F2A2EAC}"/>
    <cellStyle name="Accent3 19" xfId="710" xr:uid="{CF392186-F9A7-432F-B3DA-879EEFE6F489}"/>
    <cellStyle name="Accent3 19 2" xfId="711" xr:uid="{38572282-7FD6-4060-BA5B-823E5F7833E8}"/>
    <cellStyle name="Accent3 2" xfId="712" xr:uid="{C80CB83D-3D1C-4F92-B14A-4CF7E61806B0}"/>
    <cellStyle name="Accent3 2 2" xfId="713" xr:uid="{3BDB5DBD-E5F8-4382-9CE9-503FEBBD8888}"/>
    <cellStyle name="Accent3 2 2 2" xfId="6487" xr:uid="{B6CF9F03-BEF5-4F08-873E-03A38536BAD8}"/>
    <cellStyle name="Accent3 3" xfId="714" xr:uid="{4E8E6D00-4F72-4461-A8DA-75A9DBCA3C04}"/>
    <cellStyle name="Accent3 4" xfId="715" xr:uid="{18506653-F7E7-49ED-AA05-5E6D3F3074A4}"/>
    <cellStyle name="Accent3 5" xfId="716" xr:uid="{3FD28686-5250-4C87-A96E-7522555AF156}"/>
    <cellStyle name="Accent3 6" xfId="717" xr:uid="{25FED881-FC4E-4BE1-8AEE-02E874240859}"/>
    <cellStyle name="Accent3 7" xfId="718" xr:uid="{B8801C40-C600-4208-B39E-5799788E7625}"/>
    <cellStyle name="Accent3 8" xfId="719" xr:uid="{4EC8A5C6-7B1A-4EF5-95C6-E641E9709153}"/>
    <cellStyle name="Accent3 9" xfId="720" xr:uid="{F635E429-81B0-4D87-8938-3BB6F86DD283}"/>
    <cellStyle name="Accent4 10" xfId="721" xr:uid="{DB4F06F5-C27C-4688-B8FB-7490A6B2FE18}"/>
    <cellStyle name="Accent4 11" xfId="722" xr:uid="{DEC49FEB-31FA-4F8E-A908-2D22EBB633FC}"/>
    <cellStyle name="Accent4 12" xfId="723" xr:uid="{761BA803-440F-4ED8-AD34-2B74FD392F22}"/>
    <cellStyle name="Accent4 13" xfId="724" xr:uid="{67BD26D9-6093-4AFD-A028-264564C40DF2}"/>
    <cellStyle name="Accent4 14" xfId="725" xr:uid="{5CE5CEAC-8C08-43BB-8A5B-5949018D7CCB}"/>
    <cellStyle name="Accent4 15" xfId="726" xr:uid="{F75B6264-01CB-404E-9358-AFAC2FF57D5D}"/>
    <cellStyle name="Accent4 16" xfId="727" xr:uid="{A21A0CAD-60D2-41F3-91E6-3F0A8FB8BC76}"/>
    <cellStyle name="Accent4 17" xfId="728" xr:uid="{8E7EA78D-957C-4965-9D44-F6567580D1E5}"/>
    <cellStyle name="Accent4 18" xfId="729" xr:uid="{9D0DD37B-9B2A-4F08-9CCE-AECB8B888273}"/>
    <cellStyle name="Accent4 18 2" xfId="730" xr:uid="{AAFFFCA3-3E11-42C3-8A6A-FA0124135132}"/>
    <cellStyle name="Accent4 19" xfId="731" xr:uid="{4A146709-C264-40E0-B21E-7E747A314806}"/>
    <cellStyle name="Accent4 19 2" xfId="732" xr:uid="{590F41DD-0AD8-4B0D-B488-2944869ED3F8}"/>
    <cellStyle name="Accent4 2" xfId="733" xr:uid="{261F0407-5906-412C-94AD-BAF157EDEBA2}"/>
    <cellStyle name="Accent4 2 2" xfId="734" xr:uid="{8EED59B3-F9DD-4DAD-B704-74C8EFBB9257}"/>
    <cellStyle name="Accent4 2 2 2" xfId="6488" xr:uid="{45249817-4C7D-4956-993C-9B0484454EB5}"/>
    <cellStyle name="Accent4 3" xfId="735" xr:uid="{D94D8583-43A3-46E1-8811-C70D33ACA4B3}"/>
    <cellStyle name="Accent4 4" xfId="736" xr:uid="{FFD2EDFC-A33A-4F18-83E9-7D0D97092E37}"/>
    <cellStyle name="Accent4 5" xfId="737" xr:uid="{9FBC7178-3215-425E-A693-23A6130F0845}"/>
    <cellStyle name="Accent4 6" xfId="738" xr:uid="{2319F2AE-06DC-42CB-8450-39257FCD7432}"/>
    <cellStyle name="Accent4 7" xfId="739" xr:uid="{C3F11E06-6BA0-4A3C-B384-24488BE2A339}"/>
    <cellStyle name="Accent4 8" xfId="740" xr:uid="{E6A72298-0DD7-4906-AA98-2207948E07DF}"/>
    <cellStyle name="Accent4 9" xfId="741" xr:uid="{A72D356C-20E2-431A-A514-D5E1B699EA3F}"/>
    <cellStyle name="Accent5 10" xfId="742" xr:uid="{CC049F50-AA55-40B9-8428-FA5A1EC0C0BC}"/>
    <cellStyle name="Accent5 11" xfId="743" xr:uid="{22F12AAB-BBA7-4E21-BD7A-3788A501D5F9}"/>
    <cellStyle name="Accent5 12" xfId="744" xr:uid="{F7B7B64E-7452-4EE4-BDAD-5A23DD4100F1}"/>
    <cellStyle name="Accent5 13" xfId="745" xr:uid="{AD96F849-601A-425F-936C-2B276C78F6D2}"/>
    <cellStyle name="Accent5 14" xfId="746" xr:uid="{29E8EBB4-9154-426B-A35C-5A8BDE11D293}"/>
    <cellStyle name="Accent5 15" xfId="747" xr:uid="{7FDDB205-8DD4-4191-B82B-7F5648F4AACA}"/>
    <cellStyle name="Accent5 16" xfId="748" xr:uid="{8F3E609D-D3F7-46AC-995B-ADAD684F268A}"/>
    <cellStyle name="Accent5 17" xfId="749" xr:uid="{3A5F7EA6-EA02-4A17-9A27-91522CD423AE}"/>
    <cellStyle name="Accent5 18" xfId="750" xr:uid="{B7D5938D-45C4-43E7-A30A-733D9B52045D}"/>
    <cellStyle name="Accent5 18 2" xfId="751" xr:uid="{A877FDA3-398E-4EEB-8E93-85178947CC80}"/>
    <cellStyle name="Accent5 19" xfId="752" xr:uid="{0D43B07C-8775-4690-92A5-DA4F26A6A18F}"/>
    <cellStyle name="Accent5 19 2" xfId="753" xr:uid="{A8788681-7DC6-4482-BF9D-B3FF18917CBE}"/>
    <cellStyle name="Accent5 2" xfId="754" xr:uid="{8BAB3B98-00D3-4A9D-B8E7-4E216447C2FD}"/>
    <cellStyle name="Accent5 2 2" xfId="755" xr:uid="{FBB159F7-B8F9-423F-9729-D42ACFA6BEE9}"/>
    <cellStyle name="Accent5 2 2 2" xfId="6489" xr:uid="{471ECA00-AD13-4027-A1D3-A2D5A047E4BE}"/>
    <cellStyle name="Accent5 3" xfId="756" xr:uid="{5AC3A70C-B0F7-4FD1-B9CB-BD9CF4D99083}"/>
    <cellStyle name="Accent5 4" xfId="757" xr:uid="{30A1E5BD-3872-49AA-8592-9233BF8DBFC0}"/>
    <cellStyle name="Accent5 5" xfId="758" xr:uid="{838AD511-613D-40EB-B0F2-4589D611D45A}"/>
    <cellStyle name="Accent5 6" xfId="759" xr:uid="{F4AA001C-8085-4B0B-A834-26E8287CEC3C}"/>
    <cellStyle name="Accent5 7" xfId="760" xr:uid="{01D659AC-E56F-4B3F-8580-260648E8033B}"/>
    <cellStyle name="Accent5 8" xfId="761" xr:uid="{24CD1AAA-FD9C-47A8-A18D-084FFD73397D}"/>
    <cellStyle name="Accent5 9" xfId="762" xr:uid="{E8BE7989-84DA-4D2D-8958-439292276635}"/>
    <cellStyle name="Accent6 10" xfId="763" xr:uid="{DAC19925-8069-4B97-A789-381AABD2786D}"/>
    <cellStyle name="Accent6 11" xfId="764" xr:uid="{D5A3CF68-06D5-4ADD-AF40-026BFECFB248}"/>
    <cellStyle name="Accent6 12" xfId="765" xr:uid="{D54C3E9F-20BA-433D-A02E-FE59438BDA63}"/>
    <cellStyle name="Accent6 13" xfId="766" xr:uid="{3F38CDDB-67F7-4606-9959-855D3D310123}"/>
    <cellStyle name="Accent6 14" xfId="767" xr:uid="{CEE63573-5D8A-4254-BA08-643AF9280C64}"/>
    <cellStyle name="Accent6 15" xfId="768" xr:uid="{1FD36F3A-A8E9-436C-94E4-77D33AB9C69C}"/>
    <cellStyle name="Accent6 16" xfId="769" xr:uid="{74D89C3A-3F0A-496F-A486-F2E57314E77B}"/>
    <cellStyle name="Accent6 17" xfId="770" xr:uid="{C1AB9C6D-AC12-42AF-984F-757223C010EC}"/>
    <cellStyle name="Accent6 18" xfId="771" xr:uid="{71EDB151-53E8-4455-9D85-C45B53EE9515}"/>
    <cellStyle name="Accent6 18 2" xfId="772" xr:uid="{6F9FA055-1ECA-4F16-8471-DA7C31B8659E}"/>
    <cellStyle name="Accent6 19" xfId="773" xr:uid="{DC9BAC80-E730-4D2B-8619-C7F261CFA58F}"/>
    <cellStyle name="Accent6 19 2" xfId="774" xr:uid="{DF1466B3-473C-4ECD-AA0C-AF0603927282}"/>
    <cellStyle name="Accent6 2" xfId="775" xr:uid="{8A5366B0-6E7C-4A92-AAC4-761B8E3CB616}"/>
    <cellStyle name="Accent6 2 2" xfId="776" xr:uid="{20906B12-C16E-417D-9C1F-FEDB64EE12DF}"/>
    <cellStyle name="Accent6 2 2 2" xfId="6490" xr:uid="{F10EA5A9-0852-453B-B352-2C6CB69FC209}"/>
    <cellStyle name="Accent6 3" xfId="777" xr:uid="{707DCE95-8F19-4C51-9D91-D1831B31DF86}"/>
    <cellStyle name="Accent6 4" xfId="778" xr:uid="{7C633AD3-0684-4926-B9AC-A4C15804FA42}"/>
    <cellStyle name="Accent6 5" xfId="779" xr:uid="{21CB90C1-7FC3-46A3-8ED5-CE271160E7E7}"/>
    <cellStyle name="Accent6 6" xfId="780" xr:uid="{AADB2006-0931-4794-BC35-D45A23F895BD}"/>
    <cellStyle name="Accent6 7" xfId="781" xr:uid="{C6C3A628-D82F-4F2E-96B0-43566833ED2A}"/>
    <cellStyle name="Accent6 8" xfId="782" xr:uid="{2008BE4B-7464-485E-BCF3-35B80746F4AB}"/>
    <cellStyle name="Accent6 9" xfId="783" xr:uid="{388D7434-5A28-4D80-8A7E-AB542159A3DE}"/>
    <cellStyle name="Atdalītāji 2" xfId="784" xr:uid="{98C9EA9F-2AB6-4ED1-BBF2-545DEC63363B}"/>
    <cellStyle name="Atdalītāji 2 2" xfId="6967" xr:uid="{AF6C9E4E-8528-44C9-9233-A1981B955E82}"/>
    <cellStyle name="Atdalītāji 2 2 2" xfId="8606" xr:uid="{035685FF-599D-4940-BDC1-F1ECF5218864}"/>
    <cellStyle name="Atdalītāji 2 2 2 2" xfId="19474" xr:uid="{F6BD1506-C726-438D-8DBA-27FDC369D28A}"/>
    <cellStyle name="Atdalītāji 2 2 2 2 2" xfId="19920" xr:uid="{E0F949D8-C663-474E-92AE-A1A0AE54427D}"/>
    <cellStyle name="Atdalītāji 2 2 2 2 3" xfId="20286" xr:uid="{7A24CE13-6D76-4228-8917-DFB69B7CCD16}"/>
    <cellStyle name="Atdalītāji 2 2 2 2 4" xfId="20652" xr:uid="{D3E03CEA-3C1B-41A3-921D-0428B9E878CD}"/>
    <cellStyle name="Atdalītāji 2 2 2 3" xfId="19581" xr:uid="{154EB313-BC33-409D-9B15-1E73930D5A08}"/>
    <cellStyle name="Atdalītāji 2 2 2 3 2" xfId="20016" xr:uid="{A8AB7B30-5736-4774-B9B2-50DB57C0DA1C}"/>
    <cellStyle name="Atdalītāji 2 2 2 3 3" xfId="20382" xr:uid="{F04B18E4-5EAC-4F22-8DE2-57CBBF510E85}"/>
    <cellStyle name="Atdalītāji 2 2 2 3 4" xfId="20748" xr:uid="{F16D04BE-F8E1-4D56-B7AC-2ABD57A7DA6A}"/>
    <cellStyle name="Atdalītāji 2 2 2 4" xfId="19678" xr:uid="{C09A70E8-B46F-4549-9B1A-E8C204F5C5A3}"/>
    <cellStyle name="Atdalītāji 2 2 2 4 2" xfId="20112" xr:uid="{E1F87205-D70F-466D-816A-D4C8DCC421C7}"/>
    <cellStyle name="Atdalītāji 2 2 2 4 3" xfId="20478" xr:uid="{3D428DF5-AD5B-4928-877F-94E37720882E}"/>
    <cellStyle name="Atdalītāji 2 2 2 4 4" xfId="20844" xr:uid="{282F77BB-E387-434A-A7CB-545A176A2C7E}"/>
    <cellStyle name="Atdalītāji 2 2 2 5" xfId="19843" xr:uid="{AE580BB0-9825-4CCE-A895-E0552E771909}"/>
    <cellStyle name="Atdalītāji 2 2 2 6" xfId="20209" xr:uid="{B45CE099-D1FB-4372-AB42-214551EE1D82}"/>
    <cellStyle name="Atdalītāji 2 2 2 7" xfId="20575" xr:uid="{EC90192A-A335-4983-8713-D4554CE9FA08}"/>
    <cellStyle name="Atdalītāji 2 2 3" xfId="19437" xr:uid="{09AEF498-0B15-4225-9FCC-91C334AADA0D}"/>
    <cellStyle name="Atdalītāji 2 2 3 2" xfId="19883" xr:uid="{1B8072C1-1702-4CBD-8731-ADED0AFDD9E2}"/>
    <cellStyle name="Atdalītāji 2 2 3 3" xfId="20249" xr:uid="{829F6E86-2685-4294-AC58-562541EA4EE7}"/>
    <cellStyle name="Atdalītāji 2 2 3 4" xfId="20615" xr:uid="{86F06D5A-51EB-4542-BCE3-09796FE98A13}"/>
    <cellStyle name="Atdalītāji 2 2 4" xfId="19547" xr:uid="{C0D0810D-7212-4E5F-8B58-5D710AE3F3EC}"/>
    <cellStyle name="Atdalītāji 2 2 4 2" xfId="19982" xr:uid="{E87B11A5-4D27-471E-8F38-49DEF279D26A}"/>
    <cellStyle name="Atdalītāji 2 2 4 3" xfId="20348" xr:uid="{3C5B3DC4-BFEF-4846-8331-87E9B5EE86C5}"/>
    <cellStyle name="Atdalītāji 2 2 4 4" xfId="20714" xr:uid="{41FA96D0-D637-4025-A9E1-7F9E855FE5E0}"/>
    <cellStyle name="Atdalītāji 2 2 5" xfId="19644" xr:uid="{3FB7F64A-6F4C-48ED-A4B2-0CE4510BA6A5}"/>
    <cellStyle name="Atdalītāji 2 2 5 2" xfId="20078" xr:uid="{8FD25F4D-093C-4907-903B-842DBDAADBCE}"/>
    <cellStyle name="Atdalītāji 2 2 5 3" xfId="20444" xr:uid="{3E7A9AEB-8BFE-4BFF-8DB3-5FD7C7B825AB}"/>
    <cellStyle name="Atdalītāji 2 2 5 4" xfId="20810" xr:uid="{E049A846-354C-4AC2-9A8A-E43BCA3A1064}"/>
    <cellStyle name="Atdalītāji 2 2 6" xfId="19809" xr:uid="{48404AA8-B925-46D1-93FF-758B52FA52B1}"/>
    <cellStyle name="Atdalītāji 2 2 7" xfId="20175" xr:uid="{66E5C65C-BE7D-40A2-9DB0-2B9AF359F045}"/>
    <cellStyle name="Atdalītāji 2 2 8" xfId="20541" xr:uid="{9E68A86F-E5BD-4B32-87FF-C4C492FEBE28}"/>
    <cellStyle name="Atdalītāji 2 3" xfId="19418" xr:uid="{E1CC8DEA-476A-44DC-B3C2-5EDC4773EB30}"/>
    <cellStyle name="Atdalītāji 2 3 2" xfId="19865" xr:uid="{2720FD6E-1490-4A35-908F-18B7BE409A99}"/>
    <cellStyle name="Atdalītāji 2 3 3" xfId="20231" xr:uid="{4C7A156A-C05F-49FC-A8DC-F6BF76609805}"/>
    <cellStyle name="Atdalītāji 2 3 4" xfId="20597" xr:uid="{FCA0B365-A355-4462-A8C5-65C9FFBDDF91}"/>
    <cellStyle name="Atdalītāji 2 4" xfId="19534" xr:uid="{CDC0E894-D403-44B1-A434-0F9004175C68}"/>
    <cellStyle name="Atdalītāji 2 4 2" xfId="19969" xr:uid="{E1AA8DB2-63B3-4137-B0E1-0839268D01B6}"/>
    <cellStyle name="Atdalītāji 2 4 3" xfId="20335" xr:uid="{CAF06265-0EAF-4201-941B-98DCD0010AAB}"/>
    <cellStyle name="Atdalītāji 2 4 4" xfId="20701" xr:uid="{FEE9895F-06B2-41E0-BD9F-5348188A2F0F}"/>
    <cellStyle name="Atdalītāji 2 5" xfId="19631" xr:uid="{9A284D27-E1EA-46DA-B295-7985AFECAD85}"/>
    <cellStyle name="Atdalītāji 2 5 2" xfId="20065" xr:uid="{4B649620-F376-47C0-BD1D-BD71B23D79BD}"/>
    <cellStyle name="Atdalītāji 2 5 3" xfId="20431" xr:uid="{4A086494-152D-47C6-897F-66169F670F7A}"/>
    <cellStyle name="Atdalītāji 2 5 4" xfId="20797" xr:uid="{3B82197A-0553-49FA-AD7F-B8186822D05B}"/>
    <cellStyle name="Atdalītāji 2 6" xfId="19745" xr:uid="{131ACA06-860F-459B-8C38-53CEA1EC9AE7}"/>
    <cellStyle name="Atdalītāji 2 7" xfId="20162" xr:uid="{BDB6222B-968D-4A8E-8985-2AB4916F353D}"/>
    <cellStyle name="Atdalītāji 2 8" xfId="20528" xr:uid="{D70C00AB-4440-4047-B4FA-255C3D83A51D}"/>
    <cellStyle name="Bad 10" xfId="785" xr:uid="{AEC253C6-DDCB-4037-B986-CD11910F64E6}"/>
    <cellStyle name="Bad 11" xfId="786" xr:uid="{780CE6BD-7746-4A1A-99C4-85D50E90E2D3}"/>
    <cellStyle name="Bad 12" xfId="787" xr:uid="{CF2526E8-910B-49EC-9F4E-A06A75DD29B7}"/>
    <cellStyle name="Bad 13" xfId="788" xr:uid="{38D13FA1-F7F0-4AC6-A7D1-1AB974CDEB11}"/>
    <cellStyle name="Bad 14" xfId="789" xr:uid="{44DD6503-AA8F-40F8-8949-D14B24C31BDD}"/>
    <cellStyle name="Bad 15" xfId="790" xr:uid="{97A9E704-B358-463A-8545-6429FD061075}"/>
    <cellStyle name="Bad 16" xfId="791" xr:uid="{2024CFD9-48BA-4C20-9F5D-1D43B1311878}"/>
    <cellStyle name="Bad 17" xfId="792" xr:uid="{2D631939-B837-489D-ACAE-45A676BBFBE9}"/>
    <cellStyle name="Bad 18" xfId="793" xr:uid="{C44DC535-7DD8-42D8-B9F9-F008A7C86017}"/>
    <cellStyle name="Bad 18 2" xfId="794" xr:uid="{25E24108-61B9-4608-AAAB-BCA2502E21E6}"/>
    <cellStyle name="Bad 19" xfId="795" xr:uid="{ECD93F2E-2CDB-4AE6-8FE0-F9091CDC7228}"/>
    <cellStyle name="Bad 19 2" xfId="796" xr:uid="{61DCFBA6-2FAF-4DFA-AD1D-AB6E253D0571}"/>
    <cellStyle name="Bad 2" xfId="797" xr:uid="{32BF5306-A598-4FD6-A3AB-D4A4E35888C0}"/>
    <cellStyle name="Bad 2 2" xfId="798" xr:uid="{F4845AED-61F2-4E26-B9B0-BF23D61D7C4E}"/>
    <cellStyle name="Bad 2 2 2" xfId="6491" xr:uid="{DE3E388B-229B-4162-89D8-E68F34A8DCEB}"/>
    <cellStyle name="Bad 3" xfId="799" xr:uid="{552E44B4-F140-4318-B44E-67AEC9F97D5D}"/>
    <cellStyle name="Bad 4" xfId="800" xr:uid="{103896BE-E202-4FFD-8331-E2FC49ACF479}"/>
    <cellStyle name="Bad 5" xfId="801" xr:uid="{813FCBB2-E675-4EC4-BB64-E0094812E939}"/>
    <cellStyle name="Bad 6" xfId="802" xr:uid="{E53FA3A0-CD71-48EA-95C4-01B2D91C985A}"/>
    <cellStyle name="Bad 7" xfId="803" xr:uid="{E8EFD82B-3290-48D9-AF74-B51824DF5543}"/>
    <cellStyle name="Bad 8" xfId="804" xr:uid="{CC3797AF-3A61-4DD8-B5C5-BE8F5F48FA95}"/>
    <cellStyle name="Bad 9" xfId="805" xr:uid="{741CFDDA-559F-4269-ADAC-495CFD99F6E4}"/>
    <cellStyle name="Calculation 10" xfId="806" xr:uid="{0EC3B107-CBC1-4ABC-873B-7BC73C208CCD}"/>
    <cellStyle name="Calculation 10 10" xfId="10332" xr:uid="{C65587EF-6EAA-4384-9801-11451E415661}"/>
    <cellStyle name="Calculation 10 11" xfId="11735" xr:uid="{49015593-3571-494A-98E5-A92189B6DFE9}"/>
    <cellStyle name="Calculation 10 12" xfId="11051" xr:uid="{308361CD-1161-4256-81CA-BFE159200EF6}"/>
    <cellStyle name="Calculation 10 2" xfId="6882" xr:uid="{1B16B2BF-9FA6-4FF8-9F8B-3BD385D2BCAB}"/>
    <cellStyle name="Calculation 10 2 10" xfId="11284" xr:uid="{A74D6F31-753E-4703-9798-1FAD21F10DB2}"/>
    <cellStyle name="Calculation 10 2 11" xfId="12022" xr:uid="{7308A172-42AE-441F-B81D-8F238850EA2E}"/>
    <cellStyle name="Calculation 10 2 2" xfId="7215" xr:uid="{EF9454D2-4AFD-4416-9FFF-9E20892E33E1}"/>
    <cellStyle name="Calculation 10 2 2 10" xfId="17346" xr:uid="{2E1B9987-FBB7-47E6-A381-7F0A7E35B8DD}"/>
    <cellStyle name="Calculation 10 2 2 2" xfId="8855" xr:uid="{E8523C72-A54B-401D-813A-7ECEEE5A7DEA}"/>
    <cellStyle name="Calculation 10 2 2 2 2" xfId="13506" xr:uid="{E57E875D-57E2-432E-BCF2-6E6A64C5FB95}"/>
    <cellStyle name="Calculation 10 2 2 2 3" xfId="14510" xr:uid="{90AC908A-117C-4BF6-B326-E56F3CC44123}"/>
    <cellStyle name="Calculation 10 2 2 2 4" xfId="15468" xr:uid="{8D1EE0F6-A919-4270-B3D9-9F42CE62814A}"/>
    <cellStyle name="Calculation 10 2 2 2 5" xfId="16393" xr:uid="{09E709A5-20ED-4EAE-A926-15F2C117FA3E}"/>
    <cellStyle name="Calculation 10 2 2 2 6" xfId="17264" xr:uid="{7351DDCB-4820-40EE-A2BF-D646A1E3C345}"/>
    <cellStyle name="Calculation 10 2 2 2 7" xfId="18110" xr:uid="{62C32AD9-F9FC-4C5E-A8BA-B7A3050A4140}"/>
    <cellStyle name="Calculation 10 2 2 2 8" xfId="18874" xr:uid="{14AEA6AD-7656-402D-871B-D952155F16F7}"/>
    <cellStyle name="Calculation 10 2 2 3" xfId="9701" xr:uid="{FDEE6423-7252-4D04-9AD8-01367B0AF6A8}"/>
    <cellStyle name="Calculation 10 2 2 3 2" xfId="14105" xr:uid="{6BE87482-A056-4F40-9C9B-6CB2E3192A1D}"/>
    <cellStyle name="Calculation 10 2 2 3 3" xfId="15065" xr:uid="{8CE6575C-AEED-41FF-8595-A12DA77583F1}"/>
    <cellStyle name="Calculation 10 2 2 3 4" xfId="16017" xr:uid="{2BA93FCB-F87A-43FC-A6C4-ACECA98CF458}"/>
    <cellStyle name="Calculation 10 2 2 3 5" xfId="16891" xr:uid="{B6723C72-5663-44FE-9064-F81CB9DED1E3}"/>
    <cellStyle name="Calculation 10 2 2 3 6" xfId="17756" xr:uid="{09CAD2C2-10E4-4D06-94AE-615294972A36}"/>
    <cellStyle name="Calculation 10 2 2 3 7" xfId="18532" xr:uid="{DFEFD790-D3F8-490E-B385-D83CFDC51569}"/>
    <cellStyle name="Calculation 10 2 2 3 8" xfId="19289" xr:uid="{57210FAF-2DDB-4845-92D0-369FE162696E}"/>
    <cellStyle name="Calculation 10 2 2 4" xfId="12478" xr:uid="{AE5B87EA-D519-479D-87C4-5158EBBF965D}"/>
    <cellStyle name="Calculation 10 2 2 5" xfId="10401" xr:uid="{8DCFD42E-454F-49F4-A35E-E85D37ACB704}"/>
    <cellStyle name="Calculation 10 2 2 6" xfId="13654" xr:uid="{FAD87C05-FEE2-47D1-9175-3190967D6CCE}"/>
    <cellStyle name="Calculation 10 2 2 7" xfId="14630" xr:uid="{56AA32FA-62B0-418F-AC65-4BF5C8219B69}"/>
    <cellStyle name="Calculation 10 2 2 8" xfId="15582" xr:uid="{F7D69684-0FAE-4CD3-92FD-D96D8ED090F2}"/>
    <cellStyle name="Calculation 10 2 2 9" xfId="16477" xr:uid="{6F8DFCD8-264D-48EF-AE3B-C3D5E9FC1168}"/>
    <cellStyle name="Calculation 10 2 3" xfId="8522" xr:uid="{6617101A-1EBD-4CA1-9F23-B614550E3AAF}"/>
    <cellStyle name="Calculation 10 2 3 2" xfId="13262" xr:uid="{82396ED4-1686-48C4-999D-ED1E5177A861}"/>
    <cellStyle name="Calculation 10 2 3 3" xfId="14282" xr:uid="{B03A3367-B633-4618-9AE7-634C2B28B1C4}"/>
    <cellStyle name="Calculation 10 2 3 4" xfId="15242" xr:uid="{473EE79B-1B9B-4B1E-BE1F-BFDB2831FF74}"/>
    <cellStyle name="Calculation 10 2 3 5" xfId="16191" xr:uid="{21F610F1-6D26-4C50-A053-2F581A7DE750}"/>
    <cellStyle name="Calculation 10 2 3 6" xfId="17064" xr:uid="{63F38B7F-2338-44B2-AD77-F9D7EBA59601}"/>
    <cellStyle name="Calculation 10 2 3 7" xfId="17929" xr:uid="{C96A0C1F-CEDF-46F2-B75A-729A809C3ABA}"/>
    <cellStyle name="Calculation 10 2 3 8" xfId="18705" xr:uid="{AD04F41F-74AC-4D65-BE30-61BEB95526BE}"/>
    <cellStyle name="Calculation 10 2 4" xfId="9532" xr:uid="{6067CE43-D3FD-425C-9B8E-FDDA1BED7879}"/>
    <cellStyle name="Calculation 10 2 4 2" xfId="13936" xr:uid="{BE6739B8-81A1-4178-AE63-6C5FCF47E199}"/>
    <cellStyle name="Calculation 10 2 4 3" xfId="14896" xr:uid="{77DCDB74-0E0D-426B-9DAB-2A25DE7A85E8}"/>
    <cellStyle name="Calculation 10 2 4 4" xfId="15848" xr:uid="{081B8F12-DC9F-4584-88EC-1E6D1811BB67}"/>
    <cellStyle name="Calculation 10 2 4 5" xfId="16722" xr:uid="{31E42CE9-5966-41EE-B2B5-783591177180}"/>
    <cellStyle name="Calculation 10 2 4 6" xfId="17587" xr:uid="{FCB8E0B7-AC4D-4389-818D-FCA008A6DF52}"/>
    <cellStyle name="Calculation 10 2 4 7" xfId="18363" xr:uid="{7BDEBE1F-E07B-4562-A07C-10FBECF01901}"/>
    <cellStyle name="Calculation 10 2 4 8" xfId="19120" xr:uid="{DACE0C8B-8CEA-43CB-B611-B5655ED54231}"/>
    <cellStyle name="Calculation 10 2 5" xfId="12233" xr:uid="{FD5CA2A6-8137-4E24-BB2C-C8961455B081}"/>
    <cellStyle name="Calculation 10 2 6" xfId="10630" xr:uid="{06E20116-04D3-40BD-8129-D262CEE22AD7}"/>
    <cellStyle name="Calculation 10 2 7" xfId="11679" xr:uid="{AE625F77-BB4D-46A8-8CBA-7D051643D68D}"/>
    <cellStyle name="Calculation 10 2 8" xfId="11100" xr:uid="{C3EEE54D-B3F0-4F8C-8E11-DD3BEC5B6C01}"/>
    <cellStyle name="Calculation 10 2 9" xfId="11442" xr:uid="{36E62847-AEEE-4703-B88E-A42B5F738FA9}"/>
    <cellStyle name="Calculation 10 3" xfId="6968" xr:uid="{B9A2137D-DB4F-4B01-813F-900E44061EA2}"/>
    <cellStyle name="Calculation 10 3 10" xfId="12551" xr:uid="{A0F40062-C2D6-42E9-BE46-05840C9C36A7}"/>
    <cellStyle name="Calculation 10 3 2" xfId="8607" xr:uid="{F03E3573-6463-4185-9E46-CBC7AA6DD2BE}"/>
    <cellStyle name="Calculation 10 3 2 2" xfId="13329" xr:uid="{BEE1BEC3-5AE3-4F00-8469-91194888333E}"/>
    <cellStyle name="Calculation 10 3 2 3" xfId="14343" xr:uid="{55A48125-AEAD-42EB-9218-6CE6762CBAA8}"/>
    <cellStyle name="Calculation 10 3 2 4" xfId="15303" xr:uid="{68E2443F-F289-4018-B7D3-83AC75BD235A}"/>
    <cellStyle name="Calculation 10 3 2 5" xfId="16247" xr:uid="{42E54BD3-5798-49FE-80DB-13A0F14BB833}"/>
    <cellStyle name="Calculation 10 3 2 6" xfId="17120" xr:uid="{5BC4A9F0-09C0-4404-92E7-38A9FFEF9670}"/>
    <cellStyle name="Calculation 10 3 2 7" xfId="17985" xr:uid="{7611E5EF-6DD4-4ED4-B9E2-C656ABDD2665}"/>
    <cellStyle name="Calculation 10 3 2 8" xfId="18760" xr:uid="{DFC0B235-E0F3-4897-9675-013554906739}"/>
    <cellStyle name="Calculation 10 3 3" xfId="9587" xr:uid="{1952D8D2-C77E-4AD4-8913-3D2DDEC94B60}"/>
    <cellStyle name="Calculation 10 3 3 2" xfId="13991" xr:uid="{E1D43715-EA43-4187-8420-C17C29812515}"/>
    <cellStyle name="Calculation 10 3 3 3" xfId="14951" xr:uid="{3CCB6D21-DA26-4032-99E9-FDD7030F2073}"/>
    <cellStyle name="Calculation 10 3 3 4" xfId="15903" xr:uid="{25D8A9ED-07F9-4EA4-8D2A-AE64C62D9664}"/>
    <cellStyle name="Calculation 10 3 3 5" xfId="16777" xr:uid="{7793BCB0-AC15-4398-AF79-B6CDFAA10CFB}"/>
    <cellStyle name="Calculation 10 3 3 6" xfId="17642" xr:uid="{F6A5F517-E10D-4B44-95C4-AA7AC19F76E2}"/>
    <cellStyle name="Calculation 10 3 3 7" xfId="18418" xr:uid="{A72CFBF0-6AEA-4D26-9044-3F89CD612FB3}"/>
    <cellStyle name="Calculation 10 3 3 8" xfId="19175" xr:uid="{4B07E580-C85C-4795-B431-1C03F54A65FD}"/>
    <cellStyle name="Calculation 10 3 4" xfId="12302" xr:uid="{746127DA-1631-4BFE-A5E4-01B21DE8D8FB}"/>
    <cellStyle name="Calculation 10 3 5" xfId="10566" xr:uid="{FC167247-6623-4339-8C28-C5F353158274}"/>
    <cellStyle name="Calculation 10 3 6" xfId="12093" xr:uid="{A85492E2-1368-422F-BD89-5F6D2FD739D1}"/>
    <cellStyle name="Calculation 10 3 7" xfId="10757" xr:uid="{96A3E553-9B46-496D-9E86-7016731F68A8}"/>
    <cellStyle name="Calculation 10 3 8" xfId="11655" xr:uid="{E576CF99-59B0-4B23-971D-D6D2056509AB}"/>
    <cellStyle name="Calculation 10 3 9" xfId="11121" xr:uid="{F7B53F90-668E-4C5E-9E62-206EA84A41ED}"/>
    <cellStyle name="Calculation 10 4" xfId="7769" xr:uid="{C17D3EC7-AEB3-4D22-9B76-9A67AAECB039}"/>
    <cellStyle name="Calculation 10 4 2" xfId="12796" xr:uid="{F93EF160-90F7-4B3F-8590-B5D95DD38E11}"/>
    <cellStyle name="Calculation 10 4 3" xfId="12301" xr:uid="{9BE6A3F6-D193-49DE-938F-B6CECF3308B3}"/>
    <cellStyle name="Calculation 10 4 4" xfId="10567" xr:uid="{B1721F3A-2CA6-4901-8E1C-C852A43C5A81}"/>
    <cellStyle name="Calculation 10 4 5" xfId="13124" xr:uid="{E47B1C97-DA7D-4A1D-9F3C-6C51971E39DF}"/>
    <cellStyle name="Calculation 10 4 6" xfId="9901" xr:uid="{B3115F9A-8221-4C56-B602-A7E894B32800}"/>
    <cellStyle name="Calculation 10 4 7" xfId="14220" xr:uid="{04E92851-DBFE-49B8-8890-CC9F0F8EC9B5}"/>
    <cellStyle name="Calculation 10 4 8" xfId="15180" xr:uid="{25D944FC-2762-482D-9C08-B604023F6653}"/>
    <cellStyle name="Calculation 10 5" xfId="7910" xr:uid="{70120869-2F67-4BE1-9899-38B367B0CDF7}"/>
    <cellStyle name="Calculation 10 5 2" xfId="12903" xr:uid="{2A17C2CC-5307-4847-9E12-6496AA4C237F}"/>
    <cellStyle name="Calculation 10 5 3" xfId="12014" xr:uid="{8B665FF3-5583-42C9-B899-99F9125B9CAF}"/>
    <cellStyle name="Calculation 10 5 4" xfId="10817" xr:uid="{CC6D4799-6E7A-4771-87FC-FE6F4B85EA62}"/>
    <cellStyle name="Calculation 10 5 5" xfId="11601" xr:uid="{7533F0D7-0358-4AF7-8923-E9A27DF143DD}"/>
    <cellStyle name="Calculation 10 5 6" xfId="11156" xr:uid="{A0DE2313-EF9D-46E2-9D6F-7E26523D12B7}"/>
    <cellStyle name="Calculation 10 5 7" xfId="12545" xr:uid="{4A6FE887-D7B6-4553-A2EE-3EAF0D7FE203}"/>
    <cellStyle name="Calculation 10 5 8" xfId="10341" xr:uid="{C509F6F1-6589-4003-8935-F100C06D4F2E}"/>
    <cellStyle name="Calculation 10 6" xfId="10181" xr:uid="{19BA48C5-4FCF-4758-B027-B04B3E9AD2D6}"/>
    <cellStyle name="Calculation 10 7" xfId="11776" xr:uid="{2DDDC202-CB70-4F99-8F7C-D3E8E7BB9793}"/>
    <cellStyle name="Calculation 10 8" xfId="11024" xr:uid="{2D442725-E56A-4F61-A996-3F83521EE119}"/>
    <cellStyle name="Calculation 10 9" xfId="12565" xr:uid="{30B09ABA-1EB5-4F84-9192-0AADB4E33EAD}"/>
    <cellStyle name="Calculation 11" xfId="807" xr:uid="{9A04414A-6811-4474-B049-8832E294FB4B}"/>
    <cellStyle name="Calculation 11 10" xfId="10782" xr:uid="{ACDC3DC5-BA41-4F74-BBD9-0F00655D4E51}"/>
    <cellStyle name="Calculation 11 11" xfId="11631" xr:uid="{DD686074-F357-45A1-8166-F47A6FF4EBA4}"/>
    <cellStyle name="Calculation 11 12" xfId="11136" xr:uid="{C9ED6E30-9D73-471B-8C4D-6C7DA75B29A2}"/>
    <cellStyle name="Calculation 11 2" xfId="6881" xr:uid="{717CD24C-AB18-4670-8F58-A4FA876AAA27}"/>
    <cellStyle name="Calculation 11 2 10" xfId="10710" xr:uid="{0BFBB062-87A3-4B03-96EB-A299B38C8140}"/>
    <cellStyle name="Calculation 11 2 11" xfId="12075" xr:uid="{362F604A-D8C9-4B49-9C4B-8E109647F7B0}"/>
    <cellStyle name="Calculation 11 2 2" xfId="7216" xr:uid="{1698D729-36CB-478E-9002-190722B69291}"/>
    <cellStyle name="Calculation 11 2 2 10" xfId="11504" xr:uid="{C3C3FCFF-92E3-481E-9584-DF473A40C83B}"/>
    <cellStyle name="Calculation 11 2 2 2" xfId="8856" xr:uid="{AC8279CE-81CA-4879-8229-3A0FE71BCE28}"/>
    <cellStyle name="Calculation 11 2 2 2 2" xfId="13507" xr:uid="{ECFB4279-F0B9-4EF3-8406-0CD6B5FE0160}"/>
    <cellStyle name="Calculation 11 2 2 2 3" xfId="14511" xr:uid="{B64B51AF-9E0B-4E11-880E-09B1C3ED2E40}"/>
    <cellStyle name="Calculation 11 2 2 2 4" xfId="15469" xr:uid="{854AC304-C034-4037-A106-6CD0B54125EC}"/>
    <cellStyle name="Calculation 11 2 2 2 5" xfId="16394" xr:uid="{539A2267-D003-413B-9E13-CA09296B4487}"/>
    <cellStyle name="Calculation 11 2 2 2 6" xfId="17265" xr:uid="{F80523ED-BF1B-4ABF-A130-8A6B863832CB}"/>
    <cellStyle name="Calculation 11 2 2 2 7" xfId="18111" xr:uid="{C26E60B7-16D7-49D1-B7A5-EA2E91B8C13E}"/>
    <cellStyle name="Calculation 11 2 2 2 8" xfId="18875" xr:uid="{BCD08907-5C2C-4C59-8AE8-3D4791543680}"/>
    <cellStyle name="Calculation 11 2 2 3" xfId="9702" xr:uid="{A673E81A-22D2-4CB7-AA1F-BE639E1F566D}"/>
    <cellStyle name="Calculation 11 2 2 3 2" xfId="14106" xr:uid="{C6410797-FCDE-4E06-BEAC-B33A6574EC6C}"/>
    <cellStyle name="Calculation 11 2 2 3 3" xfId="15066" xr:uid="{E0FF7D42-4084-4577-A7A1-8CAF4D3D1966}"/>
    <cellStyle name="Calculation 11 2 2 3 4" xfId="16018" xr:uid="{CBA19448-6648-4C27-8BD0-9F60C5F8F925}"/>
    <cellStyle name="Calculation 11 2 2 3 5" xfId="16892" xr:uid="{EBA7B997-4183-48AD-B857-2EFF66DDD2F2}"/>
    <cellStyle name="Calculation 11 2 2 3 6" xfId="17757" xr:uid="{ACB038EB-904C-461A-B208-3C99D3AB582B}"/>
    <cellStyle name="Calculation 11 2 2 3 7" xfId="18533" xr:uid="{5ACB1715-3FB6-4927-9E01-22F0E473652D}"/>
    <cellStyle name="Calculation 11 2 2 3 8" xfId="19290" xr:uid="{2A573634-E260-4E1E-BA2E-7353CA5CAC7D}"/>
    <cellStyle name="Calculation 11 2 2 4" xfId="12479" xr:uid="{BB0000AC-CE47-4F70-ACBB-8B2ACDDDB54F}"/>
    <cellStyle name="Calculation 11 2 2 5" xfId="10400" xr:uid="{3A0B6332-20C6-4B68-914B-CA90C8D69BC8}"/>
    <cellStyle name="Calculation 11 2 2 6" xfId="13145" xr:uid="{599FE51A-2077-4FE7-860F-0FE1C017C188}"/>
    <cellStyle name="Calculation 11 2 2 7" xfId="9883" xr:uid="{093E9D20-4C0C-4677-BA7F-F2B669A1B556}"/>
    <cellStyle name="Calculation 11 2 2 8" xfId="11885" xr:uid="{A7331117-1C80-4198-B469-28128CB25306}"/>
    <cellStyle name="Calculation 11 2 2 9" xfId="10926" xr:uid="{9351C66E-D152-432B-92CF-724E27A7BF2E}"/>
    <cellStyle name="Calculation 11 2 3" xfId="8521" xr:uid="{26340F11-7802-47E2-9832-717812DDE97D}"/>
    <cellStyle name="Calculation 11 2 3 2" xfId="13261" xr:uid="{10627AC7-7B7C-4E43-B1A2-1F2727A357AF}"/>
    <cellStyle name="Calculation 11 2 3 3" xfId="14281" xr:uid="{5620A798-ED17-4D84-AEF4-E2E139E46632}"/>
    <cellStyle name="Calculation 11 2 3 4" xfId="15241" xr:uid="{0CDE0F99-AF6A-4A60-A5C9-5A43FF057DCB}"/>
    <cellStyle name="Calculation 11 2 3 5" xfId="16190" xr:uid="{D3F19EEF-1140-4697-9C49-C10DD15C4977}"/>
    <cellStyle name="Calculation 11 2 3 6" xfId="17063" xr:uid="{01491D85-07B5-48A1-8128-D42F7599F7C3}"/>
    <cellStyle name="Calculation 11 2 3 7" xfId="17928" xr:uid="{34AEF54A-C560-4EAD-AD4B-AFDABE0DA946}"/>
    <cellStyle name="Calculation 11 2 3 8" xfId="18704" xr:uid="{D3D8F9B8-575D-4380-BB6A-445154CF2B81}"/>
    <cellStyle name="Calculation 11 2 4" xfId="9531" xr:uid="{DB3B436A-6C6E-4952-A0EC-7A3B2213C8FA}"/>
    <cellStyle name="Calculation 11 2 4 2" xfId="13935" xr:uid="{49913B29-C328-4465-A754-97AE232A004A}"/>
    <cellStyle name="Calculation 11 2 4 3" xfId="14895" xr:uid="{87C1558C-3631-497A-BA4F-F7F542B7962C}"/>
    <cellStyle name="Calculation 11 2 4 4" xfId="15847" xr:uid="{B0F357FC-A1FF-47C6-ACFB-84EA630B2AB7}"/>
    <cellStyle name="Calculation 11 2 4 5" xfId="16721" xr:uid="{7231DDAA-5BA7-4778-ABCA-3D3F0953CA16}"/>
    <cellStyle name="Calculation 11 2 4 6" xfId="17586" xr:uid="{45CA37DD-54BA-4B8C-A9E6-F6A4CA08C9DC}"/>
    <cellStyle name="Calculation 11 2 4 7" xfId="18362" xr:uid="{39E4B20A-7674-4B8E-8549-2A8A412ACDA4}"/>
    <cellStyle name="Calculation 11 2 4 8" xfId="19119" xr:uid="{EE127C01-A5BF-4345-AF76-6F87E1CBD621}"/>
    <cellStyle name="Calculation 11 2 5" xfId="12232" xr:uid="{35290121-2EB4-4F1C-A148-D4E170980318}"/>
    <cellStyle name="Calculation 11 2 6" xfId="10631" xr:uid="{4C270B10-D41F-4684-87E7-9A598315EA01}"/>
    <cellStyle name="Calculation 11 2 7" xfId="12913" xr:uid="{A70973D5-26A8-4726-B213-A1FC185219FA}"/>
    <cellStyle name="Calculation 11 2 8" xfId="10069" xr:uid="{8A832E22-7203-4A82-81AE-A70DE01F0A1F}"/>
    <cellStyle name="Calculation 11 2 9" xfId="12147" xr:uid="{F9A68F9E-0150-46AC-BB42-A9011FEBF2D8}"/>
    <cellStyle name="Calculation 11 3" xfId="6969" xr:uid="{714EAF2A-7788-4F7D-B1E3-E1A8539DF3D9}"/>
    <cellStyle name="Calculation 11 3 10" xfId="12653" xr:uid="{1DEF085C-717B-4789-BDAC-6900EE763E5B}"/>
    <cellStyle name="Calculation 11 3 2" xfId="8608" xr:uid="{FF813F0B-1B46-4C93-BFF2-B041BEBEC866}"/>
    <cellStyle name="Calculation 11 3 2 2" xfId="13330" xr:uid="{27E40E47-19D2-4E0E-BAD8-8CAA6F30847E}"/>
    <cellStyle name="Calculation 11 3 2 3" xfId="14344" xr:uid="{9E9A8C42-308C-41B2-B93F-CC9CDE828E27}"/>
    <cellStyle name="Calculation 11 3 2 4" xfId="15304" xr:uid="{ED1D7989-0C75-4741-B524-5A60F1171178}"/>
    <cellStyle name="Calculation 11 3 2 5" xfId="16248" xr:uid="{20C6DAB2-C17B-4D21-9DD6-67C7A901F65F}"/>
    <cellStyle name="Calculation 11 3 2 6" xfId="17121" xr:uid="{8E3FB1CF-B37C-4CA9-97C8-E70D68A2FF49}"/>
    <cellStyle name="Calculation 11 3 2 7" xfId="17986" xr:uid="{B9C5782E-86AD-49CC-A191-5BA4FCC15DC1}"/>
    <cellStyle name="Calculation 11 3 2 8" xfId="18761" xr:uid="{A36AD05C-0841-4FCA-9471-A1852F86915D}"/>
    <cellStyle name="Calculation 11 3 3" xfId="9588" xr:uid="{29A4AA6F-F472-40BF-BA86-17CB0ACB1EB7}"/>
    <cellStyle name="Calculation 11 3 3 2" xfId="13992" xr:uid="{1482C27B-F0B4-477A-A71F-DCB3AB243F68}"/>
    <cellStyle name="Calculation 11 3 3 3" xfId="14952" xr:uid="{D7F8AB67-D065-4817-A48D-C7C987126330}"/>
    <cellStyle name="Calculation 11 3 3 4" xfId="15904" xr:uid="{2E2170A0-E528-40CF-ACD9-61C119D8503A}"/>
    <cellStyle name="Calculation 11 3 3 5" xfId="16778" xr:uid="{E218E939-EBF1-4C29-97C6-08FEAB45BB63}"/>
    <cellStyle name="Calculation 11 3 3 6" xfId="17643" xr:uid="{88843DA2-CB4C-465C-8CA1-142EDFCDE933}"/>
    <cellStyle name="Calculation 11 3 3 7" xfId="18419" xr:uid="{1E9BF4D1-5CAC-4144-9450-8586A252CB23}"/>
    <cellStyle name="Calculation 11 3 3 8" xfId="19176" xr:uid="{3F30E177-A649-4EB3-8DDB-1CBB2D2EFE03}"/>
    <cellStyle name="Calculation 11 3 4" xfId="12303" xr:uid="{16FC2DF8-254D-4764-A8E8-3AF930751151}"/>
    <cellStyle name="Calculation 11 3 5" xfId="10565" xr:uid="{91282036-B2E0-42D5-8FF1-88AC6F77E08B}"/>
    <cellStyle name="Calculation 11 3 6" xfId="12608" xr:uid="{24A546C5-8B9C-4407-8C0F-1CCDDC5892CD}"/>
    <cellStyle name="Calculation 11 3 7" xfId="10295" xr:uid="{99699E3C-56E9-4B06-AA52-FFB8AA5DF475}"/>
    <cellStyle name="Calculation 11 3 8" xfId="12648" xr:uid="{186E247A-BE3C-4377-A7ED-4D8AEC2E792F}"/>
    <cellStyle name="Calculation 11 3 9" xfId="10264" xr:uid="{7358437C-D73B-4210-8B4C-39A61D4642E2}"/>
    <cellStyle name="Calculation 11 4" xfId="7770" xr:uid="{C431B3E5-8FD0-4A68-A2E3-6F576F3DF859}"/>
    <cellStyle name="Calculation 11 4 2" xfId="12797" xr:uid="{2394FE01-D4A8-4267-B095-B4342C3CF068}"/>
    <cellStyle name="Calculation 11 4 3" xfId="10174" xr:uid="{F4008BBD-2743-4889-B94F-79AF8FFD2002}"/>
    <cellStyle name="Calculation 11 4 4" xfId="11783" xr:uid="{78948F74-4F3E-4290-87E0-685138E0026D}"/>
    <cellStyle name="Calculation 11 4 5" xfId="11019" xr:uid="{942EC785-F47A-4572-B083-50B48A87ED6B}"/>
    <cellStyle name="Calculation 11 4 6" xfId="13097" xr:uid="{589356D6-BAC7-48D7-A758-6E71309C6647}"/>
    <cellStyle name="Calculation 11 4 7" xfId="9922" xr:uid="{403425B4-0CC6-4FE2-990C-63BC1FE3BD33}"/>
    <cellStyle name="Calculation 11 4 8" xfId="13318" xr:uid="{F2E5B498-EFE7-4332-BF5F-BBE22A53FB81}"/>
    <cellStyle name="Calculation 11 5" xfId="7909" xr:uid="{703ED36C-770E-47EF-BED0-766C2B841698}"/>
    <cellStyle name="Calculation 11 5 2" xfId="12902" xr:uid="{64A82E27-F14A-4BF9-B0D5-3D3EF5594EAA}"/>
    <cellStyle name="Calculation 11 5 3" xfId="10077" xr:uid="{3995A98F-62B2-4FFF-933C-A218B862C25E}"/>
    <cellStyle name="Calculation 11 5 4" xfId="12145" xr:uid="{01C5CB23-9550-4435-837A-63E3C09AB205}"/>
    <cellStyle name="Calculation 11 5 5" xfId="10711" xr:uid="{82CB848A-00F7-49E7-A1F2-E7DA9E5143B8}"/>
    <cellStyle name="Calculation 11 5 6" xfId="11665" xr:uid="{5EC305E6-C4E8-45DB-BEE2-BBC2F7CBD572}"/>
    <cellStyle name="Calculation 11 5 7" xfId="11113" xr:uid="{B8DE0D8F-F7E4-4AAB-B853-A999B308D4F8}"/>
    <cellStyle name="Calculation 11 5 8" xfId="12553" xr:uid="{8A40BEA2-DD16-47B0-B1A3-6C11F561A192}"/>
    <cellStyle name="Calculation 11 6" xfId="10182" xr:uid="{D2CA5EAB-D27E-40BE-8F52-CDFF1D78EC9C}"/>
    <cellStyle name="Calculation 11 7" xfId="11775" xr:uid="{714D415E-20CA-4C81-A130-7750DF633066}"/>
    <cellStyle name="Calculation 11 8" xfId="11025" xr:uid="{7804BB90-7F0F-4DD0-8FAA-11EFF201182B}"/>
    <cellStyle name="Calculation 11 9" xfId="12061" xr:uid="{524A2B4A-34F2-4E10-8311-30FED568832E}"/>
    <cellStyle name="Calculation 12" xfId="808" xr:uid="{E72948A4-429A-4607-8D76-9792915B95BE}"/>
    <cellStyle name="Calculation 12 10" xfId="11273" xr:uid="{F6622D12-0EA0-4D5A-A546-BFB7BF35F1BA}"/>
    <cellStyle name="Calculation 12 11" xfId="13012" xr:uid="{842C7CBE-605A-4DC7-8C85-C259A4CAE0D3}"/>
    <cellStyle name="Calculation 12 12" xfId="9979" xr:uid="{D759A7F0-137B-41D6-8940-06342474DFED}"/>
    <cellStyle name="Calculation 12 2" xfId="6880" xr:uid="{48A3C941-5579-453E-A10D-8C0702098C35}"/>
    <cellStyle name="Calculation 12 2 10" xfId="16300" xr:uid="{A5B2BFD0-14EA-4F96-8E02-B26BE143DEC8}"/>
    <cellStyle name="Calculation 12 2 11" xfId="17172" xr:uid="{956D355E-5E83-4CEB-9CAF-35FBF8DE694A}"/>
    <cellStyle name="Calculation 12 2 2" xfId="7217" xr:uid="{85E0DE2F-1109-4C7D-8214-52BFA1A52170}"/>
    <cellStyle name="Calculation 12 2 2 10" xfId="12541" xr:uid="{5E64D093-65DB-42EF-9D31-049B02B2173F}"/>
    <cellStyle name="Calculation 12 2 2 2" xfId="8857" xr:uid="{FA4E319C-E484-4688-BD71-DF093D380713}"/>
    <cellStyle name="Calculation 12 2 2 2 2" xfId="13508" xr:uid="{A1B3D28F-47E3-478B-AA10-9A0E782560AC}"/>
    <cellStyle name="Calculation 12 2 2 2 3" xfId="14512" xr:uid="{B28903FB-6199-4867-A27A-464433BD8F57}"/>
    <cellStyle name="Calculation 12 2 2 2 4" xfId="15470" xr:uid="{9D69C7CF-53A8-4BB5-9788-5EAA7466DB2B}"/>
    <cellStyle name="Calculation 12 2 2 2 5" xfId="16395" xr:uid="{AF6B3DE8-DFAA-40F1-A45A-F38DFF02B2C5}"/>
    <cellStyle name="Calculation 12 2 2 2 6" xfId="17266" xr:uid="{A145D935-16D7-4077-B079-335A4E2967B9}"/>
    <cellStyle name="Calculation 12 2 2 2 7" xfId="18112" xr:uid="{0F000602-3BD5-4A1C-8970-349D440A4A4C}"/>
    <cellStyle name="Calculation 12 2 2 2 8" xfId="18876" xr:uid="{D1B2956F-D5A4-47EE-BD26-DD97BF27233B}"/>
    <cellStyle name="Calculation 12 2 2 3" xfId="9703" xr:uid="{AC8BC6B3-9149-47C1-B02D-2DEEFE1D01C4}"/>
    <cellStyle name="Calculation 12 2 2 3 2" xfId="14107" xr:uid="{8C104BE0-43C2-4AF4-BCF0-4A05EDCD7A92}"/>
    <cellStyle name="Calculation 12 2 2 3 3" xfId="15067" xr:uid="{A3A1213A-1B33-4EF1-9602-121251D496F0}"/>
    <cellStyle name="Calculation 12 2 2 3 4" xfId="16019" xr:uid="{065F1285-B216-40A1-BC41-A303DC4C8A32}"/>
    <cellStyle name="Calculation 12 2 2 3 5" xfId="16893" xr:uid="{A3EFE421-B8A0-436F-8050-15C73D3F5D60}"/>
    <cellStyle name="Calculation 12 2 2 3 6" xfId="17758" xr:uid="{8238FF87-9AD0-49A5-98CD-3477442AB4E9}"/>
    <cellStyle name="Calculation 12 2 2 3 7" xfId="18534" xr:uid="{91C6BB89-E936-4F82-8E86-286C779A2518}"/>
    <cellStyle name="Calculation 12 2 2 3 8" xfId="19291" xr:uid="{5D335599-111C-4081-A197-521C05F909E4}"/>
    <cellStyle name="Calculation 12 2 2 4" xfId="12480" xr:uid="{EF12BB20-CDF1-48CE-8F19-CE15B0B51091}"/>
    <cellStyle name="Calculation 12 2 2 5" xfId="10399" xr:uid="{247CF025-0AE0-45F3-8DA2-13E274F6AB06}"/>
    <cellStyle name="Calculation 12 2 2 6" xfId="11986" xr:uid="{0FAE4CFA-5B79-441C-8364-F9E0B22BEDFA}"/>
    <cellStyle name="Calculation 12 2 2 7" xfId="10841" xr:uid="{79C57CA9-FA71-4CB6-A885-71BEEC9AA68A}"/>
    <cellStyle name="Calculation 12 2 2 8" xfId="11579" xr:uid="{97A524C9-84DE-40C9-A873-34C2BAC6ACAF}"/>
    <cellStyle name="Calculation 12 2 2 9" xfId="11173" xr:uid="{479471BD-55C3-40CF-95EA-B9F4F0600A47}"/>
    <cellStyle name="Calculation 12 2 3" xfId="8520" xr:uid="{3B1BA331-87FE-4ABD-856D-A82D42BCE436}"/>
    <cellStyle name="Calculation 12 2 3 2" xfId="13260" xr:uid="{5F10B234-AB1E-4E39-8C34-1AC2AD1D5A2E}"/>
    <cellStyle name="Calculation 12 2 3 3" xfId="14280" xr:uid="{17E7277B-DA11-4BF2-9F07-20CE13C40962}"/>
    <cellStyle name="Calculation 12 2 3 4" xfId="15240" xr:uid="{6F778D26-AA66-4545-8B81-A51ADA8B064F}"/>
    <cellStyle name="Calculation 12 2 3 5" xfId="16189" xr:uid="{8297B45B-CCF7-4028-9DA8-5CFFB04071D8}"/>
    <cellStyle name="Calculation 12 2 3 6" xfId="17062" xr:uid="{55D2F0A9-164A-443D-BEC2-965C2781D1D7}"/>
    <cellStyle name="Calculation 12 2 3 7" xfId="17927" xr:uid="{34E455AE-1AAD-446A-9985-C595AF58A0DD}"/>
    <cellStyle name="Calculation 12 2 3 8" xfId="18703" xr:uid="{1255F9C3-9CB8-4796-AFBD-C783ECB62844}"/>
    <cellStyle name="Calculation 12 2 4" xfId="9530" xr:uid="{027513E9-6D31-44D8-AE39-D7364581FC37}"/>
    <cellStyle name="Calculation 12 2 4 2" xfId="13934" xr:uid="{1E823006-18C5-4155-B62A-F46F88DA2963}"/>
    <cellStyle name="Calculation 12 2 4 3" xfId="14894" xr:uid="{B3D5C057-AF0C-47BC-A166-53CA7E9793E5}"/>
    <cellStyle name="Calculation 12 2 4 4" xfId="15846" xr:uid="{29D10AE9-0D25-41B4-8B4D-5A8E06B32D68}"/>
    <cellStyle name="Calculation 12 2 4 5" xfId="16720" xr:uid="{E2D43D18-3342-476B-A2FE-7A56FD207BCF}"/>
    <cellStyle name="Calculation 12 2 4 6" xfId="17585" xr:uid="{4298DA9B-4DC8-4131-A9B7-26FC00A9B031}"/>
    <cellStyle name="Calculation 12 2 4 7" xfId="18361" xr:uid="{AB27F1F7-0E7A-4FFB-A532-F761CE8537F7}"/>
    <cellStyle name="Calculation 12 2 4 8" xfId="19118" xr:uid="{CA69761E-8051-43E5-9F3D-922D91B96700}"/>
    <cellStyle name="Calculation 12 2 5" xfId="12231" xr:uid="{03E296A8-03F7-445E-B214-2DDE63F56133}"/>
    <cellStyle name="Calculation 12 2 6" xfId="10632" xr:uid="{6969E789-B35B-40F3-A266-52D33E535D67}"/>
    <cellStyle name="Calculation 12 2 7" xfId="13402" xr:uid="{55BBC6F6-011F-4E00-AADF-16E0B6808448}"/>
    <cellStyle name="Calculation 12 2 8" xfId="14411" xr:uid="{289AF538-035E-44AA-A513-3B44F0DB3D4B}"/>
    <cellStyle name="Calculation 12 2 9" xfId="15369" xr:uid="{06B7395F-04AD-4563-B633-3ACA44F22F22}"/>
    <cellStyle name="Calculation 12 3" xfId="6970" xr:uid="{7A04D3EC-DE59-44BD-AE16-56727EE2D9DF}"/>
    <cellStyle name="Calculation 12 3 10" xfId="17330" xr:uid="{0A50234C-D304-432A-8E39-84589299ED12}"/>
    <cellStyle name="Calculation 12 3 2" xfId="8609" xr:uid="{BBC5DB35-7279-4A13-AC38-47B7AF3EF81A}"/>
    <cellStyle name="Calculation 12 3 2 2" xfId="13331" xr:uid="{FDFF2E97-269D-4DD3-8FCF-5EF5395A466F}"/>
    <cellStyle name="Calculation 12 3 2 3" xfId="14345" xr:uid="{E43F7CBA-87DC-4BBD-A59A-27C9D4E1CA0F}"/>
    <cellStyle name="Calculation 12 3 2 4" xfId="15305" xr:uid="{F8B1ED02-DDA8-4B28-88D1-7FB497F6E9C9}"/>
    <cellStyle name="Calculation 12 3 2 5" xfId="16249" xr:uid="{35068769-2876-4B62-8FD7-B3EC66684EC8}"/>
    <cellStyle name="Calculation 12 3 2 6" xfId="17122" xr:uid="{A9468163-AD43-4262-8101-7D7AEA3FB36B}"/>
    <cellStyle name="Calculation 12 3 2 7" xfId="17987" xr:uid="{7499E3A7-915B-4266-AB35-8C56FA44907A}"/>
    <cellStyle name="Calculation 12 3 2 8" xfId="18762" xr:uid="{B39820A4-7AB8-4FD8-B945-561DA058736F}"/>
    <cellStyle name="Calculation 12 3 3" xfId="9589" xr:uid="{4B301F79-A655-4EC4-8CA5-617D0AB56701}"/>
    <cellStyle name="Calculation 12 3 3 2" xfId="13993" xr:uid="{5DEC6714-1B84-44A5-A912-0A6A110D03A1}"/>
    <cellStyle name="Calculation 12 3 3 3" xfId="14953" xr:uid="{50ADA2EE-4F6A-4CF0-BA3F-1AABAD1D0504}"/>
    <cellStyle name="Calculation 12 3 3 4" xfId="15905" xr:uid="{60C38AB1-8CD3-48F3-A7B4-5BFA91A5EBFB}"/>
    <cellStyle name="Calculation 12 3 3 5" xfId="16779" xr:uid="{451B3F13-D2D5-4EA2-95C3-7E5BC3AE2F7E}"/>
    <cellStyle name="Calculation 12 3 3 6" xfId="17644" xr:uid="{00EB3FC6-3A00-4DB7-BD78-677580D1AB68}"/>
    <cellStyle name="Calculation 12 3 3 7" xfId="18420" xr:uid="{3C8F313D-93A1-4E68-8622-3DCA80D0D429}"/>
    <cellStyle name="Calculation 12 3 3 8" xfId="19177" xr:uid="{877B9100-1E09-434C-8587-9DD24F4B32D9}"/>
    <cellStyle name="Calculation 12 3 4" xfId="12304" xr:uid="{39FCEA1D-790C-4FD7-87DF-776C7336C172}"/>
    <cellStyle name="Calculation 12 3 5" xfId="10564" xr:uid="{CFEC5A91-F3C8-4F78-B5E3-D4750B77EF68}"/>
    <cellStyle name="Calculation 12 3 6" xfId="13629" xr:uid="{CFD02D02-CD49-4C5B-B3B8-2A0C30CBF550}"/>
    <cellStyle name="Calculation 12 3 7" xfId="14607" xr:uid="{44DCD942-73DE-46C3-B1D0-87682E7EA0CD}"/>
    <cellStyle name="Calculation 12 3 8" xfId="15560" xr:uid="{C4E21666-7EA6-45F9-AACF-CA98C2E5D032}"/>
    <cellStyle name="Calculation 12 3 9" xfId="16459" xr:uid="{7A94FD12-FF18-4D32-8327-A87AA8C7CC94}"/>
    <cellStyle name="Calculation 12 4" xfId="7771" xr:uid="{D7BD0C82-8887-4615-8042-3C2A7696976E}"/>
    <cellStyle name="Calculation 12 4 2" xfId="12798" xr:uid="{258475CD-DE12-432A-9775-5FFFE1C331D8}"/>
    <cellStyle name="Calculation 12 4 3" xfId="10173" xr:uid="{1B3F1DD3-8C65-4DB8-AF96-31D9E5D6BBDF}"/>
    <cellStyle name="Calculation 12 4 4" xfId="11784" xr:uid="{E86D7E5F-DFBA-4605-B985-6B996F5754A2}"/>
    <cellStyle name="Calculation 12 4 5" xfId="11018" xr:uid="{FD0DD8E8-599C-4270-B510-DD273B8FF9C0}"/>
    <cellStyle name="Calculation 12 4 6" xfId="11967" xr:uid="{0C04ADAA-44DB-4417-9A4C-F9D38979A9DF}"/>
    <cellStyle name="Calculation 12 4 7" xfId="10857" xr:uid="{956DAAFF-1328-42B0-BEAA-086939A8BCDE}"/>
    <cellStyle name="Calculation 12 4 8" xfId="11563" xr:uid="{008A9EC7-ECCD-4E55-9402-23A5C1445341}"/>
    <cellStyle name="Calculation 12 5" xfId="7908" xr:uid="{1263BA2A-37B5-45F5-B362-4ABE8CAC9987}"/>
    <cellStyle name="Calculation 12 5 2" xfId="12901" xr:uid="{1BA97B2C-DFEF-4D19-ADB7-B4CA9A5EC840}"/>
    <cellStyle name="Calculation 12 5 3" xfId="10078" xr:uid="{F979311A-4B49-49B3-B7D8-EDCF7914C6A5}"/>
    <cellStyle name="Calculation 12 5 4" xfId="13173" xr:uid="{02C2ED70-B4E0-4504-8D75-2CBF9467B804}"/>
    <cellStyle name="Calculation 12 5 5" xfId="9862" xr:uid="{D21ACEBD-9FD0-4591-8318-2C698A5B03B0}"/>
    <cellStyle name="Calculation 12 5 6" xfId="11889" xr:uid="{C133F746-7929-4224-ACE4-63D8EBD4C7F4}"/>
    <cellStyle name="Calculation 12 5 7" xfId="10923" xr:uid="{BBCFDE64-7759-4EB3-BB8E-219786F07AD4}"/>
    <cellStyle name="Calculation 12 5 8" xfId="11506" xr:uid="{425E9D8F-E1F3-4258-A071-BAD18BAD2014}"/>
    <cellStyle name="Calculation 12 6" xfId="10183" xr:uid="{40B21251-AB9C-4457-A66A-E1F2E96A4D42}"/>
    <cellStyle name="Calculation 12 7" xfId="11774" xr:uid="{DCE0E6FE-7E3F-480D-8169-12AE60FD9CBB}"/>
    <cellStyle name="Calculation 12 8" xfId="11026" xr:uid="{1F28BC7A-26E3-42DD-80C3-0FEDE301D51B}"/>
    <cellStyle name="Calculation 12 9" xfId="11454" xr:uid="{BE2F2E2F-3D57-4395-9373-9295DBE6453A}"/>
    <cellStyle name="Calculation 13" xfId="809" xr:uid="{BEE2DE12-F9F8-4F92-90CD-90AC0AEA62FF}"/>
    <cellStyle name="Calculation 13 10" xfId="10101" xr:uid="{D7D5D01B-6B9A-438C-B8D1-4DF238225921}"/>
    <cellStyle name="Calculation 13 11" xfId="12933" xr:uid="{B195013B-694D-4459-A1AE-FCD689AA22CD}"/>
    <cellStyle name="Calculation 13 12" xfId="10053" xr:uid="{430EC03F-4F96-488D-8859-556D0EAE2BD4}"/>
    <cellStyle name="Calculation 13 2" xfId="6879" xr:uid="{EF21BF9C-0269-4512-B544-6DB4D0FABB5A}"/>
    <cellStyle name="Calculation 13 2 10" xfId="9891" xr:uid="{76557D79-70F8-4709-A97B-9DA7C83A13C8}"/>
    <cellStyle name="Calculation 13 2 11" xfId="11839" xr:uid="{3A5D22C6-1926-4D60-8C29-536BB6A9DB0F}"/>
    <cellStyle name="Calculation 13 2 2" xfId="7218" xr:uid="{1E1C44FE-923C-4E5E-A41E-C34DFEE346B0}"/>
    <cellStyle name="Calculation 13 2 2 10" xfId="13424" xr:uid="{5034502B-68CE-4944-9AC8-722265CF6413}"/>
    <cellStyle name="Calculation 13 2 2 2" xfId="8858" xr:uid="{A16ABC19-D55C-43D3-BBD8-FD8894A6CEF9}"/>
    <cellStyle name="Calculation 13 2 2 2 2" xfId="13509" xr:uid="{0DD9C437-F670-4A82-9E33-0FDF295C59D8}"/>
    <cellStyle name="Calculation 13 2 2 2 3" xfId="14513" xr:uid="{DC59E0C8-C0D5-47CC-8894-236A8E15BE36}"/>
    <cellStyle name="Calculation 13 2 2 2 4" xfId="15471" xr:uid="{C7BFB34B-131D-49BA-BE81-46DCCB0A2F3F}"/>
    <cellStyle name="Calculation 13 2 2 2 5" xfId="16396" xr:uid="{3CAFAA36-5B90-4225-A3E0-85BED7BAF7D2}"/>
    <cellStyle name="Calculation 13 2 2 2 6" xfId="17267" xr:uid="{0D5D2F14-A539-4C39-A758-033031EF9820}"/>
    <cellStyle name="Calculation 13 2 2 2 7" xfId="18113" xr:uid="{9E5675DA-4022-41D2-8048-0D3353EB6FB2}"/>
    <cellStyle name="Calculation 13 2 2 2 8" xfId="18877" xr:uid="{93B6FCF1-7815-4F60-90E4-AE86EE81679A}"/>
    <cellStyle name="Calculation 13 2 2 3" xfId="9704" xr:uid="{60E5CBB7-29F1-444E-B9C9-B5E237846DB4}"/>
    <cellStyle name="Calculation 13 2 2 3 2" xfId="14108" xr:uid="{F2C62DF2-0903-4DA4-89FF-BC0B905A7EF6}"/>
    <cellStyle name="Calculation 13 2 2 3 3" xfId="15068" xr:uid="{CA69D59D-2163-4DD7-9394-E333E7D2DDE3}"/>
    <cellStyle name="Calculation 13 2 2 3 4" xfId="16020" xr:uid="{F2481F9B-C1FE-4DC7-AD88-478F17FFF3BA}"/>
    <cellStyle name="Calculation 13 2 2 3 5" xfId="16894" xr:uid="{1E8F89C9-F112-4C50-B01B-81AE7A162967}"/>
    <cellStyle name="Calculation 13 2 2 3 6" xfId="17759" xr:uid="{686918A9-72F5-40D6-8D82-5CA2DA99B800}"/>
    <cellStyle name="Calculation 13 2 2 3 7" xfId="18535" xr:uid="{045F135B-B0FE-4C6F-A4C0-698ECF54B72B}"/>
    <cellStyle name="Calculation 13 2 2 3 8" xfId="19292" xr:uid="{98064BE4-74BF-4B66-A619-25DCBC46A479}"/>
    <cellStyle name="Calculation 13 2 2 4" xfId="12481" xr:uid="{DE79CF32-4B56-4A20-8BF7-3DB4372A3ED2}"/>
    <cellStyle name="Calculation 13 2 2 5" xfId="10398" xr:uid="{D8289644-69C0-4080-9422-F4A9973C1D76}"/>
    <cellStyle name="Calculation 13 2 2 6" xfId="12636" xr:uid="{2C79423F-B2D9-4E20-BEF0-25B26ED26C69}"/>
    <cellStyle name="Calculation 13 2 2 7" xfId="10273" xr:uid="{C690A416-FBAE-4455-9801-CDB2F8EEC299}"/>
    <cellStyle name="Calculation 13 2 2 8" xfId="13047" xr:uid="{4CF06D63-00A3-4369-80AD-97547C11977C}"/>
    <cellStyle name="Calculation 13 2 2 9" xfId="9953" xr:uid="{02D3141B-84F9-443B-95EB-1C6ADDAC7CA1}"/>
    <cellStyle name="Calculation 13 2 3" xfId="8519" xr:uid="{7D80651B-3B9B-4EAD-A054-1CEEB5161C3B}"/>
    <cellStyle name="Calculation 13 2 3 2" xfId="13259" xr:uid="{32657EA5-020C-4FA6-A2D3-E0CA9D356895}"/>
    <cellStyle name="Calculation 13 2 3 3" xfId="14279" xr:uid="{02ED2415-E926-4AC5-8597-17F69B34DA61}"/>
    <cellStyle name="Calculation 13 2 3 4" xfId="15239" xr:uid="{0FF47691-AF2B-4F5B-BDB3-67840EEEED1A}"/>
    <cellStyle name="Calculation 13 2 3 5" xfId="16188" xr:uid="{87136909-9563-47EE-9657-8985809DA809}"/>
    <cellStyle name="Calculation 13 2 3 6" xfId="17061" xr:uid="{28FF99D7-0D67-480E-9581-ECC324F0D6CC}"/>
    <cellStyle name="Calculation 13 2 3 7" xfId="17926" xr:uid="{AC899C56-A1BB-4C16-AA4E-E7853A085619}"/>
    <cellStyle name="Calculation 13 2 3 8" xfId="18702" xr:uid="{95FF37C2-9E80-4627-984F-5FE392AF6EFC}"/>
    <cellStyle name="Calculation 13 2 4" xfId="9529" xr:uid="{B1D0A5CC-F6DB-405B-8BD1-09BBECEC28D9}"/>
    <cellStyle name="Calculation 13 2 4 2" xfId="13933" xr:uid="{BF56A0D9-9113-4E93-900D-EE82B18032CC}"/>
    <cellStyle name="Calculation 13 2 4 3" xfId="14893" xr:uid="{24867B1A-3AD9-4E6D-AB0A-CB3E656ED2B4}"/>
    <cellStyle name="Calculation 13 2 4 4" xfId="15845" xr:uid="{6D622AB2-C8B7-42A3-8949-2101508FD82A}"/>
    <cellStyle name="Calculation 13 2 4 5" xfId="16719" xr:uid="{030CC3F4-FD23-4395-A018-EA0011819D7B}"/>
    <cellStyle name="Calculation 13 2 4 6" xfId="17584" xr:uid="{2C342FFE-42AE-49BE-B0B9-09335D465A6F}"/>
    <cellStyle name="Calculation 13 2 4 7" xfId="18360" xr:uid="{FF1C4172-BC1C-4B84-A15F-7897EAEA85AE}"/>
    <cellStyle name="Calculation 13 2 4 8" xfId="19117" xr:uid="{35311523-8EBE-4E5B-A1FC-F825DD3DA9E4}"/>
    <cellStyle name="Calculation 13 2 5" xfId="12230" xr:uid="{8FCE4F8C-08CD-400C-AF40-1181BD83D184}"/>
    <cellStyle name="Calculation 13 2 6" xfId="10633" xr:uid="{5BE52E51-065C-4151-9C9D-3D9D7F07E475}"/>
    <cellStyle name="Calculation 13 2 7" xfId="12371" xr:uid="{5C091625-47FC-45F6-85B7-5A374051E75B}"/>
    <cellStyle name="Calculation 13 2 8" xfId="10502" xr:uid="{8A199F78-A142-4EC4-9735-A50DC947DBEB}"/>
    <cellStyle name="Calculation 13 2 9" xfId="13137" xr:uid="{27F9CD0A-1952-4FE9-AEA1-9E10FD23852C}"/>
    <cellStyle name="Calculation 13 3" xfId="6971" xr:uid="{8EBE0AC8-CEB2-489E-80E3-C784A8C29602}"/>
    <cellStyle name="Calculation 13 3 10" xfId="10917" xr:uid="{E7DF8848-59DF-474A-9976-E50952413194}"/>
    <cellStyle name="Calculation 13 3 2" xfId="8610" xr:uid="{2EC207FE-D1F8-4C26-BF72-F9F3231E4145}"/>
    <cellStyle name="Calculation 13 3 2 2" xfId="13332" xr:uid="{CED2B52D-A4E2-4717-A042-7715839499DE}"/>
    <cellStyle name="Calculation 13 3 2 3" xfId="14346" xr:uid="{EDD94999-F262-407D-99C9-B05B424DE79C}"/>
    <cellStyle name="Calculation 13 3 2 4" xfId="15306" xr:uid="{234FCC78-8D9A-4DC5-82FC-4A913C827DFD}"/>
    <cellStyle name="Calculation 13 3 2 5" xfId="16250" xr:uid="{0311BC4B-F7F1-490B-AA93-AC61DD0B8902}"/>
    <cellStyle name="Calculation 13 3 2 6" xfId="17123" xr:uid="{DA76A7FA-5131-47D8-A755-CB6872FC49EB}"/>
    <cellStyle name="Calculation 13 3 2 7" xfId="17988" xr:uid="{115498AC-1D29-493D-94D2-4CB40F068A71}"/>
    <cellStyle name="Calculation 13 3 2 8" xfId="18763" xr:uid="{2E4F0658-EE7E-4133-B7C1-358C60793C1F}"/>
    <cellStyle name="Calculation 13 3 3" xfId="9590" xr:uid="{3D539231-2009-4787-9631-C102D190FB59}"/>
    <cellStyle name="Calculation 13 3 3 2" xfId="13994" xr:uid="{ACB795AC-D6C9-416A-A421-2ED7D3FFAC3E}"/>
    <cellStyle name="Calculation 13 3 3 3" xfId="14954" xr:uid="{5716D523-D8BE-415A-BB54-86E153301675}"/>
    <cellStyle name="Calculation 13 3 3 4" xfId="15906" xr:uid="{2CFA0A03-AA62-42CC-A0AF-B6C7649CA055}"/>
    <cellStyle name="Calculation 13 3 3 5" xfId="16780" xr:uid="{1A4D387D-9168-4FE1-A645-12576E48C8FC}"/>
    <cellStyle name="Calculation 13 3 3 6" xfId="17645" xr:uid="{E376727F-13DC-4683-88E3-47DA75FDCBF8}"/>
    <cellStyle name="Calculation 13 3 3 7" xfId="18421" xr:uid="{508D675A-0BE5-41AB-BA1E-02DA0945F30D}"/>
    <cellStyle name="Calculation 13 3 3 8" xfId="19178" xr:uid="{7C37A89B-38F4-4A12-936B-AC3CEBDF9ED5}"/>
    <cellStyle name="Calculation 13 3 4" xfId="12305" xr:uid="{03604E92-C1B8-4D34-A2EA-498EA68D2C40}"/>
    <cellStyle name="Calculation 13 3 5" xfId="10563" xr:uid="{B5F692EF-418A-4EE4-8BE1-49CE5AF51350}"/>
    <cellStyle name="Calculation 13 3 6" xfId="13125" xr:uid="{D4F6D9C9-F4AC-42C7-A1F0-E7F771F43452}"/>
    <cellStyle name="Calculation 13 3 7" xfId="9900" xr:uid="{3748BF6A-66A9-44F1-A01E-A3BD8FB5966E}"/>
    <cellStyle name="Calculation 13 3 8" xfId="9836" xr:uid="{D7B78D21-33A8-4F15-8314-A943BF11FEC8}"/>
    <cellStyle name="Calculation 13 3 9" xfId="11898" xr:uid="{9411040E-D68D-437B-891D-7897711A152B}"/>
    <cellStyle name="Calculation 13 4" xfId="7772" xr:uid="{F2D819F9-FB33-4078-9D7E-04EA6C905165}"/>
    <cellStyle name="Calculation 13 4 2" xfId="12799" xr:uid="{7CF55DD3-EE34-4564-928F-D9B3DF238087}"/>
    <cellStyle name="Calculation 13 4 3" xfId="10172" xr:uid="{F0A52ACC-E4DE-4E01-A133-39FB8D044489}"/>
    <cellStyle name="Calculation 13 4 4" xfId="9830" xr:uid="{69C51FA0-3B62-4853-B02C-EBCA04A1596C}"/>
    <cellStyle name="Calculation 13 4 5" xfId="11937" xr:uid="{B4A32897-8CCD-4F19-AF58-84AFCA1B804C}"/>
    <cellStyle name="Calculation 13 4 6" xfId="10878" xr:uid="{6A102EA6-28CD-473D-BC04-DF8D74A0C8CD}"/>
    <cellStyle name="Calculation 13 4 7" xfId="11544" xr:uid="{67A49500-0186-4441-BF6C-BCC852A8FE85}"/>
    <cellStyle name="Calculation 13 4 8" xfId="11193" xr:uid="{0EFB3CEC-F7D0-449B-A657-8DEED2C58F8C}"/>
    <cellStyle name="Calculation 13 5" xfId="7907" xr:uid="{D5CF1D69-6BD3-420B-B0BB-9D5EB0E959ED}"/>
    <cellStyle name="Calculation 13 5 2" xfId="12900" xr:uid="{69CE3865-3016-40F5-90C4-68A218276A35}"/>
    <cellStyle name="Calculation 13 5 3" xfId="10079" xr:uid="{4F354B64-283A-44D1-AB6C-C449C46A6503}"/>
    <cellStyle name="Calculation 13 5 4" xfId="13699" xr:uid="{7A6B3135-1D70-4273-9356-A2FB46111D1B}"/>
    <cellStyle name="Calculation 13 5 5" xfId="14665" xr:uid="{242939B0-852C-4163-BC81-1CA5566C824F}"/>
    <cellStyle name="Calculation 13 5 6" xfId="15617" xr:uid="{FCEFE06D-707A-464C-A941-B917E1D15DFC}"/>
    <cellStyle name="Calculation 13 5 7" xfId="16502" xr:uid="{C324E289-9CEF-455E-815B-74D1EABEE541}"/>
    <cellStyle name="Calculation 13 5 8" xfId="17370" xr:uid="{48D18CF6-D335-4A83-8D36-8AFEF9CD532B}"/>
    <cellStyle name="Calculation 13 6" xfId="10184" xr:uid="{BB61CC03-CD5F-4A2C-BA71-1D41474FC7DE}"/>
    <cellStyle name="Calculation 13 7" xfId="11773" xr:uid="{6163878D-2D85-47F8-9E54-A2BFB5B75679}"/>
    <cellStyle name="Calculation 13 8" xfId="11027" xr:uid="{FE29C35C-18AA-4CC0-8D8D-057DF1DE0071}"/>
    <cellStyle name="Calculation 13 9" xfId="12877" xr:uid="{30D9F5F8-580C-4856-B365-3EBE142B3D34}"/>
    <cellStyle name="Calculation 14" xfId="810" xr:uid="{3CF3C963-8810-4D11-A486-4FC96CFF7C7B}"/>
    <cellStyle name="Calculation 14 10" xfId="14399" xr:uid="{57CB0294-79D2-4EF4-BAF2-84543960F9B5}"/>
    <cellStyle name="Calculation 14 11" xfId="15357" xr:uid="{6F886C20-E422-4DE1-AB55-7604C9989C1C}"/>
    <cellStyle name="Calculation 14 12" xfId="16295" xr:uid="{B6003F65-F193-4D66-8787-30E350BB1094}"/>
    <cellStyle name="Calculation 14 2" xfId="6878" xr:uid="{D2DFD364-8608-4A22-94E4-F163BE138A6B}"/>
    <cellStyle name="Calculation 14 2 10" xfId="10830" xr:uid="{F2B76F73-C04E-4D52-92A6-3B72DEB6B0D7}"/>
    <cellStyle name="Calculation 14 2 11" xfId="11590" xr:uid="{6471990F-20E3-4473-BFD1-F3348AECA316}"/>
    <cellStyle name="Calculation 14 2 2" xfId="7219" xr:uid="{A77E86D3-CE64-4B53-8277-802F03874578}"/>
    <cellStyle name="Calculation 14 2 2 10" xfId="17347" xr:uid="{0BA56215-739B-440B-BE11-85B0A1A19B29}"/>
    <cellStyle name="Calculation 14 2 2 2" xfId="8859" xr:uid="{CA540A66-6043-425C-9942-A66CFCB116E2}"/>
    <cellStyle name="Calculation 14 2 2 2 2" xfId="13510" xr:uid="{DA9E868F-FF73-4DAD-A455-A0FD939655ED}"/>
    <cellStyle name="Calculation 14 2 2 2 3" xfId="14514" xr:uid="{5A2A8633-C6CF-45A0-9957-9C1C7D3FFD95}"/>
    <cellStyle name="Calculation 14 2 2 2 4" xfId="15472" xr:uid="{F0138F14-C63F-413A-B793-2EACB6F2763A}"/>
    <cellStyle name="Calculation 14 2 2 2 5" xfId="16397" xr:uid="{C155C750-4086-41C0-BFF1-DF5DB9381EBF}"/>
    <cellStyle name="Calculation 14 2 2 2 6" xfId="17268" xr:uid="{592D78FE-D203-4C3C-BEAA-82F9A8BA57F9}"/>
    <cellStyle name="Calculation 14 2 2 2 7" xfId="18114" xr:uid="{E336B123-4DDB-4990-9095-A08182EDD026}"/>
    <cellStyle name="Calculation 14 2 2 2 8" xfId="18878" xr:uid="{CB6B4749-10A3-42F1-ABB3-2D005441971E}"/>
    <cellStyle name="Calculation 14 2 2 3" xfId="9705" xr:uid="{9DDF6AB0-CA64-46FD-94D7-F25B5F608958}"/>
    <cellStyle name="Calculation 14 2 2 3 2" xfId="14109" xr:uid="{81487EF0-CB9C-4DB9-BE93-BD11256DEA98}"/>
    <cellStyle name="Calculation 14 2 2 3 3" xfId="15069" xr:uid="{FA676036-91B5-4DB1-ABDD-1A72EA1E6A9D}"/>
    <cellStyle name="Calculation 14 2 2 3 4" xfId="16021" xr:uid="{606D405B-3911-49D4-A61C-30487898B796}"/>
    <cellStyle name="Calculation 14 2 2 3 5" xfId="16895" xr:uid="{3780EEFA-3696-4B0C-A447-C030308225BA}"/>
    <cellStyle name="Calculation 14 2 2 3 6" xfId="17760" xr:uid="{A689D0A7-378D-4F35-8D6A-A7694FFEDCA7}"/>
    <cellStyle name="Calculation 14 2 2 3 7" xfId="18536" xr:uid="{17D9F3EE-D21E-4403-AFB6-A58745BCACEB}"/>
    <cellStyle name="Calculation 14 2 2 3 8" xfId="19293" xr:uid="{0D99D52C-990C-4482-9133-9862CA0CDC9C}"/>
    <cellStyle name="Calculation 14 2 2 4" xfId="12482" xr:uid="{995A2719-8C5C-43B0-A525-CC93D29628F8}"/>
    <cellStyle name="Calculation 14 2 2 5" xfId="10397" xr:uid="{833362EE-4EDD-4787-9916-D5666CF3C6B8}"/>
    <cellStyle name="Calculation 14 2 2 6" xfId="13655" xr:uid="{8AD3FAF2-76C3-40DC-8BAD-13F8F067F41D}"/>
    <cellStyle name="Calculation 14 2 2 7" xfId="14631" xr:uid="{5F702A14-CFB0-4312-955D-AC69B014929F}"/>
    <cellStyle name="Calculation 14 2 2 8" xfId="15583" xr:uid="{02D99ED4-F6D0-4332-BB0E-907BCEC9B971}"/>
    <cellStyle name="Calculation 14 2 2 9" xfId="16478" xr:uid="{69020273-2F8B-4C5C-BF1A-DB505F952006}"/>
    <cellStyle name="Calculation 14 2 3" xfId="8518" xr:uid="{506DF790-AE61-4F70-A6A4-F28D36B9787E}"/>
    <cellStyle name="Calculation 14 2 3 2" xfId="13258" xr:uid="{19552E93-B81F-423F-8231-4D94FD2D614A}"/>
    <cellStyle name="Calculation 14 2 3 3" xfId="14278" xr:uid="{E6F97F08-4F8F-442C-ABF1-4D0AA63B26E8}"/>
    <cellStyle name="Calculation 14 2 3 4" xfId="15238" xr:uid="{E8F7A398-7AFA-4094-B719-69F57B41629C}"/>
    <cellStyle name="Calculation 14 2 3 5" xfId="16187" xr:uid="{1DE3D6C8-0CA5-4D7C-8C04-66FDE5144926}"/>
    <cellStyle name="Calculation 14 2 3 6" xfId="17060" xr:uid="{53FE3932-C515-4502-8726-38B05A71974C}"/>
    <cellStyle name="Calculation 14 2 3 7" xfId="17925" xr:uid="{A740829F-EA04-4833-B920-C95B086B5D11}"/>
    <cellStyle name="Calculation 14 2 3 8" xfId="18701" xr:uid="{12F5FA44-BBE3-4125-8D57-F3562EF9C86E}"/>
    <cellStyle name="Calculation 14 2 4" xfId="9528" xr:uid="{336BAFB4-765F-4A0A-99A5-FE3AD6769B21}"/>
    <cellStyle name="Calculation 14 2 4 2" xfId="13932" xr:uid="{EFA79A79-F49E-4AFE-B34A-1C3D30353DD6}"/>
    <cellStyle name="Calculation 14 2 4 3" xfId="14892" xr:uid="{EB5BC568-CC9D-4A66-A898-D236F9305867}"/>
    <cellStyle name="Calculation 14 2 4 4" xfId="15844" xr:uid="{F8F2CB23-5D6A-40FC-AC41-7482BCFB06BC}"/>
    <cellStyle name="Calculation 14 2 4 5" xfId="16718" xr:uid="{4BF6439A-3725-4341-8E1F-75D142510BE6}"/>
    <cellStyle name="Calculation 14 2 4 6" xfId="17583" xr:uid="{A9027373-F3B2-4C54-8E84-875D2684905A}"/>
    <cellStyle name="Calculation 14 2 4 7" xfId="18359" xr:uid="{7A3FB367-8879-4B42-B43E-B594B3CA0180}"/>
    <cellStyle name="Calculation 14 2 4 8" xfId="19116" xr:uid="{6090CEFD-EF27-433F-A535-173D16DA3B0B}"/>
    <cellStyle name="Calculation 14 2 5" xfId="12229" xr:uid="{5750B019-AFCA-44C2-86C5-70084E06CFFC}"/>
    <cellStyle name="Calculation 14 2 6" xfId="10634" xr:uid="{0F893D6D-7D8C-4533-AE2E-E99175EB0FDE}"/>
    <cellStyle name="Calculation 14 2 7" xfId="13035" xr:uid="{DF4DD335-1C19-4460-8791-A48E654FD1B0}"/>
    <cellStyle name="Calculation 14 2 8" xfId="9963" xr:uid="{44E36F98-F88A-4EC7-9797-2F12689B8EB6}"/>
    <cellStyle name="Calculation 14 2 9" xfId="11998" xr:uid="{11D7C86A-887F-49AE-9CED-CE5AAEFEB36E}"/>
    <cellStyle name="Calculation 14 3" xfId="6972" xr:uid="{B05AB7EE-A48F-4BFE-887C-ECA033334BF0}"/>
    <cellStyle name="Calculation 14 3 10" xfId="13577" xr:uid="{15C98ABE-6D87-430E-B1C9-1C90112E67D5}"/>
    <cellStyle name="Calculation 14 3 2" xfId="8611" xr:uid="{6AB2D929-D2F3-4366-A14C-D3637373FE9A}"/>
    <cellStyle name="Calculation 14 3 2 2" xfId="13333" xr:uid="{DA79C119-0ED4-42E6-A355-34E0DC9F36FC}"/>
    <cellStyle name="Calculation 14 3 2 3" xfId="14347" xr:uid="{3F57F1D6-8293-4A13-A25F-8038DA1222B0}"/>
    <cellStyle name="Calculation 14 3 2 4" xfId="15307" xr:uid="{48473AAD-FF0B-4BCF-BB4B-DFB7E6691EE0}"/>
    <cellStyle name="Calculation 14 3 2 5" xfId="16251" xr:uid="{C981D445-EA07-4FA6-8490-5E4CEE745D49}"/>
    <cellStyle name="Calculation 14 3 2 6" xfId="17124" xr:uid="{2653A63A-1DF4-47E1-B292-260E343A0AF7}"/>
    <cellStyle name="Calculation 14 3 2 7" xfId="17989" xr:uid="{836F0A2A-618C-4375-82E4-1E42F634841E}"/>
    <cellStyle name="Calculation 14 3 2 8" xfId="18764" xr:uid="{75C0CB3C-CA22-4879-876F-6998D4754C3F}"/>
    <cellStyle name="Calculation 14 3 3" xfId="9591" xr:uid="{ACE78416-7ACD-4AA6-92FF-513A52CB4EED}"/>
    <cellStyle name="Calculation 14 3 3 2" xfId="13995" xr:uid="{A859895D-E7E4-401A-83E8-7B8E91AB0C88}"/>
    <cellStyle name="Calculation 14 3 3 3" xfId="14955" xr:uid="{CFF8BF0B-849B-4107-82F0-E679B08096AC}"/>
    <cellStyle name="Calculation 14 3 3 4" xfId="15907" xr:uid="{04AA9211-4416-4476-8422-D77F6C613579}"/>
    <cellStyle name="Calculation 14 3 3 5" xfId="16781" xr:uid="{2A24178F-B133-4CAE-9A01-646C643174B9}"/>
    <cellStyle name="Calculation 14 3 3 6" xfId="17646" xr:uid="{EDA8BD5B-3C8D-4F98-B42D-405DFEB9591E}"/>
    <cellStyle name="Calculation 14 3 3 7" xfId="18422" xr:uid="{61D225F9-7F2A-4BE1-9378-4434B6764BA3}"/>
    <cellStyle name="Calculation 14 3 3 8" xfId="19179" xr:uid="{94EC3C7F-700C-4891-BB68-B2828D70469F}"/>
    <cellStyle name="Calculation 14 3 4" xfId="12306" xr:uid="{0EAB8544-4D84-439A-B3C2-AAC012185B45}"/>
    <cellStyle name="Calculation 14 3 5" xfId="10562" xr:uid="{53519F41-E5F3-4D8D-B7B0-DEDF5B800D03}"/>
    <cellStyle name="Calculation 14 3 6" xfId="12094" xr:uid="{7B734FCC-28BF-4D3A-87B8-2C91E8AE820C}"/>
    <cellStyle name="Calculation 14 3 7" xfId="10756" xr:uid="{6D98754F-06D8-44E5-B8DA-BCFF7C3C9791}"/>
    <cellStyle name="Calculation 14 3 8" xfId="11656" xr:uid="{9D24D317-3858-4499-BACB-D2F541E5958F}"/>
    <cellStyle name="Calculation 14 3 9" xfId="11120" xr:uid="{28D177A9-3A56-4CE8-BCED-FCF224A0E59A}"/>
    <cellStyle name="Calculation 14 4" xfId="7773" xr:uid="{AE992D11-F411-4659-9A06-A685359363F4}"/>
    <cellStyle name="Calculation 14 4 2" xfId="12800" xr:uid="{B61A6F6A-FA76-43E0-8478-475619611D24}"/>
    <cellStyle name="Calculation 14 4 3" xfId="10171" xr:uid="{64746643-63E6-40D8-A636-F235B01D1FBB}"/>
    <cellStyle name="Calculation 14 4 4" xfId="12001" xr:uid="{6E5CA474-FE38-40C6-A0F2-D0C038FCEEBA}"/>
    <cellStyle name="Calculation 14 4 5" xfId="10829" xr:uid="{5B93BFB5-E334-467A-8137-E0CF6DF8C53D}"/>
    <cellStyle name="Calculation 14 4 6" xfId="11591" xr:uid="{9212265D-9A0D-468A-A0D6-DAD9EC2B84C9}"/>
    <cellStyle name="Calculation 14 4 7" xfId="11165" xr:uid="{598EB77D-E5E4-436E-ACE3-8C62E2E0042E}"/>
    <cellStyle name="Calculation 14 4 8" xfId="11430" xr:uid="{66194017-2E0A-4F87-93AD-B4A8A0C0E5F4}"/>
    <cellStyle name="Calculation 14 5" xfId="7906" xr:uid="{76B6AC16-C104-4035-8432-A227D802F70C}"/>
    <cellStyle name="Calculation 14 5 2" xfId="12899" xr:uid="{70D483EE-A7B1-42AF-820B-8B6AD5D58225}"/>
    <cellStyle name="Calculation 14 5 3" xfId="10080" xr:uid="{66E26F8F-A3C6-415F-8AFB-152D54D86183}"/>
    <cellStyle name="Calculation 14 5 4" xfId="12680" xr:uid="{AA44190A-736C-4ED0-98AF-B94572C34FDD}"/>
    <cellStyle name="Calculation 14 5 5" xfId="10238" xr:uid="{47C88858-F4D2-4A07-9D84-8185CF7432F6}"/>
    <cellStyle name="Calculation 14 5 6" xfId="13051" xr:uid="{5ED22895-DAB8-47FD-BDB4-058892B73B04}"/>
    <cellStyle name="Calculation 14 5 7" xfId="9950" xr:uid="{2ACB194D-1D67-4576-89C6-AF6407CB370D}"/>
    <cellStyle name="Calculation 14 5 8" xfId="12700" xr:uid="{DBF69981-F7BA-4DA6-860F-C2F6E8690EB5}"/>
    <cellStyle name="Calculation 14 6" xfId="10185" xr:uid="{21E7C3CF-0D1C-4B2D-90DD-08D7759D89AD}"/>
    <cellStyle name="Calculation 14 7" xfId="11772" xr:uid="{41F1F76C-D540-40A0-B7D1-340945084F5F}"/>
    <cellStyle name="Calculation 14 8" xfId="11028" xr:uid="{722BFACC-962B-4E89-8E28-D33AC10A18EB}"/>
    <cellStyle name="Calculation 14 9" xfId="13390" xr:uid="{1B0B65EA-1B72-49F9-B381-5BFE7BC4D849}"/>
    <cellStyle name="Calculation 15" xfId="811" xr:uid="{197E7336-5014-4896-AE3C-5F80CB2AA7B3}"/>
    <cellStyle name="Calculation 15 10" xfId="10512" xr:uid="{6633A970-1D95-43BB-A47C-4AA8AAAEC740}"/>
    <cellStyle name="Calculation 15 11" xfId="11690" xr:uid="{FE2F8C44-0441-4F42-A868-36FA64B8F2B5}"/>
    <cellStyle name="Calculation 15 12" xfId="11091" xr:uid="{3C8F9B62-ECAB-4E9A-94CC-C8969350F60B}"/>
    <cellStyle name="Calculation 15 2" xfId="6877" xr:uid="{19B0ACEA-C27E-4977-8670-29A1879C6FE0}"/>
    <cellStyle name="Calculation 15 2 10" xfId="16448" xr:uid="{C6B26D17-8597-4091-BBF9-77CD689A88B6}"/>
    <cellStyle name="Calculation 15 2 11" xfId="17319" xr:uid="{0D0160BD-EC61-484E-9890-3948ABEF3696}"/>
    <cellStyle name="Calculation 15 2 2" xfId="7220" xr:uid="{EB0E528D-6C22-45CC-A709-79D322A0971C}"/>
    <cellStyle name="Calculation 15 2 2 10" xfId="10825" xr:uid="{E9FE69C4-1499-43DF-A2B3-6A09CE054936}"/>
    <cellStyle name="Calculation 15 2 2 2" xfId="8860" xr:uid="{D2A6AA26-0D5C-4CDE-8436-4DE51A1F67CC}"/>
    <cellStyle name="Calculation 15 2 2 2 2" xfId="13511" xr:uid="{AA30696D-E9BA-48D6-B16F-7F2DD69F9B05}"/>
    <cellStyle name="Calculation 15 2 2 2 3" xfId="14515" xr:uid="{7FAE4583-1C84-47CC-9F78-D90EB2BF58E9}"/>
    <cellStyle name="Calculation 15 2 2 2 4" xfId="15473" xr:uid="{EBA3E6CD-DB64-4035-B279-910B3DA5336E}"/>
    <cellStyle name="Calculation 15 2 2 2 5" xfId="16398" xr:uid="{CCF521CB-CC64-4063-8005-36FE52A56208}"/>
    <cellStyle name="Calculation 15 2 2 2 6" xfId="17269" xr:uid="{334639D3-BFFB-4867-BBA3-7201763807BD}"/>
    <cellStyle name="Calculation 15 2 2 2 7" xfId="18115" xr:uid="{D67AF92F-D4E5-4FFC-9403-0BF92EA390D4}"/>
    <cellStyle name="Calculation 15 2 2 2 8" xfId="18879" xr:uid="{60C44F27-593E-4A59-B44C-D8814D7136B0}"/>
    <cellStyle name="Calculation 15 2 2 3" xfId="9706" xr:uid="{A7A0B5F3-3C54-4CAB-AB45-82B881ABDC76}"/>
    <cellStyle name="Calculation 15 2 2 3 2" xfId="14110" xr:uid="{64B29AC4-6704-4A55-AB46-20F678102E3B}"/>
    <cellStyle name="Calculation 15 2 2 3 3" xfId="15070" xr:uid="{C79766B2-E634-48E5-B7C7-2BC2E039F0BE}"/>
    <cellStyle name="Calculation 15 2 2 3 4" xfId="16022" xr:uid="{666CAB76-CA99-499B-BE84-8E52983C1ABC}"/>
    <cellStyle name="Calculation 15 2 2 3 5" xfId="16896" xr:uid="{423D8196-8363-41B1-8DEC-EDEE8C1524FD}"/>
    <cellStyle name="Calculation 15 2 2 3 6" xfId="17761" xr:uid="{9D8AE99C-2FD9-4EA5-918A-411B3F238A1C}"/>
    <cellStyle name="Calculation 15 2 2 3 7" xfId="18537" xr:uid="{17D00BA7-43B9-4CDF-A1B6-CB58F4DEA45D}"/>
    <cellStyle name="Calculation 15 2 2 3 8" xfId="19294" xr:uid="{5274DE68-F953-43B3-9D3C-685497F762A6}"/>
    <cellStyle name="Calculation 15 2 2 4" xfId="12483" xr:uid="{FF46FFB6-B435-4AD8-9CED-FC64E2198DA4}"/>
    <cellStyle name="Calculation 15 2 2 5" xfId="10396" xr:uid="{BFFCF481-58DF-450C-8A67-D54F9E37ED36}"/>
    <cellStyle name="Calculation 15 2 2 6" xfId="13043" xr:uid="{4EB0185E-8134-4407-8240-8BF7A0BFD76A}"/>
    <cellStyle name="Calculation 15 2 2 7" xfId="9957" xr:uid="{26AE8CE2-0A37-4ECC-B8FA-309FFFE72EF0}"/>
    <cellStyle name="Calculation 15 2 2 8" xfId="13193" xr:uid="{A7F9997D-7D8D-4C87-BD47-5D4C7DE85A2B}"/>
    <cellStyle name="Calculation 15 2 2 9" xfId="12006" xr:uid="{0A515C83-76C9-4010-8389-32ADB600636E}"/>
    <cellStyle name="Calculation 15 2 3" xfId="8517" xr:uid="{4EDB7016-E586-4DB9-AD12-6939CF4B0CE4}"/>
    <cellStyle name="Calculation 15 2 3 2" xfId="13257" xr:uid="{2320C835-4B0D-454F-B81E-FA7202D25BEE}"/>
    <cellStyle name="Calculation 15 2 3 3" xfId="14277" xr:uid="{4C3AF506-4213-4FC7-8B2E-A6CED4118E3E}"/>
    <cellStyle name="Calculation 15 2 3 4" xfId="15237" xr:uid="{08BCC651-BABA-4C9D-AB11-7FC34262D3B3}"/>
    <cellStyle name="Calculation 15 2 3 5" xfId="16186" xr:uid="{875BA3C2-82E8-4995-B1E7-7D453811215E}"/>
    <cellStyle name="Calculation 15 2 3 6" xfId="17059" xr:uid="{B1588AB5-2BFD-4210-BF58-B6D72EC31024}"/>
    <cellStyle name="Calculation 15 2 3 7" xfId="17924" xr:uid="{90537D6D-8410-4E49-A9E0-FB5E71812205}"/>
    <cellStyle name="Calculation 15 2 3 8" xfId="18700" xr:uid="{11CA93A5-2B0B-4B2A-B87E-8E4B5F86BBB4}"/>
    <cellStyle name="Calculation 15 2 4" xfId="9527" xr:uid="{39677768-33F1-4FD5-8CF2-DC7E2054C737}"/>
    <cellStyle name="Calculation 15 2 4 2" xfId="13931" xr:uid="{41FB2874-C555-417E-9A93-5DF23425A088}"/>
    <cellStyle name="Calculation 15 2 4 3" xfId="14891" xr:uid="{5FDFD21D-2A45-48E0-9EA4-6315211E351F}"/>
    <cellStyle name="Calculation 15 2 4 4" xfId="15843" xr:uid="{60F9F3BB-5B6D-4ABE-9A72-0CD2F32237A5}"/>
    <cellStyle name="Calculation 15 2 4 5" xfId="16717" xr:uid="{2A782208-47AC-4B51-A92E-75A9D07FE0F4}"/>
    <cellStyle name="Calculation 15 2 4 6" xfId="17582" xr:uid="{6ABEB722-CE70-4E27-808D-9105F51847A2}"/>
    <cellStyle name="Calculation 15 2 4 7" xfId="18358" xr:uid="{ADF959B5-15C3-403D-8F57-0D6C18A78CA8}"/>
    <cellStyle name="Calculation 15 2 4 8" xfId="19115" xr:uid="{6FD5F663-1DF8-45C9-A8B8-166E9087D383}"/>
    <cellStyle name="Calculation 15 2 5" xfId="12228" xr:uid="{DF779C30-C2C8-4B7C-B3A3-59F13F74A927}"/>
    <cellStyle name="Calculation 15 2 6" xfId="10635" xr:uid="{4429AA65-A548-4EB7-A3AA-6E10301AEDEF}"/>
    <cellStyle name="Calculation 15 2 7" xfId="13618" xr:uid="{F4393F1A-E322-4F98-8F72-A841F97013A7}"/>
    <cellStyle name="Calculation 15 2 8" xfId="14596" xr:uid="{5F7DC524-BAFA-4A72-8DC9-A900A0A141B5}"/>
    <cellStyle name="Calculation 15 2 9" xfId="15549" xr:uid="{9B65514C-8C1E-4D64-A34E-4F37237C1170}"/>
    <cellStyle name="Calculation 15 3" xfId="6973" xr:uid="{AF14BFCB-F2F2-4B68-9C65-2C1EC7223E77}"/>
    <cellStyle name="Calculation 15 3 10" xfId="15590" xr:uid="{7FA879C1-3DC6-4F16-B036-7B54F83AE423}"/>
    <cellStyle name="Calculation 15 3 2" xfId="8612" xr:uid="{DF49C8BB-8E33-4E32-A063-DE354DC7C2D1}"/>
    <cellStyle name="Calculation 15 3 2 2" xfId="13334" xr:uid="{B59A909D-7660-49F8-942B-784426AA2D1E}"/>
    <cellStyle name="Calculation 15 3 2 3" xfId="14348" xr:uid="{0AAE681B-37FD-41DE-BEB2-CFA9E60DF58B}"/>
    <cellStyle name="Calculation 15 3 2 4" xfId="15308" xr:uid="{9F12ADAF-693D-4AA7-9653-59CA7F4921BB}"/>
    <cellStyle name="Calculation 15 3 2 5" xfId="16252" xr:uid="{2ACA5B92-0354-4DD4-8AFE-7A04CE68D7CF}"/>
    <cellStyle name="Calculation 15 3 2 6" xfId="17125" xr:uid="{3BD14E6D-D598-4E75-BDC3-9947927FA178}"/>
    <cellStyle name="Calculation 15 3 2 7" xfId="17990" xr:uid="{0972B715-1B60-482D-A47C-1A07BBE1F32F}"/>
    <cellStyle name="Calculation 15 3 2 8" xfId="18765" xr:uid="{B65DADED-F527-46DF-98C7-6F8B370326C8}"/>
    <cellStyle name="Calculation 15 3 3" xfId="9592" xr:uid="{86CF717E-3C3C-4F65-96EC-521CC7AA7B6A}"/>
    <cellStyle name="Calculation 15 3 3 2" xfId="13996" xr:uid="{3344B2C8-41C2-4623-BFB3-D178D6D7EC0E}"/>
    <cellStyle name="Calculation 15 3 3 3" xfId="14956" xr:uid="{E80647B9-D6BB-481F-AAC0-0FA0B5BDF320}"/>
    <cellStyle name="Calculation 15 3 3 4" xfId="15908" xr:uid="{92D814BC-C214-4C51-BA9D-26DDF460282F}"/>
    <cellStyle name="Calculation 15 3 3 5" xfId="16782" xr:uid="{F3DAEC60-BF58-4BB1-A90C-89AE39064304}"/>
    <cellStyle name="Calculation 15 3 3 6" xfId="17647" xr:uid="{8CB1423B-7436-4EE2-8AF5-1390E132C6FC}"/>
    <cellStyle name="Calculation 15 3 3 7" xfId="18423" xr:uid="{504AC989-BEBD-4B77-8D6C-4F8D078253B8}"/>
    <cellStyle name="Calculation 15 3 3 8" xfId="19180" xr:uid="{20F44B4B-6742-4789-81B5-0E1685ED7C61}"/>
    <cellStyle name="Calculation 15 3 4" xfId="12307" xr:uid="{31122436-ACB1-4D28-B37D-93081A2110E1}"/>
    <cellStyle name="Calculation 15 3 5" xfId="10561" xr:uid="{462FC62C-0E7D-4879-A4F2-5FC04D7CEAE4}"/>
    <cellStyle name="Calculation 15 3 6" xfId="12609" xr:uid="{2D093960-CEF1-447F-9396-10753596909E}"/>
    <cellStyle name="Calculation 15 3 7" xfId="10294" xr:uid="{124FF441-E85F-4348-A570-D55D8C55B87F}"/>
    <cellStyle name="Calculation 15 3 8" xfId="13667" xr:uid="{C8428E14-6585-47F6-BD3D-8B68BADD5FAF}"/>
    <cellStyle name="Calculation 15 3 9" xfId="14638" xr:uid="{64FF6202-FAA1-4E23-89D1-7844F3AE128A}"/>
    <cellStyle name="Calculation 15 4" xfId="7774" xr:uid="{80C3E951-C48C-408D-B2BD-008C78F0C961}"/>
    <cellStyle name="Calculation 15 4 2" xfId="12801" xr:uid="{B61020E5-0042-4593-B347-AA6D79FE75E9}"/>
    <cellStyle name="Calculation 15 4 3" xfId="10170" xr:uid="{2ADDC84F-42A4-4213-A21C-92E25A3725FD}"/>
    <cellStyle name="Calculation 15 4 4" xfId="11993" xr:uid="{1D2CA8C1-BB41-4920-904D-6DD59733CEA0}"/>
    <cellStyle name="Calculation 15 4 5" xfId="10834" xr:uid="{DF168908-6D33-4029-9B7B-E0102503CFA0}"/>
    <cellStyle name="Calculation 15 4 6" xfId="11586" xr:uid="{AED5D43A-0451-4B74-B590-CD2CC760C1A7}"/>
    <cellStyle name="Calculation 15 4 7" xfId="11169" xr:uid="{22D2ACED-9FBF-4071-9071-0BBA31E0B1F2}"/>
    <cellStyle name="Calculation 15 4 8" xfId="13570" xr:uid="{9B5DA47C-3969-4F46-8EB9-B1CA6C62CE4F}"/>
    <cellStyle name="Calculation 15 5" xfId="7905" xr:uid="{F962CA93-556F-437F-83DF-BC2758F2F238}"/>
    <cellStyle name="Calculation 15 5 2" xfId="12898" xr:uid="{5F7BBE1B-1E6F-461C-812B-2C5570EC74BE}"/>
    <cellStyle name="Calculation 15 5 3" xfId="10081" xr:uid="{4B9CFA7F-F5F9-4C6D-883D-325FB37F1786}"/>
    <cellStyle name="Calculation 15 5 4" xfId="12144" xr:uid="{6E493783-244F-4334-9626-33700142F787}"/>
    <cellStyle name="Calculation 15 5 5" xfId="10712" xr:uid="{ED0F8F85-18FC-43FA-A4F7-624CF51229D2}"/>
    <cellStyle name="Calculation 15 5 6" xfId="12907" xr:uid="{CA741C69-DB0C-4E19-A4EE-1F3F36493DBC}"/>
    <cellStyle name="Calculation 15 5 7" xfId="10074" xr:uid="{69CDA7B9-D001-4890-93FB-168CCDEC0935}"/>
    <cellStyle name="Calculation 15 5 8" xfId="13171" xr:uid="{C9DA637F-3C3A-4BE0-BC9D-824EC1AD12D1}"/>
    <cellStyle name="Calculation 15 6" xfId="10186" xr:uid="{B133AF39-C429-4AD9-B259-EB1A2403BEA6}"/>
    <cellStyle name="Calculation 15 7" xfId="11771" xr:uid="{99CFF34E-53F1-401E-961A-C2C03D79AC26}"/>
    <cellStyle name="Calculation 15 8" xfId="11029" xr:uid="{F2D897ED-A149-46D7-907E-4B175EAF7C11}"/>
    <cellStyle name="Calculation 15 9" xfId="12359" xr:uid="{BC52A081-F905-4BDE-BB1E-334F2E30DDBB}"/>
    <cellStyle name="Calculation 16" xfId="812" xr:uid="{ED8A3AC2-CBDD-4BC5-B7C5-B53B6CC701BB}"/>
    <cellStyle name="Calculation 16 10" xfId="11545" xr:uid="{58D058E2-A631-483A-A03F-D5456BB5CACF}"/>
    <cellStyle name="Calculation 16 11" xfId="11192" xr:uid="{8846BBAB-5880-48AD-83B2-3D52775F1B97}"/>
    <cellStyle name="Calculation 16 12" xfId="12538" xr:uid="{3F808EE0-C663-45AE-A6FB-1CB53AD191DA}"/>
    <cellStyle name="Calculation 16 2" xfId="6876" xr:uid="{5DF04839-F4C8-4D8F-9C63-866215672FA3}"/>
    <cellStyle name="Calculation 16 2 10" xfId="11041" xr:uid="{439F0B0A-7074-434C-AC0B-F53AE1905B9D}"/>
    <cellStyle name="Calculation 16 2 11" xfId="12876" xr:uid="{59F606E3-7896-4D73-B05D-EFCAC1465743}"/>
    <cellStyle name="Calculation 16 2 2" xfId="7221" xr:uid="{E76FC2B2-3A8D-45A9-A53B-F001694619E2}"/>
    <cellStyle name="Calculation 16 2 2 10" xfId="12000" xr:uid="{A6ABDDFC-5909-4623-A4DA-B928AFEC1963}"/>
    <cellStyle name="Calculation 16 2 2 2" xfId="8861" xr:uid="{91F05799-0610-4EE2-B7E4-8A0D60880E3E}"/>
    <cellStyle name="Calculation 16 2 2 2 2" xfId="13512" xr:uid="{A28B444B-90ED-4AF8-9DA9-E0082977316C}"/>
    <cellStyle name="Calculation 16 2 2 2 3" xfId="14516" xr:uid="{6089DE6C-2726-458A-8162-43BEF5619288}"/>
    <cellStyle name="Calculation 16 2 2 2 4" xfId="15474" xr:uid="{16DDE6BE-3882-4589-A636-244076EB40F6}"/>
    <cellStyle name="Calculation 16 2 2 2 5" xfId="16399" xr:uid="{B87C8A96-2CE8-4867-A08C-FDD7D257B459}"/>
    <cellStyle name="Calculation 16 2 2 2 6" xfId="17270" xr:uid="{4610F105-1798-4B27-BFE3-DF6A8E4586A5}"/>
    <cellStyle name="Calculation 16 2 2 2 7" xfId="18116" xr:uid="{9CF9C677-A6A3-4498-BB3F-B1ABD583299E}"/>
    <cellStyle name="Calculation 16 2 2 2 8" xfId="18880" xr:uid="{2B118E9A-EBB3-46AC-BFDF-2B135043C971}"/>
    <cellStyle name="Calculation 16 2 2 3" xfId="9707" xr:uid="{42E47765-9AA3-426B-8002-6B2788D8A563}"/>
    <cellStyle name="Calculation 16 2 2 3 2" xfId="14111" xr:uid="{E1FFB4F5-A100-433E-BEDE-3A7AE2826D0F}"/>
    <cellStyle name="Calculation 16 2 2 3 3" xfId="15071" xr:uid="{DAC27B09-6C95-44A1-AF18-FAA1443BBCFB}"/>
    <cellStyle name="Calculation 16 2 2 3 4" xfId="16023" xr:uid="{FE4F54E6-062F-4E62-8041-02BF4AC37039}"/>
    <cellStyle name="Calculation 16 2 2 3 5" xfId="16897" xr:uid="{DB6D3917-8A9A-4F0D-870E-C52CB9E65C46}"/>
    <cellStyle name="Calculation 16 2 2 3 6" xfId="17762" xr:uid="{4D705880-C6F0-4BE4-8533-F2AD529C8E74}"/>
    <cellStyle name="Calculation 16 2 2 3 7" xfId="18538" xr:uid="{04422584-8AF6-4C5F-9EA2-2AB5E1B0613D}"/>
    <cellStyle name="Calculation 16 2 2 3 8" xfId="19295" xr:uid="{CA0C72D2-E803-4D1A-AAB5-02F844976C6C}"/>
    <cellStyle name="Calculation 16 2 2 4" xfId="12484" xr:uid="{06059D02-D90E-4D29-8039-0277E2ED6DCA}"/>
    <cellStyle name="Calculation 16 2 2 5" xfId="10395" xr:uid="{64270FF5-5494-4308-83EB-76AB5705C5D5}"/>
    <cellStyle name="Calculation 16 2 2 6" xfId="12379" xr:uid="{8B470C07-3DBE-4F01-8E66-AA59948A5332}"/>
    <cellStyle name="Calculation 16 2 2 7" xfId="10494" xr:uid="{3882688A-5F9C-48BA-BBD8-60237C05AA1D}"/>
    <cellStyle name="Calculation 16 2 2 8" xfId="12622" xr:uid="{B748DA62-A94E-4E36-81E6-D56DD46CF511}"/>
    <cellStyle name="Calculation 16 2 2 9" xfId="10284" xr:uid="{92B7E107-FA65-47A4-816A-27A1DF87CB6A}"/>
    <cellStyle name="Calculation 16 2 3" xfId="8516" xr:uid="{2BDEAC56-D777-4AAC-A0DB-7F0C3A0109A6}"/>
    <cellStyle name="Calculation 16 2 3 2" xfId="13256" xr:uid="{3C8E6E49-8F9B-4A3F-8E27-A37D712BD59A}"/>
    <cellStyle name="Calculation 16 2 3 3" xfId="14276" xr:uid="{732DF8D8-E744-41CC-B2B0-4599C23E4922}"/>
    <cellStyle name="Calculation 16 2 3 4" xfId="15236" xr:uid="{A059A683-8648-4D62-B314-3EDE50437545}"/>
    <cellStyle name="Calculation 16 2 3 5" xfId="16185" xr:uid="{557D87FE-FFDD-44CD-9CB6-F4B486BEC0AB}"/>
    <cellStyle name="Calculation 16 2 3 6" xfId="17058" xr:uid="{95FA0F27-67A5-45D1-8EB8-292DF40F6862}"/>
    <cellStyle name="Calculation 16 2 3 7" xfId="17923" xr:uid="{22891475-B053-4733-8425-76E5AC9848CD}"/>
    <cellStyle name="Calculation 16 2 3 8" xfId="18699" xr:uid="{C8B46755-15DF-4AD6-A283-03A1B0AFAEDE}"/>
    <cellStyle name="Calculation 16 2 4" xfId="9526" xr:uid="{B4AF2C32-971C-464B-AF4F-F83B5F94A0F8}"/>
    <cellStyle name="Calculation 16 2 4 2" xfId="13930" xr:uid="{2F054FCF-F225-4249-AB5F-5B43345ED292}"/>
    <cellStyle name="Calculation 16 2 4 3" xfId="14890" xr:uid="{86B284F0-4A25-4C35-94E6-037DDE44C3B9}"/>
    <cellStyle name="Calculation 16 2 4 4" xfId="15842" xr:uid="{9AFC93D7-F136-42DB-80C7-99AF50D1CA00}"/>
    <cellStyle name="Calculation 16 2 4 5" xfId="16716" xr:uid="{06359093-70D4-4033-94EB-1E134A9FA6FC}"/>
    <cellStyle name="Calculation 16 2 4 6" xfId="17581" xr:uid="{7BDB9742-512C-4773-AD74-03089F2842F3}"/>
    <cellStyle name="Calculation 16 2 4 7" xfId="18357" xr:uid="{4AC452BA-A60B-4062-8C25-C8721FEE795A}"/>
    <cellStyle name="Calculation 16 2 4 8" xfId="19114" xr:uid="{C6457403-800C-4B4D-86C5-CE1E83291A80}"/>
    <cellStyle name="Calculation 16 2 5" xfId="12227" xr:uid="{4999BF49-B8E2-4AFC-BDD3-1EAA433B5BBF}"/>
    <cellStyle name="Calculation 16 2 6" xfId="10636" xr:uid="{F178B62E-1CB5-4092-B5C6-9AD668356703}"/>
    <cellStyle name="Calculation 16 2 7" xfId="12596" xr:uid="{911CD1A8-BFE2-4642-B19D-0D35F0774991}"/>
    <cellStyle name="Calculation 16 2 8" xfId="10306" xr:uid="{4B0832A8-89FC-45B9-BD25-077B3C187058}"/>
    <cellStyle name="Calculation 16 2 9" xfId="11754" xr:uid="{AAEE928A-BAE0-4043-AA16-5A17A11FEC8B}"/>
    <cellStyle name="Calculation 16 3" xfId="6974" xr:uid="{8B0741B0-9904-45FE-920A-0A62D725E668}"/>
    <cellStyle name="Calculation 16 3 10" xfId="17331" xr:uid="{EBA18F4D-2C2C-4BC7-8798-08E2DD8F2DB1}"/>
    <cellStyle name="Calculation 16 3 2" xfId="8613" xr:uid="{1BB589FF-0EB2-497B-A532-06B644DC75D3}"/>
    <cellStyle name="Calculation 16 3 2 2" xfId="13335" xr:uid="{B2A79696-B818-4C20-9A36-785E84A5BD62}"/>
    <cellStyle name="Calculation 16 3 2 3" xfId="14349" xr:uid="{A95D933A-69C7-4AB6-8136-B9F6ED7B3740}"/>
    <cellStyle name="Calculation 16 3 2 4" xfId="15309" xr:uid="{A868AB11-DB3C-4066-AD78-305601806904}"/>
    <cellStyle name="Calculation 16 3 2 5" xfId="16253" xr:uid="{B8A30027-D414-4730-A4E1-109EA3871E9C}"/>
    <cellStyle name="Calculation 16 3 2 6" xfId="17126" xr:uid="{EB6B5407-1B81-40BD-BCF7-9007C346D0C3}"/>
    <cellStyle name="Calculation 16 3 2 7" xfId="17991" xr:uid="{7FDAB110-A577-41DA-BB55-FE69A8A2FEEB}"/>
    <cellStyle name="Calculation 16 3 2 8" xfId="18766" xr:uid="{169CB975-5B09-4304-BB0C-BDD273A73F9C}"/>
    <cellStyle name="Calculation 16 3 3" xfId="9593" xr:uid="{DC5FB133-B4DF-4038-B292-F33330C19B76}"/>
    <cellStyle name="Calculation 16 3 3 2" xfId="13997" xr:uid="{5CECE396-6536-42DA-A7C0-C4D7BACB2287}"/>
    <cellStyle name="Calculation 16 3 3 3" xfId="14957" xr:uid="{4CF049EC-2C7C-4D80-A061-FDA820814F29}"/>
    <cellStyle name="Calculation 16 3 3 4" xfId="15909" xr:uid="{766BDB0F-60D0-489A-A01F-FC937A86D385}"/>
    <cellStyle name="Calculation 16 3 3 5" xfId="16783" xr:uid="{3B2BE952-8C71-4C69-A1BC-BBCF9A575E24}"/>
    <cellStyle name="Calculation 16 3 3 6" xfId="17648" xr:uid="{6F1E84BF-5DDF-44DF-8754-0C2536569275}"/>
    <cellStyle name="Calculation 16 3 3 7" xfId="18424" xr:uid="{04B1F6D1-83DB-40D8-B69B-57CB2DD0DA46}"/>
    <cellStyle name="Calculation 16 3 3 8" xfId="19181" xr:uid="{C9ABE760-4D7B-47B7-A8A0-641AB62FC791}"/>
    <cellStyle name="Calculation 16 3 4" xfId="12308" xr:uid="{B48894FE-27B7-4ADF-B07C-BB64C384B3E0}"/>
    <cellStyle name="Calculation 16 3 5" xfId="10560" xr:uid="{BF0A0B0C-2540-4A7A-806B-651D96E0D84C}"/>
    <cellStyle name="Calculation 16 3 6" xfId="13630" xr:uid="{36E28F8B-105F-4989-8752-47DE2DB89455}"/>
    <cellStyle name="Calculation 16 3 7" xfId="14608" xr:uid="{084DEF9A-099F-4BCF-9CF7-A8858AC38687}"/>
    <cellStyle name="Calculation 16 3 8" xfId="15561" xr:uid="{1F0BA6D7-F30E-4D03-B4D1-D8578A81EE90}"/>
    <cellStyle name="Calculation 16 3 9" xfId="16460" xr:uid="{DC3B976E-FBCB-402C-A732-EDCA99268240}"/>
    <cellStyle name="Calculation 16 4" xfId="7775" xr:uid="{BCEC789A-449B-499D-AD61-7E99E777A32D}"/>
    <cellStyle name="Calculation 16 4 2" xfId="12802" xr:uid="{E0D64E04-5723-4D7C-B5D0-6FA6AB28E4EC}"/>
    <cellStyle name="Calculation 16 4 3" xfId="10169" xr:uid="{CE1939F4-48E7-4151-9370-C0F6F1F8D26B}"/>
    <cellStyle name="Calculation 16 4 4" xfId="12667" xr:uid="{8CBE6911-8947-469E-94C7-EE0C421D47B7}"/>
    <cellStyle name="Calculation 16 4 5" xfId="10248" xr:uid="{1E83BB87-1AD7-480D-8745-C3C46F3FC12F}"/>
    <cellStyle name="Calculation 16 4 6" xfId="11990" xr:uid="{8551B6BA-D2ED-4FD8-8AB0-C1D226000CEF}"/>
    <cellStyle name="Calculation 16 4 7" xfId="10837" xr:uid="{AC227B67-E780-499C-BF07-B001057FFC01}"/>
    <cellStyle name="Calculation 16 4 8" xfId="11583" xr:uid="{633A8BAF-6FC4-4E9C-9A40-61F5EF3C97D3}"/>
    <cellStyle name="Calculation 16 5" xfId="7904" xr:uid="{7B3FDBB0-FADC-4C46-BB11-0FFBCF9B7AE2}"/>
    <cellStyle name="Calculation 16 5 2" xfId="12897" xr:uid="{ECD4ACFE-152C-4EA8-AEF9-70FBCC48F3CB}"/>
    <cellStyle name="Calculation 16 5 3" xfId="10082" xr:uid="{D229DE9E-335E-43AF-8F68-F32A55E08D06}"/>
    <cellStyle name="Calculation 16 5 4" xfId="13172" xr:uid="{9361CDF5-D615-480A-8803-D14884ED1069}"/>
    <cellStyle name="Calculation 16 5 5" xfId="9863" xr:uid="{2C6006D2-A8A6-476B-B0BA-28D328925FD7}"/>
    <cellStyle name="Calculation 16 5 6" xfId="11888" xr:uid="{730549F0-007D-4F82-81BD-9CC43C9DC930}"/>
    <cellStyle name="Calculation 16 5 7" xfId="10924" xr:uid="{DEB09B6F-10E1-4B4A-B59D-887CCBAFDD7B}"/>
    <cellStyle name="Calculation 16 5 8" xfId="11505" xr:uid="{D28B9D1A-61E9-4082-A274-5477963317F7}"/>
    <cellStyle name="Calculation 16 6" xfId="10187" xr:uid="{2BD53D22-BFBD-4DA0-B94F-CC962AEFE6E2}"/>
    <cellStyle name="Calculation 16 7" xfId="9827" xr:uid="{455C47BD-D24B-46EB-926E-2759A26D8EBF}"/>
    <cellStyle name="Calculation 16 8" xfId="11939" xr:uid="{5E107703-F677-4083-AD18-723FEB7DA0A2}"/>
    <cellStyle name="Calculation 16 9" xfId="10876" xr:uid="{694496A2-D765-4BEA-ACA1-C182167794E6}"/>
    <cellStyle name="Calculation 17" xfId="813" xr:uid="{9997396F-B476-4B3F-B74E-225840EDA675}"/>
    <cellStyle name="Calculation 17 10" xfId="10706" xr:uid="{A9892416-4990-4563-9094-D4E5082FDF22}"/>
    <cellStyle name="Calculation 17 11" xfId="12585" xr:uid="{932133F1-B140-4087-93CF-3EEAC85ED2D7}"/>
    <cellStyle name="Calculation 17 12" xfId="10316" xr:uid="{2619EA40-7941-42BA-9538-447A76743F21}"/>
    <cellStyle name="Calculation 17 2" xfId="6875" xr:uid="{C2AB7561-B3B0-4058-B79E-C6D0242AA30D}"/>
    <cellStyle name="Calculation 17 2 10" xfId="11180" xr:uid="{0A9355C0-A8B7-4562-A186-7A81F12D1A98}"/>
    <cellStyle name="Calculation 17 2 11" xfId="12539" xr:uid="{6B87CCA0-FFF6-40C3-AE35-08AA615C6126}"/>
    <cellStyle name="Calculation 17 2 2" xfId="7222" xr:uid="{2F920490-90DA-43A3-B660-7803B819AC60}"/>
    <cellStyle name="Calculation 17 2 2 10" xfId="17180" xr:uid="{A3BC8EAF-2AF6-429D-8468-88F2BEE564C0}"/>
    <cellStyle name="Calculation 17 2 2 2" xfId="8862" xr:uid="{4E786B79-17CA-4E05-B853-A357D92FD65D}"/>
    <cellStyle name="Calculation 17 2 2 2 2" xfId="13513" xr:uid="{0FA604E4-CF35-4098-9686-06E1D8B25305}"/>
    <cellStyle name="Calculation 17 2 2 2 3" xfId="14517" xr:uid="{6E32F429-0E25-4719-8B4C-BC7F35F8D29A}"/>
    <cellStyle name="Calculation 17 2 2 2 4" xfId="15475" xr:uid="{3B389E94-CE25-4D98-ADF7-BFA082546738}"/>
    <cellStyle name="Calculation 17 2 2 2 5" xfId="16400" xr:uid="{18C5D3D6-2FF0-4B98-B789-42BA913B76CF}"/>
    <cellStyle name="Calculation 17 2 2 2 6" xfId="17271" xr:uid="{0EA4E782-5A9A-4AC8-BE2A-694DE26C2314}"/>
    <cellStyle name="Calculation 17 2 2 2 7" xfId="18117" xr:uid="{D5695F4E-AC77-4EFE-9D27-8974D6F04242}"/>
    <cellStyle name="Calculation 17 2 2 2 8" xfId="18881" xr:uid="{0423E56A-D6FE-4DE2-93A1-3FA7ABFBA8A5}"/>
    <cellStyle name="Calculation 17 2 2 3" xfId="9708" xr:uid="{CF1FFC67-08C5-4582-B357-1B0F0ABB4495}"/>
    <cellStyle name="Calculation 17 2 2 3 2" xfId="14112" xr:uid="{B7FB5ED3-0E1E-4CE2-B018-FCCF6005A1B0}"/>
    <cellStyle name="Calculation 17 2 2 3 3" xfId="15072" xr:uid="{E2070A1D-E63C-4965-A803-A83366D17114}"/>
    <cellStyle name="Calculation 17 2 2 3 4" xfId="16024" xr:uid="{4255A04C-A588-4131-80D0-C422500E0AA4}"/>
    <cellStyle name="Calculation 17 2 2 3 5" xfId="16898" xr:uid="{53AC43D3-93D5-4BC8-A4CD-88783D9A0CFB}"/>
    <cellStyle name="Calculation 17 2 2 3 6" xfId="17763" xr:uid="{06C15FF4-B469-41CE-886D-0D2873A2405A}"/>
    <cellStyle name="Calculation 17 2 2 3 7" xfId="18539" xr:uid="{B017D28A-684A-440B-9E06-3F5EFE8FC2ED}"/>
    <cellStyle name="Calculation 17 2 2 3 8" xfId="19296" xr:uid="{6ABC9B24-4B25-4BB9-852E-D129214F078F}"/>
    <cellStyle name="Calculation 17 2 2 4" xfId="12485" xr:uid="{02E03A89-2575-452C-A96C-50F227D8197A}"/>
    <cellStyle name="Calculation 17 2 2 5" xfId="10394" xr:uid="{156A9EB7-AF14-405E-AAEE-B480758D6745}"/>
    <cellStyle name="Calculation 17 2 2 6" xfId="13410" xr:uid="{DD1F5B07-A4C1-4776-866F-45C240BC98C0}"/>
    <cellStyle name="Calculation 17 2 2 7" xfId="14419" xr:uid="{FAF20A5F-88A1-4A82-9743-8E9888D3AC50}"/>
    <cellStyle name="Calculation 17 2 2 8" xfId="15377" xr:uid="{548F08BF-A132-40E3-B711-B3320D1EF82C}"/>
    <cellStyle name="Calculation 17 2 2 9" xfId="16308" xr:uid="{C7402C9C-15B1-443A-8160-FB0C209A7C23}"/>
    <cellStyle name="Calculation 17 2 3" xfId="8515" xr:uid="{F662E3DB-21B2-4F4E-A02D-D209E4AF60FA}"/>
    <cellStyle name="Calculation 17 2 3 2" xfId="13255" xr:uid="{74A45E56-212F-418B-9B16-89A802C097F3}"/>
    <cellStyle name="Calculation 17 2 3 3" xfId="14275" xr:uid="{9C472E03-7278-4E26-AAED-D2122B26257D}"/>
    <cellStyle name="Calculation 17 2 3 4" xfId="15235" xr:uid="{2F6956D8-0D40-4CCD-97BA-350DDF047E55}"/>
    <cellStyle name="Calculation 17 2 3 5" xfId="16184" xr:uid="{9DD2C2A1-3319-4308-A87E-1B2201ABD14C}"/>
    <cellStyle name="Calculation 17 2 3 6" xfId="17057" xr:uid="{417999C2-768A-4318-A4E7-02C5B178E2A5}"/>
    <cellStyle name="Calculation 17 2 3 7" xfId="17922" xr:uid="{37FB884A-4563-4A41-8F33-CD6AF3D85430}"/>
    <cellStyle name="Calculation 17 2 3 8" xfId="18698" xr:uid="{2570D7AD-71F4-4969-8F69-67C3FA115732}"/>
    <cellStyle name="Calculation 17 2 4" xfId="9525" xr:uid="{A60AC5D4-155E-47B2-9D5E-81AF642A0285}"/>
    <cellStyle name="Calculation 17 2 4 2" xfId="13929" xr:uid="{2E715098-FA34-478F-9E1A-7A1F6D45DD09}"/>
    <cellStyle name="Calculation 17 2 4 3" xfId="14889" xr:uid="{39D35C02-D189-4065-81A4-AF2BB8F0A7D8}"/>
    <cellStyle name="Calculation 17 2 4 4" xfId="15841" xr:uid="{F450F957-857F-423E-8A55-E7A1784D0A8B}"/>
    <cellStyle name="Calculation 17 2 4 5" xfId="16715" xr:uid="{D47AACCF-2398-4E43-945C-CF0972E438E6}"/>
    <cellStyle name="Calculation 17 2 4 6" xfId="17580" xr:uid="{C61A2ECE-FB9D-47A0-963E-6A703F3C0759}"/>
    <cellStyle name="Calculation 17 2 4 7" xfId="18356" xr:uid="{A854A798-1C2C-444E-BC4E-418ECDC8ED60}"/>
    <cellStyle name="Calculation 17 2 4 8" xfId="19113" xr:uid="{E793A3F9-0690-45EA-AF9B-ECB81E5C2BC9}"/>
    <cellStyle name="Calculation 17 2 5" xfId="12226" xr:uid="{274C81C5-DCCC-4035-9358-68E7E09C4A0C}"/>
    <cellStyle name="Calculation 17 2 6" xfId="10637" xr:uid="{D249A433-F8AD-4C22-9711-492E0367989B}"/>
    <cellStyle name="Calculation 17 2 7" xfId="11978" xr:uid="{8239D9CC-CC9F-480C-BD6D-136C46A47CC8}"/>
    <cellStyle name="Calculation 17 2 8" xfId="10848" xr:uid="{AE82F068-B241-434E-AEF9-E9266BA02254}"/>
    <cellStyle name="Calculation 17 2 9" xfId="11572" xr:uid="{9C713A48-1B83-4082-A491-BCAD9746FA59}"/>
    <cellStyle name="Calculation 17 3" xfId="6975" xr:uid="{2C59702B-F4A6-486C-A28B-2BF18C1CEAD3}"/>
    <cellStyle name="Calculation 17 3 10" xfId="13600" xr:uid="{327624A7-067D-4C75-8D86-203616725149}"/>
    <cellStyle name="Calculation 17 3 2" xfId="8614" xr:uid="{52E787BB-24EF-40A5-96DE-10A0E84527BC}"/>
    <cellStyle name="Calculation 17 3 2 2" xfId="13336" xr:uid="{08B1C6CA-BB7F-466E-B0B8-597C32BDA440}"/>
    <cellStyle name="Calculation 17 3 2 3" xfId="14350" xr:uid="{1A98399C-7A5A-4273-B5A6-62E2D0195197}"/>
    <cellStyle name="Calculation 17 3 2 4" xfId="15310" xr:uid="{2FF4C97A-4AB8-4B9B-BA99-4DF08CF10A44}"/>
    <cellStyle name="Calculation 17 3 2 5" xfId="16254" xr:uid="{0F9C62D5-2FDC-484E-83E5-528A9DEA5448}"/>
    <cellStyle name="Calculation 17 3 2 6" xfId="17127" xr:uid="{03611801-C1D4-4DCF-AECB-CD0E117C6CB3}"/>
    <cellStyle name="Calculation 17 3 2 7" xfId="17992" xr:uid="{BCC05922-3AF5-4271-BF11-FB42990A5728}"/>
    <cellStyle name="Calculation 17 3 2 8" xfId="18767" xr:uid="{9FFE4F4E-F169-48E4-B5F0-311EE00821DB}"/>
    <cellStyle name="Calculation 17 3 3" xfId="9594" xr:uid="{ED5C43B2-5E78-42C5-9428-460DBF566572}"/>
    <cellStyle name="Calculation 17 3 3 2" xfId="13998" xr:uid="{2DC547FC-0686-413C-92BD-6A332568B6CD}"/>
    <cellStyle name="Calculation 17 3 3 3" xfId="14958" xr:uid="{4C2D707F-BC4F-4043-846E-B5BF82978B0F}"/>
    <cellStyle name="Calculation 17 3 3 4" xfId="15910" xr:uid="{F7729839-05A9-49DE-86F4-744DC002066C}"/>
    <cellStyle name="Calculation 17 3 3 5" xfId="16784" xr:uid="{34EAD0C4-7B29-4D88-854F-31AC282FEE3F}"/>
    <cellStyle name="Calculation 17 3 3 6" xfId="17649" xr:uid="{109B23A9-80FF-4187-A450-F74FA7C49D09}"/>
    <cellStyle name="Calculation 17 3 3 7" xfId="18425" xr:uid="{C5D1C2A8-A5AB-4B19-AE2B-59E6755A903D}"/>
    <cellStyle name="Calculation 17 3 3 8" xfId="19182" xr:uid="{83B4E108-0798-4BB7-96E2-413FC913CDF7}"/>
    <cellStyle name="Calculation 17 3 4" xfId="12309" xr:uid="{69C58A7D-8903-40C3-AE48-67191ACE92C8}"/>
    <cellStyle name="Calculation 17 3 5" xfId="10559" xr:uid="{4178FD81-8A94-4675-A334-CD86539548C8}"/>
    <cellStyle name="Calculation 17 3 6" xfId="13126" xr:uid="{BC40BF23-5CA0-4F1C-9C95-E25213FDFF8A}"/>
    <cellStyle name="Calculation 17 3 7" xfId="9899" xr:uid="{F5C5EC4F-8178-4E32-BBB0-7CF0D18216F9}"/>
    <cellStyle name="Calculation 17 3 8" xfId="11837" xr:uid="{A31F9300-E931-4556-9786-71EE2619EC5E}"/>
    <cellStyle name="Calculation 17 3 9" xfId="10973" xr:uid="{9914E854-72CF-4F64-BC46-C3C6B0568C0E}"/>
    <cellStyle name="Calculation 17 4" xfId="7776" xr:uid="{C13609AF-99B6-4E2E-AB03-494C4E991877}"/>
    <cellStyle name="Calculation 17 4 2" xfId="12803" xr:uid="{E980FAA2-A06D-47E8-8DD2-CB3647B1C2F0}"/>
    <cellStyle name="Calculation 17 4 3" xfId="10168" xr:uid="{A126B146-699A-4B5B-8DEF-5F85456C5E4C}"/>
    <cellStyle name="Calculation 17 4 4" xfId="13687" xr:uid="{E76DE3EF-314A-459B-A3D9-BAD534E13B48}"/>
    <cellStyle name="Calculation 17 4 5" xfId="14655" xr:uid="{7159F353-5043-42FF-87EB-42D9790C26B1}"/>
    <cellStyle name="Calculation 17 4 6" xfId="15607" xr:uid="{0B61089A-617E-4725-8F01-98EE6B64B6FC}"/>
    <cellStyle name="Calculation 17 4 7" xfId="16492" xr:uid="{260480D0-5C36-4B98-95DA-DFF600E0EB75}"/>
    <cellStyle name="Calculation 17 4 8" xfId="17360" xr:uid="{E3B3C741-E57F-4092-94BF-EAD42EC30DFD}"/>
    <cellStyle name="Calculation 17 5" xfId="7903" xr:uid="{CD1C57CE-499C-4387-A1C3-E6F0FCE06592}"/>
    <cellStyle name="Calculation 17 5 2" xfId="12896" xr:uid="{3EE268A1-D242-4052-85E6-DE68C3304A3C}"/>
    <cellStyle name="Calculation 17 5 3" xfId="10083" xr:uid="{702321B1-1390-453B-9115-969196E7443E}"/>
    <cellStyle name="Calculation 17 5 4" xfId="13698" xr:uid="{79D8172D-5427-47EF-850E-F6B10D8B2BEE}"/>
    <cellStyle name="Calculation 17 5 5" xfId="14664" xr:uid="{862C66BC-FBB5-4D98-8311-AB0BB1584825}"/>
    <cellStyle name="Calculation 17 5 6" xfId="15616" xr:uid="{12A531DC-25D2-4A5E-BA46-084D23AE9087}"/>
    <cellStyle name="Calculation 17 5 7" xfId="16501" xr:uid="{E4695A6E-0158-44DD-9398-B830444D53B3}"/>
    <cellStyle name="Calculation 17 5 8" xfId="17369" xr:uid="{6458486B-2934-4A8E-9D22-328AECB8DC2E}"/>
    <cellStyle name="Calculation 17 6" xfId="10188" xr:uid="{EA7308C7-880C-4920-84CA-28B2E69A733F}"/>
    <cellStyle name="Calculation 17 7" xfId="12932" xr:uid="{C376204F-8C6A-4BF4-BE18-34752B4F34E8}"/>
    <cellStyle name="Calculation 17 8" xfId="10054" xr:uid="{73CF6F35-7EBB-4995-BEF3-55C360BE9E56}"/>
    <cellStyle name="Calculation 17 9" xfId="12152" xr:uid="{6B9403B7-1CC3-4276-9AEB-2ED04884CD79}"/>
    <cellStyle name="Calculation 18" xfId="814" xr:uid="{DC8A91BA-9024-4F83-A4C5-AFD8B1996E91}"/>
    <cellStyle name="Calculation 18 10" xfId="15385" xr:uid="{59C2CEDA-91FE-4D1D-8B64-74973D3EBCB5}"/>
    <cellStyle name="Calculation 18 11" xfId="16312" xr:uid="{19B014D6-FA4D-4350-92F4-497B35093058}"/>
    <cellStyle name="Calculation 18 12" xfId="17183" xr:uid="{C6D2DABC-6C06-4487-9E5E-FDF4CE241F5C}"/>
    <cellStyle name="Calculation 18 13" xfId="18033" xr:uid="{8454D078-CFD6-41BA-8454-F31C253A7A13}"/>
    <cellStyle name="Calculation 18 2" xfId="815" xr:uid="{D12A32E8-B3EE-4FDC-B147-F52A5E121347}"/>
    <cellStyle name="Calculation 18 2 10" xfId="10744" xr:uid="{5388313E-3EE3-4F27-A7DC-96291AE0D7A0}"/>
    <cellStyle name="Calculation 18 2 11" xfId="13105" xr:uid="{25EC8FA5-0CAE-4068-97BE-94E6DE0A8521}"/>
    <cellStyle name="Calculation 18 2 12" xfId="9916" xr:uid="{05D3C3CE-5F75-434E-BA4E-78F7C60D06BA}"/>
    <cellStyle name="Calculation 18 2 2" xfId="6873" xr:uid="{B838970A-DF83-4A08-82EB-D331B0D506DF}"/>
    <cellStyle name="Calculation 18 2 2 10" xfId="16447" xr:uid="{CA18E72D-56F3-410F-A947-C2579B2CCE1D}"/>
    <cellStyle name="Calculation 18 2 2 11" xfId="17318" xr:uid="{86335A8B-FD37-4C03-BAA7-5C0F353877F5}"/>
    <cellStyle name="Calculation 18 2 2 2" xfId="7223" xr:uid="{7E1A2FE9-1324-4D2A-9CEC-075C35338AF0}"/>
    <cellStyle name="Calculation 18 2 2 2 10" xfId="15618" xr:uid="{F14A2D1B-B228-4E0B-A138-1FA7014850DB}"/>
    <cellStyle name="Calculation 18 2 2 2 2" xfId="8863" xr:uid="{6CD540A8-5C94-4E1D-9B16-49AC154AD329}"/>
    <cellStyle name="Calculation 18 2 2 2 2 2" xfId="13514" xr:uid="{CA849583-7146-43EC-9C33-5A5E580B0E8C}"/>
    <cellStyle name="Calculation 18 2 2 2 2 3" xfId="14518" xr:uid="{86B3D09B-B61D-4AC0-B440-94B70D000B0B}"/>
    <cellStyle name="Calculation 18 2 2 2 2 4" xfId="15476" xr:uid="{95308090-44F6-4C33-B38D-AF6A5936F9F9}"/>
    <cellStyle name="Calculation 18 2 2 2 2 5" xfId="16401" xr:uid="{9E2718BC-8D37-4849-B341-7A233658CA8C}"/>
    <cellStyle name="Calculation 18 2 2 2 2 6" xfId="17272" xr:uid="{152A23DD-505D-4F1A-BD3E-BF254B3BADB8}"/>
    <cellStyle name="Calculation 18 2 2 2 2 7" xfId="18118" xr:uid="{10FAE4B6-21C3-4312-9835-25E6739527BC}"/>
    <cellStyle name="Calculation 18 2 2 2 2 8" xfId="18882" xr:uid="{41A5A095-5C77-48E6-AA6F-C9154D4734E8}"/>
    <cellStyle name="Calculation 18 2 2 2 3" xfId="9709" xr:uid="{E84A7536-5127-4AB7-9CAB-1F7F385DF4B4}"/>
    <cellStyle name="Calculation 18 2 2 2 3 2" xfId="14113" xr:uid="{5D693381-C6A7-4E54-8F39-75104593BD2F}"/>
    <cellStyle name="Calculation 18 2 2 2 3 3" xfId="15073" xr:uid="{68F0C650-3E41-4091-B74D-37993C36E1A4}"/>
    <cellStyle name="Calculation 18 2 2 2 3 4" xfId="16025" xr:uid="{2ED61F27-B76C-4DE8-B5F3-95112F001C4E}"/>
    <cellStyle name="Calculation 18 2 2 2 3 5" xfId="16899" xr:uid="{36F48D47-7160-4054-9879-4D726BBCB8BA}"/>
    <cellStyle name="Calculation 18 2 2 2 3 6" xfId="17764" xr:uid="{498BC094-B075-4CAF-B247-93A1D2DFD112}"/>
    <cellStyle name="Calculation 18 2 2 2 3 7" xfId="18540" xr:uid="{DBAFF3F2-D830-4E40-9AD0-828C00B75BFB}"/>
    <cellStyle name="Calculation 18 2 2 2 3 8" xfId="19297" xr:uid="{6BA7B393-C50C-4926-ABD9-E6CF1F93D936}"/>
    <cellStyle name="Calculation 18 2 2 2 4" xfId="12486" xr:uid="{4D63DEAA-455B-4F53-8E66-83CFF835EEAD}"/>
    <cellStyle name="Calculation 18 2 2 2 5" xfId="10393" xr:uid="{824E447D-0BE5-4C83-BB51-DDDF90DB12D6}"/>
    <cellStyle name="Calculation 18 2 2 2 6" xfId="12921" xr:uid="{E478B145-115B-4614-8CEE-0340CC981B59}"/>
    <cellStyle name="Calculation 18 2 2 2 7" xfId="10061" xr:uid="{84DD6154-F83A-4B51-9D6E-4572ED7B2FB4}"/>
    <cellStyle name="Calculation 18 2 2 2 8" xfId="13701" xr:uid="{A026EDAE-554D-4CE9-97FB-493F9D2E2E01}"/>
    <cellStyle name="Calculation 18 2 2 2 9" xfId="14666" xr:uid="{E6E570F8-6D88-47E2-9B4B-BA171CBDAD9E}"/>
    <cellStyle name="Calculation 18 2 2 3" xfId="8513" xr:uid="{FC1E7F77-011A-44AD-A3D3-C4C0FDBFE17E}"/>
    <cellStyle name="Calculation 18 2 2 3 2" xfId="13253" xr:uid="{6B3D6626-D427-40FB-A26D-67A6A3EBC1F0}"/>
    <cellStyle name="Calculation 18 2 2 3 3" xfId="14273" xr:uid="{F21E666C-7039-4F7B-BC92-2049B9A0C0B2}"/>
    <cellStyle name="Calculation 18 2 2 3 4" xfId="15233" xr:uid="{69C7A520-CF38-4921-9139-25766FDD227B}"/>
    <cellStyle name="Calculation 18 2 2 3 5" xfId="16182" xr:uid="{8212CD0B-AB79-4FB4-8331-B0B873BB55AF}"/>
    <cellStyle name="Calculation 18 2 2 3 6" xfId="17055" xr:uid="{9733FA26-63FB-41AD-91EA-907C5BFD255C}"/>
    <cellStyle name="Calculation 18 2 2 3 7" xfId="17920" xr:uid="{CB4F047E-3E3F-4B07-A2EA-E79D1869DB53}"/>
    <cellStyle name="Calculation 18 2 2 3 8" xfId="18696" xr:uid="{F3A26401-DD3D-48A1-ABB1-FD4BFFB16D96}"/>
    <cellStyle name="Calculation 18 2 2 4" xfId="9523" xr:uid="{D640364F-453C-4E28-B881-189F5AF9386B}"/>
    <cellStyle name="Calculation 18 2 2 4 2" xfId="13927" xr:uid="{6ED5DB59-58CC-4B91-B997-80CE12D38838}"/>
    <cellStyle name="Calculation 18 2 2 4 3" xfId="14887" xr:uid="{291E3D86-1DAF-4911-96F1-13C88DB34F6F}"/>
    <cellStyle name="Calculation 18 2 2 4 4" xfId="15839" xr:uid="{7E753C46-F428-4CAD-B92A-320F27F9A513}"/>
    <cellStyle name="Calculation 18 2 2 4 5" xfId="16713" xr:uid="{0991FA7D-91AE-46C6-AA6C-40F93250A107}"/>
    <cellStyle name="Calculation 18 2 2 4 6" xfId="17578" xr:uid="{B4DB8940-56E6-4CA8-899B-3A6F69F023C0}"/>
    <cellStyle name="Calculation 18 2 2 4 7" xfId="18354" xr:uid="{4F330077-A672-46FC-8F17-7D37C2F0618E}"/>
    <cellStyle name="Calculation 18 2 2 4 8" xfId="19111" xr:uid="{176391C1-2177-4FD9-B6B7-28837C4329D0}"/>
    <cellStyle name="Calculation 18 2 2 5" xfId="12224" xr:uid="{967A4630-F3B2-415C-A89E-35AAF60BA11D}"/>
    <cellStyle name="Calculation 18 2 2 6" xfId="10639" xr:uid="{796144C3-047A-402C-999E-8ED473FE00B2}"/>
    <cellStyle name="Calculation 18 2 2 7" xfId="13617" xr:uid="{BA9FF535-D533-41EE-8450-7DBA7B374D93}"/>
    <cellStyle name="Calculation 18 2 2 8" xfId="14595" xr:uid="{10C052E3-94C2-4CFA-AD38-2E33C1F6BA1E}"/>
    <cellStyle name="Calculation 18 2 2 9" xfId="15548" xr:uid="{38D0C97E-C810-4E47-81CB-45A2EDD02637}"/>
    <cellStyle name="Calculation 18 2 3" xfId="6977" xr:uid="{6F3AED2A-E4C9-4171-9842-A364DBCA099B}"/>
    <cellStyle name="Calculation 18 2 3 10" xfId="12747" xr:uid="{F18AD4DA-81D8-4CAE-900E-802309CC4578}"/>
    <cellStyle name="Calculation 18 2 3 2" xfId="8616" xr:uid="{970ACB46-B011-4F81-A7A8-ACEBE52DBA78}"/>
    <cellStyle name="Calculation 18 2 3 2 2" xfId="13338" xr:uid="{FA0F969D-3765-4DD7-909F-8241FE1EF48E}"/>
    <cellStyle name="Calculation 18 2 3 2 3" xfId="14352" xr:uid="{62639C27-576D-4C60-8134-4B1722F121E4}"/>
    <cellStyle name="Calculation 18 2 3 2 4" xfId="15312" xr:uid="{A245FA30-C398-458B-99A3-DB9C160E73C0}"/>
    <cellStyle name="Calculation 18 2 3 2 5" xfId="16256" xr:uid="{D7F00E8F-7996-42AF-B744-6CFA2856043B}"/>
    <cellStyle name="Calculation 18 2 3 2 6" xfId="17129" xr:uid="{4C274769-44BD-468E-8FD5-41F4F83F0C68}"/>
    <cellStyle name="Calculation 18 2 3 2 7" xfId="17994" xr:uid="{AE3F70D5-FD50-40EE-99B0-05259F162561}"/>
    <cellStyle name="Calculation 18 2 3 2 8" xfId="18769" xr:uid="{8A0DD416-3D19-47FD-8B45-C3395F4A9464}"/>
    <cellStyle name="Calculation 18 2 3 3" xfId="9596" xr:uid="{5D8E66CD-75E1-492A-85A7-8ACD6B9D8EB1}"/>
    <cellStyle name="Calculation 18 2 3 3 2" xfId="14000" xr:uid="{B81398F7-DA0D-4D21-A3BF-5384BCA01356}"/>
    <cellStyle name="Calculation 18 2 3 3 3" xfId="14960" xr:uid="{FCF3B5DD-FEE7-43FB-BEBC-EA913FD37F48}"/>
    <cellStyle name="Calculation 18 2 3 3 4" xfId="15912" xr:uid="{A1FE9844-E8A3-48E4-BEE8-EB2AD607E54C}"/>
    <cellStyle name="Calculation 18 2 3 3 5" xfId="16786" xr:uid="{D792CCD9-715E-4DDA-ABA5-CD729AF452B6}"/>
    <cellStyle name="Calculation 18 2 3 3 6" xfId="17651" xr:uid="{4173B699-7DA1-4C5E-B736-8C5B5BCFF326}"/>
    <cellStyle name="Calculation 18 2 3 3 7" xfId="18427" xr:uid="{D1D195D6-A49B-4C0E-9368-1C1D50D643DE}"/>
    <cellStyle name="Calculation 18 2 3 3 8" xfId="19184" xr:uid="{BEEFC45A-11D2-49CE-979D-D000825774AD}"/>
    <cellStyle name="Calculation 18 2 3 4" xfId="12311" xr:uid="{6DF8E119-2ED5-4A5B-8FF6-D6D640877AEB}"/>
    <cellStyle name="Calculation 18 2 3 5" xfId="10557" xr:uid="{573C93E1-654F-441D-9D6E-2FF525A72812}"/>
    <cellStyle name="Calculation 18 2 3 6" xfId="12610" xr:uid="{59001C30-3515-45C1-A9E5-492B671B38EC}"/>
    <cellStyle name="Calculation 18 2 3 7" xfId="10293" xr:uid="{A5A233B0-539D-47E6-B1A2-C5EA611BCC09}"/>
    <cellStyle name="Calculation 18 2 3 8" xfId="13154" xr:uid="{2579B430-12E7-47D6-9CFD-1294652A3748}"/>
    <cellStyle name="Calculation 18 2 3 9" xfId="9878" xr:uid="{B4D22B43-3868-4C37-871A-225915B13AAD}"/>
    <cellStyle name="Calculation 18 2 4" xfId="7778" xr:uid="{DCF74685-4B53-47E3-868F-F6C900287218}"/>
    <cellStyle name="Calculation 18 2 4 2" xfId="12805" xr:uid="{E1D4CB99-C455-4C70-A1B3-7956A75029AD}"/>
    <cellStyle name="Calculation 18 2 4 3" xfId="12016" xr:uid="{1464240B-C08A-4A7A-B88E-4FABD196979F}"/>
    <cellStyle name="Calculation 18 2 4 4" xfId="10815" xr:uid="{1EE784AC-05A1-47D9-82B5-DCE08DF6420A}"/>
    <cellStyle name="Calculation 18 2 4 5" xfId="11603" xr:uid="{9F85DB6E-3E5B-4453-A168-DF3C90D65A36}"/>
    <cellStyle name="Calculation 18 2 4 6" xfId="11154" xr:uid="{A196FE93-06C5-4F25-9966-A8943DBE8071}"/>
    <cellStyle name="Calculation 18 2 4 7" xfId="13021" xr:uid="{45D9A89D-E80C-4489-B057-C8AFD0F4549F}"/>
    <cellStyle name="Calculation 18 2 4 8" xfId="9972" xr:uid="{8DE212DF-B902-4BA5-BCB8-D68811F9599A}"/>
    <cellStyle name="Calculation 18 2 5" xfId="7901" xr:uid="{424664E1-BC01-4844-87BE-7CF766136142}"/>
    <cellStyle name="Calculation 18 2 5 2" xfId="12894" xr:uid="{599FED6D-B8C8-44CE-8ABA-A60FD7413A21}"/>
    <cellStyle name="Calculation 18 2 5 3" xfId="10085" xr:uid="{E8931274-CDAB-44D5-A9E6-669DB7E6548A}"/>
    <cellStyle name="Calculation 18 2 5 4" xfId="12143" xr:uid="{8E7AAA8F-01F2-4E55-A055-37548353CF3C}"/>
    <cellStyle name="Calculation 18 2 5 5" xfId="10713" xr:uid="{3BD0D474-538B-4F7B-887C-5BFAFBB5737F}"/>
    <cellStyle name="Calculation 18 2 5 6" xfId="13397" xr:uid="{287B6F74-2331-4B78-95FC-320207C71107}"/>
    <cellStyle name="Calculation 18 2 5 7" xfId="14406" xr:uid="{2F743B77-8267-46C0-B149-7998ED830748}"/>
    <cellStyle name="Calculation 18 2 5 8" xfId="15364" xr:uid="{5C46316E-E0B9-4FCA-9E11-95C31D0EE239}"/>
    <cellStyle name="Calculation 18 2 6" xfId="10190" xr:uid="{1DC05637-6593-4DAB-AA0E-E9345B1CD0D5}"/>
    <cellStyle name="Calculation 18 2 7" xfId="12389" xr:uid="{4E644026-79CD-4AFC-A5D2-8778ACBE5B2B}"/>
    <cellStyle name="Calculation 18 2 8" xfId="10486" xr:uid="{2AF84000-6CDA-4133-872C-84D3D76C07D8}"/>
    <cellStyle name="Calculation 18 2 9" xfId="12106" xr:uid="{54974013-2D9A-4570-B3E8-8D3DE49E1BFF}"/>
    <cellStyle name="Calculation 18 3" xfId="6874" xr:uid="{EF37CE16-E9FB-4012-B9F0-27BF72F44DB6}"/>
    <cellStyle name="Calculation 18 3 10" xfId="10570" xr:uid="{4E1E3514-8E96-41CB-97DB-8F24F4020F5A}"/>
    <cellStyle name="Calculation 18 3 11" xfId="12607" xr:uid="{CC704FCF-4015-4EE4-9C7E-96C7AF90194B}"/>
    <cellStyle name="Calculation 18 3 2" xfId="7224" xr:uid="{B98A78AB-0B3B-428F-BE28-4A5D2E6C595A}"/>
    <cellStyle name="Calculation 18 3 2 10" xfId="12620" xr:uid="{AE7460CD-0778-448B-AF7C-A198225B334C}"/>
    <cellStyle name="Calculation 18 3 2 2" xfId="8864" xr:uid="{EAFDE3C6-4C6D-40B4-8185-E6B5BF40C6D0}"/>
    <cellStyle name="Calculation 18 3 2 2 2" xfId="13515" xr:uid="{EBB78DEA-2688-4E57-AE42-00EDCAE954FE}"/>
    <cellStyle name="Calculation 18 3 2 2 3" xfId="14519" xr:uid="{47CC6DCD-DBEC-477C-84EE-53BC08C234C3}"/>
    <cellStyle name="Calculation 18 3 2 2 4" xfId="15477" xr:uid="{D0F8EDDC-3306-4F7B-97C5-1A8BCDE871B4}"/>
    <cellStyle name="Calculation 18 3 2 2 5" xfId="16402" xr:uid="{E8884E7C-A667-4A78-A058-E16D1406D18B}"/>
    <cellStyle name="Calculation 18 3 2 2 6" xfId="17273" xr:uid="{82052FD5-0D3B-49CA-A097-9261A512C3D9}"/>
    <cellStyle name="Calculation 18 3 2 2 7" xfId="18119" xr:uid="{7973A51A-A401-4D74-83D4-D738C0C66A8D}"/>
    <cellStyle name="Calculation 18 3 2 2 8" xfId="18883" xr:uid="{FA810C4F-BD90-4519-8CE4-17075F32289A}"/>
    <cellStyle name="Calculation 18 3 2 3" xfId="9710" xr:uid="{6C8DAB59-8BC8-41C2-A413-56B6490555D3}"/>
    <cellStyle name="Calculation 18 3 2 3 2" xfId="14114" xr:uid="{1620692F-CB05-4CE1-8CEF-5B2209ED96A3}"/>
    <cellStyle name="Calculation 18 3 2 3 3" xfId="15074" xr:uid="{D24C6508-BCC2-4C27-AD03-214CDC297162}"/>
    <cellStyle name="Calculation 18 3 2 3 4" xfId="16026" xr:uid="{0C71C227-D4FA-4DBF-B710-82F06FA2A3F6}"/>
    <cellStyle name="Calculation 18 3 2 3 5" xfId="16900" xr:uid="{3C9A534D-5A69-4FA2-AA70-DEC924A4797E}"/>
    <cellStyle name="Calculation 18 3 2 3 6" xfId="17765" xr:uid="{C59C6040-655B-406D-AD6E-DF7583C200E9}"/>
    <cellStyle name="Calculation 18 3 2 3 7" xfId="18541" xr:uid="{2F118C34-A839-4038-A801-75876AF8FC81}"/>
    <cellStyle name="Calculation 18 3 2 3 8" xfId="19298" xr:uid="{3EC6E0D5-CDF9-4547-8A30-F8CFDE5FFC7A}"/>
    <cellStyle name="Calculation 18 3 2 4" xfId="12487" xr:uid="{09584F66-DF67-4B7E-B3DD-A264C55B8504}"/>
    <cellStyle name="Calculation 18 3 2 5" xfId="10392" xr:uid="{A3071F88-639D-4D82-9FD0-E5FD4CB14E85}"/>
    <cellStyle name="Calculation 18 3 2 6" xfId="11730" xr:uid="{BACF698C-8492-40C0-A00C-913BF00A8F6F}"/>
    <cellStyle name="Calculation 18 3 2 7" xfId="11055" xr:uid="{6AE45C5C-4E3E-4454-A1C9-548697AED428}"/>
    <cellStyle name="Calculation 18 3 2 8" xfId="12357" xr:uid="{01885B21-E4E5-4412-BE3E-A02669739322}"/>
    <cellStyle name="Calculation 18 3 2 9" xfId="10513" xr:uid="{D9768A6A-7C1C-4196-9477-41A513730C4E}"/>
    <cellStyle name="Calculation 18 3 3" xfId="8514" xr:uid="{9FDF3DF2-34DB-4586-A42B-3BEB7D80CBB2}"/>
    <cellStyle name="Calculation 18 3 3 2" xfId="13254" xr:uid="{977487D6-2A28-429D-AA83-97DB52BC6ED3}"/>
    <cellStyle name="Calculation 18 3 3 3" xfId="14274" xr:uid="{271C5FA8-1F5F-4692-905C-CB961D4B5148}"/>
    <cellStyle name="Calculation 18 3 3 4" xfId="15234" xr:uid="{92998C03-56C9-4AEE-99F3-64C289D8BE97}"/>
    <cellStyle name="Calculation 18 3 3 5" xfId="16183" xr:uid="{7267E414-1E7E-479E-B7CA-44F1FD903366}"/>
    <cellStyle name="Calculation 18 3 3 6" xfId="17056" xr:uid="{D184D85F-8984-4FA8-9C1E-FB2AF21413FE}"/>
    <cellStyle name="Calculation 18 3 3 7" xfId="17921" xr:uid="{A7630AC0-0CA7-414B-AEB8-4B94407A4995}"/>
    <cellStyle name="Calculation 18 3 3 8" xfId="18697" xr:uid="{20BDBA63-772B-45E8-BABF-896D834BC356}"/>
    <cellStyle name="Calculation 18 3 4" xfId="9524" xr:uid="{37C3C316-FD26-4C35-8427-44E26BC0DBB8}"/>
    <cellStyle name="Calculation 18 3 4 2" xfId="13928" xr:uid="{C9B7F789-66A8-4AC2-84E1-4F473495BF1F}"/>
    <cellStyle name="Calculation 18 3 4 3" xfId="14888" xr:uid="{7D46C1BE-2504-4120-848F-784A9567544A}"/>
    <cellStyle name="Calculation 18 3 4 4" xfId="15840" xr:uid="{4E9FC911-BBE5-455F-BF88-EEC0260C1CA6}"/>
    <cellStyle name="Calculation 18 3 4 5" xfId="16714" xr:uid="{BBC47E35-EC22-4DEA-B620-2C387A2BB850}"/>
    <cellStyle name="Calculation 18 3 4 6" xfId="17579" xr:uid="{CA0E1B96-AA64-4F60-9936-EDE526936109}"/>
    <cellStyle name="Calculation 18 3 4 7" xfId="18355" xr:uid="{54E69895-0B43-42F3-8FBB-DB0EA515D895}"/>
    <cellStyle name="Calculation 18 3 4 8" xfId="19112" xr:uid="{476F43D6-FAE3-4ECE-85A8-06508BDF07B5}"/>
    <cellStyle name="Calculation 18 3 5" xfId="12225" xr:uid="{4AEC6139-0764-4B11-A27D-ADAD2A8B5DBA}"/>
    <cellStyle name="Calculation 18 3 6" xfId="10638" xr:uid="{DFC8F9B3-5100-4134-A6FF-A9D3CF84421C}"/>
    <cellStyle name="Calculation 18 3 7" xfId="13115" xr:uid="{07B84199-4E39-4C4D-AEA2-926F3238B0B7}"/>
    <cellStyle name="Calculation 18 3 8" xfId="9909" xr:uid="{6D66FD6C-2C46-44E3-9083-250BFF995ACC}"/>
    <cellStyle name="Calculation 18 3 9" xfId="12295" xr:uid="{52932910-E871-498B-80E7-C022CAC8C07D}"/>
    <cellStyle name="Calculation 18 4" xfId="6976" xr:uid="{EC4FCC77-EF54-4528-A0E4-0AAEEE7C5249}"/>
    <cellStyle name="Calculation 18 4 10" xfId="13088" xr:uid="{69B3693F-008A-432B-B670-A7A948DA7603}"/>
    <cellStyle name="Calculation 18 4 2" xfId="8615" xr:uid="{1B3DDA46-4C67-4881-89BF-2EEEDBEA8E2F}"/>
    <cellStyle name="Calculation 18 4 2 2" xfId="13337" xr:uid="{AFCA5AC4-65CA-4633-82CE-DFE93DDFDFE1}"/>
    <cellStyle name="Calculation 18 4 2 3" xfId="14351" xr:uid="{E7FF9876-FAA4-4853-A9ED-723AE315F7A8}"/>
    <cellStyle name="Calculation 18 4 2 4" xfId="15311" xr:uid="{677916B2-9163-43B2-A602-3A685D96D561}"/>
    <cellStyle name="Calculation 18 4 2 5" xfId="16255" xr:uid="{D3487BFC-75A7-4B5C-8F65-FC2888B4D302}"/>
    <cellStyle name="Calculation 18 4 2 6" xfId="17128" xr:uid="{19BE5617-99BE-47BD-A9C3-CC85ADEAE1B6}"/>
    <cellStyle name="Calculation 18 4 2 7" xfId="17993" xr:uid="{EC6599E7-105F-4B1B-9A22-F7063BA06DB2}"/>
    <cellStyle name="Calculation 18 4 2 8" xfId="18768" xr:uid="{363BD15A-E3E4-46C0-B7BF-4859F77C638D}"/>
    <cellStyle name="Calculation 18 4 3" xfId="9595" xr:uid="{C577E772-6E78-4566-BECB-A322CAAE4334}"/>
    <cellStyle name="Calculation 18 4 3 2" xfId="13999" xr:uid="{676A8036-6C71-45A5-9422-48BCF6FE19DF}"/>
    <cellStyle name="Calculation 18 4 3 3" xfId="14959" xr:uid="{A26EB844-9D7A-4C75-BCE4-CB9C02E13633}"/>
    <cellStyle name="Calculation 18 4 3 4" xfId="15911" xr:uid="{FED59DFB-8EC7-418D-A109-588417B37BA3}"/>
    <cellStyle name="Calculation 18 4 3 5" xfId="16785" xr:uid="{C86A75AC-BE9D-4453-94B3-EE01AD4D94CC}"/>
    <cellStyle name="Calculation 18 4 3 6" xfId="17650" xr:uid="{72744D8C-5CF3-47C0-812B-7D420203CCEB}"/>
    <cellStyle name="Calculation 18 4 3 7" xfId="18426" xr:uid="{D19AF2B9-AB38-47D2-A79C-7FB987419F45}"/>
    <cellStyle name="Calculation 18 4 3 8" xfId="19183" xr:uid="{1A27776C-01CC-4F25-88B6-03798331597D}"/>
    <cellStyle name="Calculation 18 4 4" xfId="12310" xr:uid="{A1026CCF-37DB-42B2-B609-7E12B6E7624C}"/>
    <cellStyle name="Calculation 18 4 5" xfId="10558" xr:uid="{B558F5DB-1D09-4DE0-90B8-7A42AFCA54F9}"/>
    <cellStyle name="Calculation 18 4 6" xfId="12095" xr:uid="{D3189F79-B96E-4CF2-AE50-34C3357493E0}"/>
    <cellStyle name="Calculation 18 4 7" xfId="10755" xr:uid="{F571D1C1-2590-4801-A9A4-FBA7E70302F1}"/>
    <cellStyle name="Calculation 18 4 8" xfId="11657" xr:uid="{E85DF005-3B67-4AA1-A492-A4251F8C3CC9}"/>
    <cellStyle name="Calculation 18 4 9" xfId="11119" xr:uid="{F721F053-FAD5-4591-98B8-B9294D27F185}"/>
    <cellStyle name="Calculation 18 5" xfId="7777" xr:uid="{E3C0CE72-43AC-4754-A985-599AABAACE19}"/>
    <cellStyle name="Calculation 18 5 2" xfId="12804" xr:uid="{5168D1A2-319B-4DE0-8C76-A166C03B068A}"/>
    <cellStyle name="Calculation 18 5 3" xfId="10167" xr:uid="{CB1D8B5A-18EA-4193-9D1D-1A3628C841BD}"/>
    <cellStyle name="Calculation 18 5 4" xfId="13055" xr:uid="{8203BC28-5A79-43AB-9CAA-AC5448C6E90F}"/>
    <cellStyle name="Calculation 18 5 5" xfId="9946" xr:uid="{B476483D-0ECA-4AAC-953A-069169E5A958}"/>
    <cellStyle name="Calculation 18 5 6" xfId="13717" xr:uid="{540950F9-FCB1-4B9D-84DD-A34B8299E2D5}"/>
    <cellStyle name="Calculation 18 5 7" xfId="14680" xr:uid="{85ED84C8-9939-4FEE-98EC-D5001D7A9166}"/>
    <cellStyle name="Calculation 18 5 8" xfId="15632" xr:uid="{2B918A61-BD9A-4395-AD17-6964899684D9}"/>
    <cellStyle name="Calculation 18 6" xfId="7902" xr:uid="{D5ED0FEE-89FF-4A00-BD95-040A0E1FB417}"/>
    <cellStyle name="Calculation 18 6 2" xfId="12895" xr:uid="{BEE5E2EB-1DD1-4FD9-BF4B-4DE4F737A23C}"/>
    <cellStyle name="Calculation 18 6 3" xfId="10084" xr:uid="{CE1F6090-B4A4-440E-8CE6-4FF3B5D5AD40}"/>
    <cellStyle name="Calculation 18 6 4" xfId="12679" xr:uid="{19D9AC35-BEC6-46AD-84FC-E043F5655290}"/>
    <cellStyle name="Calculation 18 6 5" xfId="10239" xr:uid="{D7F90F5C-86B6-4247-BA97-788F7CE3F00C}"/>
    <cellStyle name="Calculation 18 6 6" xfId="13677" xr:uid="{225F2089-A799-4070-80D8-B612998408E8}"/>
    <cellStyle name="Calculation 18 6 7" xfId="14646" xr:uid="{271A9271-22AE-4835-8914-09216CF69FCF}"/>
    <cellStyle name="Calculation 18 6 8" xfId="15598" xr:uid="{3A5251CB-8605-44B3-9757-6B53445A59A4}"/>
    <cellStyle name="Calculation 18 7" xfId="10189" xr:uid="{DEC9B602-BE5B-4728-9809-7738836FB54A}"/>
    <cellStyle name="Calculation 18 8" xfId="13420" xr:uid="{F632333F-AB9F-4207-BEFF-BF7E14BE8C4E}"/>
    <cellStyle name="Calculation 18 9" xfId="14427" xr:uid="{900F50E0-A434-452D-BACE-40CB24DE29B0}"/>
    <cellStyle name="Calculation 19" xfId="816" xr:uid="{49916374-916C-491A-8BCA-8ED6A1E324FE}"/>
    <cellStyle name="Calculation 19 10" xfId="12701" xr:uid="{72F7AF54-022C-45DF-A897-7D8D70121049}"/>
    <cellStyle name="Calculation 19 11" xfId="10221" xr:uid="{6C4C0B93-7137-4DF2-9A67-B8CBA1C65B29}"/>
    <cellStyle name="Calculation 19 12" xfId="12128" xr:uid="{11D20526-1E29-45CE-BEB3-1BDB2FD5E53E}"/>
    <cellStyle name="Calculation 19 13" xfId="10725" xr:uid="{99ACFE5D-DF8C-497D-9429-B275EBF3E155}"/>
    <cellStyle name="Calculation 19 2" xfId="817" xr:uid="{9C640889-80D4-491D-9B9A-83E61EC4FA62}"/>
    <cellStyle name="Calculation 19 2 10" xfId="16491" xr:uid="{32BDB29B-4E1C-4329-9E9C-0D139153740D}"/>
    <cellStyle name="Calculation 19 2 11" xfId="17359" xr:uid="{B225166B-D0EB-44F0-BF61-D5D41A4764E8}"/>
    <cellStyle name="Calculation 19 2 12" xfId="18157" xr:uid="{83189D8E-C4CD-44BA-9309-204F87BCD7AA}"/>
    <cellStyle name="Calculation 19 2 2" xfId="6871" xr:uid="{132B346F-ECB6-4E5B-8F2F-DA1035D72F4E}"/>
    <cellStyle name="Calculation 19 2 2 10" xfId="11129" xr:uid="{FA837AC3-B959-4CA2-BE42-0828FDCF33BF}"/>
    <cellStyle name="Calculation 19 2 2 11" xfId="13087" xr:uid="{FC3FF28B-AE04-4214-8404-7109AF0816A5}"/>
    <cellStyle name="Calculation 19 2 2 2" xfId="7225" xr:uid="{8B33A8F3-15BE-4532-89F7-26C173F2680D}"/>
    <cellStyle name="Calculation 19 2 2 2 10" xfId="15362" xr:uid="{8597CDCB-4A9E-4712-9E59-9A22D3C59E13}"/>
    <cellStyle name="Calculation 19 2 2 2 2" xfId="8865" xr:uid="{76ACCADE-B595-4F70-8CD8-8C098080F4B6}"/>
    <cellStyle name="Calculation 19 2 2 2 2 2" xfId="13516" xr:uid="{52708318-B0EE-4E9B-A23D-4899F5FF8D3D}"/>
    <cellStyle name="Calculation 19 2 2 2 2 3" xfId="14520" xr:uid="{9E1336F3-056E-4228-822C-7273F82C06AF}"/>
    <cellStyle name="Calculation 19 2 2 2 2 4" xfId="15478" xr:uid="{7E5A93C0-2FFC-40A2-9402-FD31D41262A3}"/>
    <cellStyle name="Calculation 19 2 2 2 2 5" xfId="16403" xr:uid="{C86DA70A-F8FB-4C6F-8980-C5A23C9956FE}"/>
    <cellStyle name="Calculation 19 2 2 2 2 6" xfId="17274" xr:uid="{440C9195-56DB-42D9-8567-FD1A0CD3FA85}"/>
    <cellStyle name="Calculation 19 2 2 2 2 7" xfId="18120" xr:uid="{3C4607A1-4398-496F-908E-4D730D2B853E}"/>
    <cellStyle name="Calculation 19 2 2 2 2 8" xfId="18884" xr:uid="{CCCBBC69-4BFF-4232-9845-FE4F645FE3AD}"/>
    <cellStyle name="Calculation 19 2 2 2 3" xfId="9711" xr:uid="{C75433D5-7AD2-4C0B-9BF9-6A5C6F4BE483}"/>
    <cellStyle name="Calculation 19 2 2 2 3 2" xfId="14115" xr:uid="{F38DFA4D-112E-4798-B392-61CD9D8C96B7}"/>
    <cellStyle name="Calculation 19 2 2 2 3 3" xfId="15075" xr:uid="{4C86FBDB-7421-410B-8F9A-14601B241529}"/>
    <cellStyle name="Calculation 19 2 2 2 3 4" xfId="16027" xr:uid="{6C0BC48D-E358-4882-A7BE-890B0401D31F}"/>
    <cellStyle name="Calculation 19 2 2 2 3 5" xfId="16901" xr:uid="{7BD5D684-E4C7-4CD2-AEDC-6442BAF8B0CF}"/>
    <cellStyle name="Calculation 19 2 2 2 3 6" xfId="17766" xr:uid="{EB6DC5D7-0DC4-453B-B595-1029D67EC496}"/>
    <cellStyle name="Calculation 19 2 2 2 3 7" xfId="18542" xr:uid="{E4D888E7-BBD4-4C2B-8753-E1D143840644}"/>
    <cellStyle name="Calculation 19 2 2 2 3 8" xfId="19299" xr:uid="{C0F97746-C28D-48CD-AABC-C4D0C79B4070}"/>
    <cellStyle name="Calculation 19 2 2 2 4" xfId="12488" xr:uid="{125CBB0D-600A-412F-9925-500142DB5835}"/>
    <cellStyle name="Calculation 19 2 2 2 5" xfId="10391" xr:uid="{CFB6BAC2-4A5E-462D-B6F2-E8B59F340EFA}"/>
    <cellStyle name="Calculation 19 2 2 2 6" xfId="12114" xr:uid="{869D6566-0873-4ACF-A956-5FACFA8AD02E}"/>
    <cellStyle name="Calculation 19 2 2 2 7" xfId="10736" xr:uid="{467D0303-4F28-4452-9D2A-DC1F6FE4A9E9}"/>
    <cellStyle name="Calculation 19 2 2 2 8" xfId="13395" xr:uid="{B052C82B-6F00-4758-80D4-A24F1B9154FF}"/>
    <cellStyle name="Calculation 19 2 2 2 9" xfId="14404" xr:uid="{70464263-2630-433A-B524-2D358D6D6DDD}"/>
    <cellStyle name="Calculation 19 2 2 3" xfId="8511" xr:uid="{82233FA4-C4CB-4B37-B0E4-BDDDC161F199}"/>
    <cellStyle name="Calculation 19 2 2 3 2" xfId="13251" xr:uid="{0A36BE6D-EDF0-4B41-891D-1AD679C65092}"/>
    <cellStyle name="Calculation 19 2 2 3 3" xfId="14271" xr:uid="{B82268F0-D66B-488E-91DF-4AA61A403A2C}"/>
    <cellStyle name="Calculation 19 2 2 3 4" xfId="15231" xr:uid="{202B08C9-A127-42A4-80B7-14DD2ED97247}"/>
    <cellStyle name="Calculation 19 2 2 3 5" xfId="16180" xr:uid="{2D0092FE-C781-4FDF-955C-98D11796DBF0}"/>
    <cellStyle name="Calculation 19 2 2 3 6" xfId="17053" xr:uid="{965E4AD3-8BF3-4137-88A2-4EE71B099C16}"/>
    <cellStyle name="Calculation 19 2 2 3 7" xfId="17918" xr:uid="{132144C9-8BA9-4B52-B69B-AE2152BC93F8}"/>
    <cellStyle name="Calculation 19 2 2 3 8" xfId="18694" xr:uid="{9BA0A4EA-F6B6-4D8C-863D-9F8558E75686}"/>
    <cellStyle name="Calculation 19 2 2 4" xfId="9521" xr:uid="{6EBF4F07-F62F-4C9B-A162-86074E8CC88C}"/>
    <cellStyle name="Calculation 19 2 2 4 2" xfId="13925" xr:uid="{654EF81E-853B-43E4-A451-A9010DBCC6E6}"/>
    <cellStyle name="Calculation 19 2 2 4 3" xfId="14885" xr:uid="{F2909BF6-E1A7-4A32-9139-3B1C0212C19B}"/>
    <cellStyle name="Calculation 19 2 2 4 4" xfId="15837" xr:uid="{5820886C-B8E3-4EA3-9A9C-8ED5C88CD0D6}"/>
    <cellStyle name="Calculation 19 2 2 4 5" xfId="16711" xr:uid="{04B11DE4-D305-4AD0-8205-5A860178127C}"/>
    <cellStyle name="Calculation 19 2 2 4 6" xfId="17576" xr:uid="{9BD1F0A5-4A1E-42A8-B6D8-CA5EF66FDE70}"/>
    <cellStyle name="Calculation 19 2 2 4 7" xfId="18352" xr:uid="{42955EE8-A434-48B7-ACB9-E62446102E5E}"/>
    <cellStyle name="Calculation 19 2 2 4 8" xfId="19109" xr:uid="{51D31498-B3E1-4550-934D-7A92D8E3AE61}"/>
    <cellStyle name="Calculation 19 2 2 5" xfId="12222" xr:uid="{26A12A9F-C1DF-4D2F-8C1E-B3250A1BE326}"/>
    <cellStyle name="Calculation 19 2 2 6" xfId="10641" xr:uid="{97F5F504-B5CE-4CF6-978F-96313F19DFB0}"/>
    <cellStyle name="Calculation 19 2 2 7" xfId="12082" xr:uid="{22BE2580-0F65-409A-805A-2A38138BA7ED}"/>
    <cellStyle name="Calculation 19 2 2 8" xfId="10766" xr:uid="{5DAB47B6-2F8C-431F-8210-5B1278A27820}"/>
    <cellStyle name="Calculation 19 2 2 9" xfId="11646" xr:uid="{C6BCA65F-9B7B-459B-91D5-3A110B302948}"/>
    <cellStyle name="Calculation 19 2 3" xfId="6979" xr:uid="{BD2A997A-9314-4C29-83E6-C8899625ADBC}"/>
    <cellStyle name="Calculation 19 2 3 10" xfId="13102" xr:uid="{4441693C-B54A-4460-B5F5-DC425379257D}"/>
    <cellStyle name="Calculation 19 2 3 2" xfId="8618" xr:uid="{9FFA842E-4E5E-41EE-A3F2-A4093BE3AD0D}"/>
    <cellStyle name="Calculation 19 2 3 2 2" xfId="13340" xr:uid="{D6208EEF-3B9F-4136-8DA7-BA75880D7151}"/>
    <cellStyle name="Calculation 19 2 3 2 3" xfId="14354" xr:uid="{ED0FC466-9D6D-45D9-A386-4E68884B3F16}"/>
    <cellStyle name="Calculation 19 2 3 2 4" xfId="15314" xr:uid="{7D32AEE7-A6C8-4383-AAB1-5DA3FA3ABDBF}"/>
    <cellStyle name="Calculation 19 2 3 2 5" xfId="16258" xr:uid="{DBE36759-FDDB-4C2C-B359-618CF5E38301}"/>
    <cellStyle name="Calculation 19 2 3 2 6" xfId="17131" xr:uid="{5BDC9FB0-3140-4BD6-B3DE-C7C94F1942E3}"/>
    <cellStyle name="Calculation 19 2 3 2 7" xfId="17996" xr:uid="{447B99A1-C3CA-427D-AD76-98F4477AFC18}"/>
    <cellStyle name="Calculation 19 2 3 2 8" xfId="18771" xr:uid="{205F5431-33AD-48E6-8EAC-6A5EBE3089D7}"/>
    <cellStyle name="Calculation 19 2 3 3" xfId="9598" xr:uid="{059D34C6-0DB4-48D5-8669-DA8BDD030F7C}"/>
    <cellStyle name="Calculation 19 2 3 3 2" xfId="14002" xr:uid="{3E7DC91F-2B09-447D-BCD1-BE5EF1DD5AB5}"/>
    <cellStyle name="Calculation 19 2 3 3 3" xfId="14962" xr:uid="{92A15151-90BC-498C-8392-1E5AD87A9229}"/>
    <cellStyle name="Calculation 19 2 3 3 4" xfId="15914" xr:uid="{30EADBFB-9AEA-4336-A4FC-A272702D17A0}"/>
    <cellStyle name="Calculation 19 2 3 3 5" xfId="16788" xr:uid="{BCD6C931-476D-4F90-8141-CDC3E392BFC2}"/>
    <cellStyle name="Calculation 19 2 3 3 6" xfId="17653" xr:uid="{EDC1CBF4-25E4-463A-A135-EC40BA9B4E57}"/>
    <cellStyle name="Calculation 19 2 3 3 7" xfId="18429" xr:uid="{694CFA2B-4106-4E99-A57D-5C536AA568BD}"/>
    <cellStyle name="Calculation 19 2 3 3 8" xfId="19186" xr:uid="{4CC2BC80-5373-4144-8C71-5A275680BFD6}"/>
    <cellStyle name="Calculation 19 2 3 4" xfId="12313" xr:uid="{7AFE3515-C1A4-46C8-A34B-545D32ADDF66}"/>
    <cellStyle name="Calculation 19 2 3 5" xfId="10555" xr:uid="{A521CFFC-9359-45C7-8457-3EFB066F1686}"/>
    <cellStyle name="Calculation 19 2 3 6" xfId="13127" xr:uid="{6BF72916-89FB-4412-825F-6B0B5FEFB781}"/>
    <cellStyle name="Calculation 19 2 3 7" xfId="9898" xr:uid="{BDA53A01-2F3C-45B5-A67A-8267FC0F429F}"/>
    <cellStyle name="Calculation 19 2 3 8" xfId="11838" xr:uid="{51539F8D-C4CF-4662-88E2-8A8CC596D173}"/>
    <cellStyle name="Calculation 19 2 3 9" xfId="10972" xr:uid="{5EE24050-DAD4-4957-ACAB-1D88922D2DE4}"/>
    <cellStyle name="Calculation 19 2 4" xfId="7780" xr:uid="{44177FE8-4D73-4B1E-818D-6006702ABE62}"/>
    <cellStyle name="Calculation 19 2 4 2" xfId="12807" xr:uid="{E1BDE7D1-5B64-41A1-AEFF-C17AA3796B74}"/>
    <cellStyle name="Calculation 19 2 4 3" xfId="10165" xr:uid="{3A66F43F-40E7-4EC7-8DFA-4E3C8F511571}"/>
    <cellStyle name="Calculation 19 2 4 4" xfId="13421" xr:uid="{61E93A48-7447-47BD-9E51-90C143F00509}"/>
    <cellStyle name="Calculation 19 2 4 5" xfId="14428" xr:uid="{D3351703-E682-4747-A2AB-048CC67F7970}"/>
    <cellStyle name="Calculation 19 2 4 6" xfId="15386" xr:uid="{3360C826-3865-4020-95BB-2690CCEE44DE}"/>
    <cellStyle name="Calculation 19 2 4 7" xfId="16313" xr:uid="{8F1B39D3-4C89-4529-A6D1-8576E62FBE81}"/>
    <cellStyle name="Calculation 19 2 4 8" xfId="17184" xr:uid="{74EFC7F2-1EAD-40A6-9826-69FF158AACF8}"/>
    <cellStyle name="Calculation 19 2 5" xfId="7899" xr:uid="{2FFAF962-AF92-48B2-8B16-66349DE29412}"/>
    <cellStyle name="Calculation 19 2 5 2" xfId="12892" xr:uid="{A4E5D4A0-2A04-4F41-ADDA-76D86F497102}"/>
    <cellStyle name="Calculation 19 2 5 3" xfId="10087" xr:uid="{A2D4C6CB-9648-435A-84B4-0C7691F8AB86}"/>
    <cellStyle name="Calculation 19 2 5 4" xfId="12934" xr:uid="{B1FF043C-7F40-4433-AD38-408FB8258C5F}"/>
    <cellStyle name="Calculation 19 2 5 5" xfId="10052" xr:uid="{C9652C46-62B0-4B38-8902-F8E86E435EDB}"/>
    <cellStyle name="Calculation 19 2 5 6" xfId="13179" xr:uid="{94EFF75E-A9F8-408A-B295-94D44B199733}"/>
    <cellStyle name="Calculation 19 2 5 7" xfId="9857" xr:uid="{5B6CAD91-EA53-4BCD-BD1A-77D7619639A3}"/>
    <cellStyle name="Calculation 19 2 5 8" xfId="12749" xr:uid="{40A70C16-F1C7-4B2F-A546-D10030151D2C}"/>
    <cellStyle name="Calculation 19 2 6" xfId="10192" xr:uid="{A670C0B1-EF54-4CE4-8F75-EC4812BD9A74}"/>
    <cellStyle name="Calculation 19 2 7" xfId="13686" xr:uid="{2296FACE-B98E-45BF-9492-2CACD647ED97}"/>
    <cellStyle name="Calculation 19 2 8" xfId="14654" xr:uid="{5CB37935-1A55-4CC6-BB27-EE28FBCC366A}"/>
    <cellStyle name="Calculation 19 2 9" xfId="15606" xr:uid="{69A94899-23A9-4357-862A-9892F97EE8A8}"/>
    <cellStyle name="Calculation 19 3" xfId="6872" xr:uid="{E5BFBBFB-18B8-4D89-A0CE-BAFACCEE3423}"/>
    <cellStyle name="Calculation 19 3 10" xfId="11042" xr:uid="{A21F9A03-628E-420A-A3C2-4A9D95F767EE}"/>
    <cellStyle name="Calculation 19 3 11" xfId="13388" xr:uid="{3776679B-0B59-470D-B97D-B9A2F4AF09F6}"/>
    <cellStyle name="Calculation 19 3 2" xfId="7226" xr:uid="{36DCACC8-0706-481B-8559-72875AE9E67F}"/>
    <cellStyle name="Calculation 19 3 2 10" xfId="13039" xr:uid="{23EBF053-35C0-45FF-8DA6-DEE544A4A218}"/>
    <cellStyle name="Calculation 19 3 2 2" xfId="8866" xr:uid="{124C8085-B075-49B3-A8DB-600039E400AE}"/>
    <cellStyle name="Calculation 19 3 2 2 2" xfId="13517" xr:uid="{ACE2BEB8-6BC0-4E14-8D0E-A30501DA53E1}"/>
    <cellStyle name="Calculation 19 3 2 2 3" xfId="14521" xr:uid="{A3CC48E9-CF32-4782-AB20-155E41958287}"/>
    <cellStyle name="Calculation 19 3 2 2 4" xfId="15479" xr:uid="{8CB2B65B-0AFA-43C4-9FAA-7E5DCD5449BF}"/>
    <cellStyle name="Calculation 19 3 2 2 5" xfId="16404" xr:uid="{71F1E4DA-F2CE-4837-BCA1-F4EF8789FD68}"/>
    <cellStyle name="Calculation 19 3 2 2 6" xfId="17275" xr:uid="{E9F02E00-E88E-4C65-B77E-4587E9AB6A5E}"/>
    <cellStyle name="Calculation 19 3 2 2 7" xfId="18121" xr:uid="{D0CA98F1-A717-4822-8B7F-3D4BDFA79072}"/>
    <cellStyle name="Calculation 19 3 2 2 8" xfId="18885" xr:uid="{206FB89E-DFC6-4494-A4CF-2B8302F0B2A0}"/>
    <cellStyle name="Calculation 19 3 2 3" xfId="9712" xr:uid="{58F2349D-50C3-4A7F-A2C1-78AD11AD52D3}"/>
    <cellStyle name="Calculation 19 3 2 3 2" xfId="14116" xr:uid="{983F586B-D622-4016-BDAE-3038CBA7E64B}"/>
    <cellStyle name="Calculation 19 3 2 3 3" xfId="15076" xr:uid="{52B29C55-267E-4841-A0B2-1D5E66A61F0B}"/>
    <cellStyle name="Calculation 19 3 2 3 4" xfId="16028" xr:uid="{6F51FAA5-8695-44A1-8A88-C46547DCAD8A}"/>
    <cellStyle name="Calculation 19 3 2 3 5" xfId="16902" xr:uid="{B7D3DCB7-9FD2-4972-9D18-975D674C41AD}"/>
    <cellStyle name="Calculation 19 3 2 3 6" xfId="17767" xr:uid="{B086E47B-860F-4566-94CB-70B90503ECB3}"/>
    <cellStyle name="Calculation 19 3 2 3 7" xfId="18543" xr:uid="{126E8EB8-74DA-40DA-8B97-B1114DF19D65}"/>
    <cellStyle name="Calculation 19 3 2 3 8" xfId="19300" xr:uid="{732A6755-4E85-4E65-9A55-C2FA43909810}"/>
    <cellStyle name="Calculation 19 3 2 4" xfId="12489" xr:uid="{872E4256-E719-4D32-9BCD-4764F5F59C4F}"/>
    <cellStyle name="Calculation 19 3 2 5" xfId="10390" xr:uid="{15145D6B-DBC9-4283-AC49-D578E894E85E}"/>
    <cellStyle name="Calculation 19 3 2 6" xfId="12637" xr:uid="{BA5A8D29-47A7-40A8-AC22-5C8511B442E2}"/>
    <cellStyle name="Calculation 19 3 2 7" xfId="10272" xr:uid="{677FDCE9-B964-4FF8-8D98-D8EE7A46C640}"/>
    <cellStyle name="Calculation 19 3 2 8" xfId="12383" xr:uid="{F0560E15-9236-4BA1-BEAF-5CC679270059}"/>
    <cellStyle name="Calculation 19 3 2 9" xfId="10490" xr:uid="{914443B1-03C2-4604-AAB1-22653C9F453A}"/>
    <cellStyle name="Calculation 19 3 3" xfId="8512" xr:uid="{8DB321CC-971C-4F1A-9C5C-C349F9177542}"/>
    <cellStyle name="Calculation 19 3 3 2" xfId="13252" xr:uid="{DE3C1CB1-972C-4EE0-B98B-47308C9190BF}"/>
    <cellStyle name="Calculation 19 3 3 3" xfId="14272" xr:uid="{D874CDDC-0EDE-4EBC-A3C3-0D3F0491CFAD}"/>
    <cellStyle name="Calculation 19 3 3 4" xfId="15232" xr:uid="{EFBCAA61-20D3-4236-9DB3-34A1D026D5B6}"/>
    <cellStyle name="Calculation 19 3 3 5" xfId="16181" xr:uid="{2D825693-B8B5-46CD-BF28-E113A4779E01}"/>
    <cellStyle name="Calculation 19 3 3 6" xfId="17054" xr:uid="{736F2813-CA95-4D39-A5E7-722A9C39F761}"/>
    <cellStyle name="Calculation 19 3 3 7" xfId="17919" xr:uid="{74B998AA-6062-45D9-99E8-AAEF608BB49E}"/>
    <cellStyle name="Calculation 19 3 3 8" xfId="18695" xr:uid="{978AF1B9-59A1-4600-95FE-C13078F4E62D}"/>
    <cellStyle name="Calculation 19 3 4" xfId="9522" xr:uid="{21EAFBC6-85B7-4691-B0AE-4964AE1C14A0}"/>
    <cellStyle name="Calculation 19 3 4 2" xfId="13926" xr:uid="{503F8D9A-42E4-402E-8913-3A6C6F389BF1}"/>
    <cellStyle name="Calculation 19 3 4 3" xfId="14886" xr:uid="{78CF3103-49F1-4B2F-9F2C-05BADCD992A7}"/>
    <cellStyle name="Calculation 19 3 4 4" xfId="15838" xr:uid="{387E1E3E-0A7F-4869-8E3B-C10280519264}"/>
    <cellStyle name="Calculation 19 3 4 5" xfId="16712" xr:uid="{7CCC4133-0C40-4034-8D1F-ABA5EE92B544}"/>
    <cellStyle name="Calculation 19 3 4 6" xfId="17577" xr:uid="{FDFE3A05-A5BD-4BF0-985C-42D20C929BE1}"/>
    <cellStyle name="Calculation 19 3 4 7" xfId="18353" xr:uid="{E965326B-6F3A-42DF-8BDE-05AE4BCB6759}"/>
    <cellStyle name="Calculation 19 3 4 8" xfId="19110" xr:uid="{ECCB9532-29ED-4180-BEF8-92EDAD359C7B}"/>
    <cellStyle name="Calculation 19 3 5" xfId="12223" xr:uid="{FEA7D7DA-5047-4ECE-A7A6-7BB519A2A957}"/>
    <cellStyle name="Calculation 19 3 6" xfId="10640" xr:uid="{246DBBDB-A79A-4CE4-8E71-89FDC012A854}"/>
    <cellStyle name="Calculation 19 3 7" xfId="12595" xr:uid="{475DE5FF-44E5-464B-95FE-A341B0E087EF}"/>
    <cellStyle name="Calculation 19 3 8" xfId="10307" xr:uid="{7472ABC9-C02B-40B2-B3CB-01DFDFF20BEE}"/>
    <cellStyle name="Calculation 19 3 9" xfId="11753" xr:uid="{D040BFCE-06CD-41BB-A6BE-E09EA2C19EAD}"/>
    <cellStyle name="Calculation 19 4" xfId="6978" xr:uid="{FC8408F8-43D7-4A21-A72B-53C4E1791210}"/>
    <cellStyle name="Calculation 19 4 10" xfId="17332" xr:uid="{1FFC1769-D976-49FE-9EB8-3FF349826361}"/>
    <cellStyle name="Calculation 19 4 2" xfId="8617" xr:uid="{F4F7DEC1-2BAF-4C19-8E1A-BE6550C20B0E}"/>
    <cellStyle name="Calculation 19 4 2 2" xfId="13339" xr:uid="{77CA85F6-0E5E-45C5-B4E8-9F12BCA26F2C}"/>
    <cellStyle name="Calculation 19 4 2 3" xfId="14353" xr:uid="{6560D2EB-361C-4B0F-B7B6-2F0F7A66C4D9}"/>
    <cellStyle name="Calculation 19 4 2 4" xfId="15313" xr:uid="{83A440BC-1F5D-4230-8576-FA15ED158CAA}"/>
    <cellStyle name="Calculation 19 4 2 5" xfId="16257" xr:uid="{01BB8F9F-D638-4923-B4DE-F91B0B149767}"/>
    <cellStyle name="Calculation 19 4 2 6" xfId="17130" xr:uid="{3DBC4455-2B2A-4D42-84A8-F8537092EDCE}"/>
    <cellStyle name="Calculation 19 4 2 7" xfId="17995" xr:uid="{3DE810D3-3713-4A64-9BBB-3FABF2526A74}"/>
    <cellStyle name="Calculation 19 4 2 8" xfId="18770" xr:uid="{BD404C46-9BA4-4E36-85B5-F2F9E430B9FF}"/>
    <cellStyle name="Calculation 19 4 3" xfId="9597" xr:uid="{AC104707-79EF-44AE-B981-DC4122889BDA}"/>
    <cellStyle name="Calculation 19 4 3 2" xfId="14001" xr:uid="{AFA227D9-A50F-44D9-853C-520DCAC34885}"/>
    <cellStyle name="Calculation 19 4 3 3" xfId="14961" xr:uid="{A459BB88-35B4-4D97-9699-0CB7ABDB33B7}"/>
    <cellStyle name="Calculation 19 4 3 4" xfId="15913" xr:uid="{A4DADDC3-6C18-4B0B-94D2-C49F3A9C3C79}"/>
    <cellStyle name="Calculation 19 4 3 5" xfId="16787" xr:uid="{30EBEF26-D56D-4AB8-B9C4-C094AC785C16}"/>
    <cellStyle name="Calculation 19 4 3 6" xfId="17652" xr:uid="{74CF41AE-B234-4F68-8927-690DDCF5986D}"/>
    <cellStyle name="Calculation 19 4 3 7" xfId="18428" xr:uid="{1D28EBA2-C4B1-4C74-83D5-1FBF0F13FD42}"/>
    <cellStyle name="Calculation 19 4 3 8" xfId="19185" xr:uid="{0CB1A1A3-2745-435D-A61E-3E759361E084}"/>
    <cellStyle name="Calculation 19 4 4" xfId="12312" xr:uid="{4A611EF0-5A25-40C2-A7ED-D628E8E0E7BE}"/>
    <cellStyle name="Calculation 19 4 5" xfId="10556" xr:uid="{DC9F0F6E-5677-47EB-B003-BC9D2F77B351}"/>
    <cellStyle name="Calculation 19 4 6" xfId="13631" xr:uid="{BC749A4A-CF58-47D2-BD92-3BEB4C088FD6}"/>
    <cellStyle name="Calculation 19 4 7" xfId="14609" xr:uid="{72B96D9E-8646-4F23-94F7-BE08C4B51F32}"/>
    <cellStyle name="Calculation 19 4 8" xfId="15562" xr:uid="{89602EA2-7E49-4765-8DA2-59E614B0C778}"/>
    <cellStyle name="Calculation 19 4 9" xfId="16461" xr:uid="{D9C96117-7D4C-43DD-8EAB-2E592ED97753}"/>
    <cellStyle name="Calculation 19 5" xfId="7779" xr:uid="{820FE212-2BB2-4DFB-82D8-8DCD77F79A0C}"/>
    <cellStyle name="Calculation 19 5 2" xfId="12806" xr:uid="{5DAE13C5-5E68-4F26-8AE4-6095A665249F}"/>
    <cellStyle name="Calculation 19 5 3" xfId="10166" xr:uid="{F0035735-AB87-496B-9A9E-9B8E42919804}"/>
    <cellStyle name="Calculation 19 5 4" xfId="12390" xr:uid="{B1AA7B3C-8D33-46A7-96F4-73927FA8E7F2}"/>
    <cellStyle name="Calculation 19 5 5" xfId="10485" xr:uid="{FD8CE2CE-8B94-4039-810A-C528CB35F0F6}"/>
    <cellStyle name="Calculation 19 5 6" xfId="12624" xr:uid="{B2ED0D2D-31AD-4AB9-97B6-E6DD2B5F0A3B}"/>
    <cellStyle name="Calculation 19 5 7" xfId="10283" xr:uid="{22B88B5D-B782-4BEC-8F04-0DFB68E867E2}"/>
    <cellStyle name="Calculation 19 5 8" xfId="11764" xr:uid="{7EE9F979-39BC-4DB1-A4B6-B06FCF8E2812}"/>
    <cellStyle name="Calculation 19 6" xfId="7900" xr:uid="{0DAA839F-4703-499E-B5ED-338850F406E6}"/>
    <cellStyle name="Calculation 19 6 2" xfId="12893" xr:uid="{DD7095E5-E142-46B5-B1DD-7D059E1B11DB}"/>
    <cellStyle name="Calculation 19 6 3" xfId="10086" xr:uid="{2DF74F99-4059-4D7F-AE5F-FF051F28C87B}"/>
    <cellStyle name="Calculation 19 6 4" xfId="12142" xr:uid="{675323E5-4C21-42CF-B02F-D83D5F2005BE}"/>
    <cellStyle name="Calculation 19 6 5" xfId="10714" xr:uid="{D805DD23-3A20-4069-839A-EABACC1E6D8C}"/>
    <cellStyle name="Calculation 19 6 6" xfId="12364" xr:uid="{44306C6A-E76B-41D2-B0DF-486850E08D83}"/>
    <cellStyle name="Calculation 19 6 7" xfId="10508" xr:uid="{A8ACFEBB-853A-44B4-BF56-20399237118A}"/>
    <cellStyle name="Calculation 19 6 8" xfId="11691" xr:uid="{81E5222B-D729-4982-B6B0-42BCC531DA41}"/>
    <cellStyle name="Calculation 19 7" xfId="10191" xr:uid="{9350FB70-B5B1-425F-8788-EBD538F92266}"/>
    <cellStyle name="Calculation 19 8" xfId="13054" xr:uid="{837B0740-00D2-4DAE-A824-3C89A1C8B7E0}"/>
    <cellStyle name="Calculation 19 9" xfId="9947" xr:uid="{2A67FDF6-4F2B-44AB-A848-6FA94ED4719E}"/>
    <cellStyle name="Calculation 2" xfId="818" xr:uid="{C3D1E95D-3292-489B-9F7F-8DD31E9AF5E5}"/>
    <cellStyle name="Calculation 2 10" xfId="13159" xr:uid="{8281A280-BC20-411A-9CDC-996E005909D1}"/>
    <cellStyle name="Calculation 2 11" xfId="9874" xr:uid="{8EF3BFD6-5402-4BAA-9219-0EBF90F70D3B}"/>
    <cellStyle name="Calculation 2 12" xfId="11886" xr:uid="{333A5BC1-C6F2-4415-AF70-D119B38BFE14}"/>
    <cellStyle name="Calculation 2 13" xfId="10925" xr:uid="{00133788-2541-4777-9ADD-4D7CAA590A6F}"/>
    <cellStyle name="Calculation 2 2" xfId="819" xr:uid="{7F25DE80-6480-4F08-AD3A-B3FA54269C3C}"/>
    <cellStyle name="Calculation 2 2 10" xfId="11585" xr:uid="{EEBDF7BB-5695-47E4-A31B-9D871059688C}"/>
    <cellStyle name="Calculation 2 2 11" xfId="11170" xr:uid="{1C8FEADF-E2B6-4A0A-9183-031038EE3D11}"/>
    <cellStyle name="Calculation 2 2 12" xfId="12542" xr:uid="{26E4957D-DC3F-4282-B323-B4C05E7390FE}"/>
    <cellStyle name="Calculation 2 2 13" xfId="10343" xr:uid="{177C5A01-ED1C-409B-8699-137A9E870E95}"/>
    <cellStyle name="Calculation 2 2 2" xfId="6492" xr:uid="{0B9F2A13-C9C5-439C-8FAF-295A6816D412}"/>
    <cellStyle name="Calculation 2 2 3" xfId="6869" xr:uid="{AB43B47C-952F-4E26-BD84-2BA8D0A8D2EE}"/>
    <cellStyle name="Calculation 2 2 3 10" xfId="16446" xr:uid="{C1093DF6-778B-4342-9F65-9EFD8C274D43}"/>
    <cellStyle name="Calculation 2 2 3 11" xfId="17317" xr:uid="{D9616944-C0A1-4707-8728-075D008620C1}"/>
    <cellStyle name="Calculation 2 2 3 2" xfId="7227" xr:uid="{6AD1B6C9-3F4B-4A05-970E-EE6DB93C0872}"/>
    <cellStyle name="Calculation 2 2 3 2 10" xfId="17348" xr:uid="{92D6958D-2F6C-41A6-ABC6-63B631F2DC47}"/>
    <cellStyle name="Calculation 2 2 3 2 2" xfId="8867" xr:uid="{28A14662-087E-4A53-BF46-D8ACCFF9951D}"/>
    <cellStyle name="Calculation 2 2 3 2 2 2" xfId="13518" xr:uid="{1B9698F9-9995-4B1A-97F0-FD63A86A05A5}"/>
    <cellStyle name="Calculation 2 2 3 2 2 3" xfId="14522" xr:uid="{2E75F5A3-FB02-4023-979E-A633E9A9E254}"/>
    <cellStyle name="Calculation 2 2 3 2 2 4" xfId="15480" xr:uid="{1CADE136-9B76-431C-AB3C-B676B9A8FDC3}"/>
    <cellStyle name="Calculation 2 2 3 2 2 5" xfId="16405" xr:uid="{2E3FAB1A-23F6-46AA-86ED-2A6A90D22303}"/>
    <cellStyle name="Calculation 2 2 3 2 2 6" xfId="17276" xr:uid="{42A73AAA-56CE-4F8E-A743-78F34F1EB4D2}"/>
    <cellStyle name="Calculation 2 2 3 2 2 7" xfId="18122" xr:uid="{91D88425-74F8-4D7D-AC91-746B9B06E840}"/>
    <cellStyle name="Calculation 2 2 3 2 2 8" xfId="18886" xr:uid="{C0F7A55D-09EC-414C-936B-14E572233161}"/>
    <cellStyle name="Calculation 2 2 3 2 3" xfId="9713" xr:uid="{D42DDB61-2D49-4CDC-8618-9882B71D2AFB}"/>
    <cellStyle name="Calculation 2 2 3 2 3 2" xfId="14117" xr:uid="{0D478EC5-73F8-41F6-9E30-A27FDE600BE4}"/>
    <cellStyle name="Calculation 2 2 3 2 3 3" xfId="15077" xr:uid="{7BBE235E-5782-45B4-8892-09FC9655E802}"/>
    <cellStyle name="Calculation 2 2 3 2 3 4" xfId="16029" xr:uid="{ACB960B2-97F4-4476-AFBA-90EEE57BDCDA}"/>
    <cellStyle name="Calculation 2 2 3 2 3 5" xfId="16903" xr:uid="{CFDBE086-CC29-48A0-9165-DC8B752080F2}"/>
    <cellStyle name="Calculation 2 2 3 2 3 6" xfId="17768" xr:uid="{C80EB3AF-A3CF-44BD-8516-3C79BE0DF3AA}"/>
    <cellStyle name="Calculation 2 2 3 2 3 7" xfId="18544" xr:uid="{262FD3D9-6A82-4CAF-A9E1-C1B55A3B92C2}"/>
    <cellStyle name="Calculation 2 2 3 2 3 8" xfId="19301" xr:uid="{DB4C4B83-DC47-4CFD-B1E4-98648774F4A0}"/>
    <cellStyle name="Calculation 2 2 3 2 4" xfId="12490" xr:uid="{3D24713F-897A-4861-BD3A-2AD0DA7184E8}"/>
    <cellStyle name="Calculation 2 2 3 2 5" xfId="10389" xr:uid="{C920E0B1-4F9A-4387-AB36-5281F0B41B6A}"/>
    <cellStyle name="Calculation 2 2 3 2 6" xfId="13656" xr:uid="{165B5CAC-E5DD-4838-B55B-E0FC5E68B498}"/>
    <cellStyle name="Calculation 2 2 3 2 7" xfId="14632" xr:uid="{DD5264EB-821C-4E7E-B0CC-72727B0928AB}"/>
    <cellStyle name="Calculation 2 2 3 2 8" xfId="15584" xr:uid="{1C411C38-9D6A-4DEC-9290-27237CCF3B1F}"/>
    <cellStyle name="Calculation 2 2 3 2 9" xfId="16479" xr:uid="{1BFF4FBC-B654-44F5-A43F-120BFA6CFFA9}"/>
    <cellStyle name="Calculation 2 2 3 3" xfId="8509" xr:uid="{555AC243-F7E4-4E91-8A2A-2925E50E4839}"/>
    <cellStyle name="Calculation 2 2 3 3 2" xfId="13249" xr:uid="{5FD8746E-8C68-47B1-AF1C-0595B2F52CE4}"/>
    <cellStyle name="Calculation 2 2 3 3 3" xfId="14269" xr:uid="{143915FA-1E97-473F-8E22-BED805E09F95}"/>
    <cellStyle name="Calculation 2 2 3 3 4" xfId="15229" xr:uid="{287647B1-D4EC-46DA-9827-BFB7BDF89CD9}"/>
    <cellStyle name="Calculation 2 2 3 3 5" xfId="16178" xr:uid="{8FD4B257-4BF8-440D-9889-82BDF8E08E78}"/>
    <cellStyle name="Calculation 2 2 3 3 6" xfId="17051" xr:uid="{9521F4C4-AEB5-4BF4-9828-D829E784678C}"/>
    <cellStyle name="Calculation 2 2 3 3 7" xfId="17916" xr:uid="{BDDF7B1D-25D7-4FB0-9900-2E88530BFF80}"/>
    <cellStyle name="Calculation 2 2 3 3 8" xfId="18692" xr:uid="{2887DB97-C550-4C4A-BF4D-344CD909AA90}"/>
    <cellStyle name="Calculation 2 2 3 4" xfId="9519" xr:uid="{3B662F36-F726-4922-89DD-E94D335B38A8}"/>
    <cellStyle name="Calculation 2 2 3 4 2" xfId="13923" xr:uid="{D640D2E7-6363-4863-BF78-B363EC693F3D}"/>
    <cellStyle name="Calculation 2 2 3 4 3" xfId="14883" xr:uid="{CBC5E12E-A52C-44D5-B5B1-FB84B1D307A6}"/>
    <cellStyle name="Calculation 2 2 3 4 4" xfId="15835" xr:uid="{076FB989-3A74-4B4D-AC8F-79E32070E981}"/>
    <cellStyle name="Calculation 2 2 3 4 5" xfId="16709" xr:uid="{99448E14-0C78-4493-8FC1-77B4DB27E039}"/>
    <cellStyle name="Calculation 2 2 3 4 6" xfId="17574" xr:uid="{CFC73ADF-3C14-46C1-8855-8008C66A39C4}"/>
    <cellStyle name="Calculation 2 2 3 4 7" xfId="18350" xr:uid="{1B10F49C-F17E-4A05-B796-A4CF418E4280}"/>
    <cellStyle name="Calculation 2 2 3 4 8" xfId="19107" xr:uid="{57E93201-6DE6-469F-8118-AAE93965FCFB}"/>
    <cellStyle name="Calculation 2 2 3 5" xfId="12220" xr:uid="{C1F9C91C-0F07-4351-BD8F-37D1A93F5FD5}"/>
    <cellStyle name="Calculation 2 2 3 6" xfId="10643" xr:uid="{B709C83E-7873-4E7C-8417-05753CC180C5}"/>
    <cellStyle name="Calculation 2 2 3 7" xfId="13616" xr:uid="{25A2F7F2-4F01-4CD3-A8C7-5F4107EE50EC}"/>
    <cellStyle name="Calculation 2 2 3 8" xfId="14594" xr:uid="{BD8926AB-A3BA-4FA2-AB84-793B45710653}"/>
    <cellStyle name="Calculation 2 2 3 9" xfId="15547" xr:uid="{0C5FFA7F-C85A-4860-BFA0-DC5DE4D282D4}"/>
    <cellStyle name="Calculation 2 2 4" xfId="6981" xr:uid="{DF2E7D81-11DA-4D85-B83F-47709F7402E4}"/>
    <cellStyle name="Calculation 2 2 4 10" xfId="17329" xr:uid="{CD283A93-3B33-4299-B35C-8A5F745C5E19}"/>
    <cellStyle name="Calculation 2 2 4 2" xfId="8620" xr:uid="{2EE22FD8-EBA3-4F55-9790-D966EF55DBF2}"/>
    <cellStyle name="Calculation 2 2 4 2 2" xfId="13342" xr:uid="{FA8B03AD-E099-4EC7-8EF0-49826466CA97}"/>
    <cellStyle name="Calculation 2 2 4 2 3" xfId="14356" xr:uid="{7E238F1E-779B-4D80-A244-01DAEB3BBBFA}"/>
    <cellStyle name="Calculation 2 2 4 2 4" xfId="15316" xr:uid="{F0DBCBF4-02EF-45FE-9F06-082B5EEB17C0}"/>
    <cellStyle name="Calculation 2 2 4 2 5" xfId="16260" xr:uid="{7CCD5333-88D8-433B-875B-FCD7B54AC938}"/>
    <cellStyle name="Calculation 2 2 4 2 6" xfId="17133" xr:uid="{1BE75E1A-3A06-49A9-ABF2-CCDEB49CA294}"/>
    <cellStyle name="Calculation 2 2 4 2 7" xfId="17998" xr:uid="{7C791D00-7C76-43B8-B058-FB53713DC199}"/>
    <cellStyle name="Calculation 2 2 4 2 8" xfId="18773" xr:uid="{61E239FB-DA90-4E2C-B607-FB3D305E8E70}"/>
    <cellStyle name="Calculation 2 2 4 3" xfId="9600" xr:uid="{2CCD64D6-B552-44F9-9BCE-C756568D76F6}"/>
    <cellStyle name="Calculation 2 2 4 3 2" xfId="14004" xr:uid="{53167D3F-1F11-415D-9ED3-BCA7E04906C1}"/>
    <cellStyle name="Calculation 2 2 4 3 3" xfId="14964" xr:uid="{A6930484-B349-45B8-B825-F302AFF195CD}"/>
    <cellStyle name="Calculation 2 2 4 3 4" xfId="15916" xr:uid="{8CCC6D25-90E5-47AA-AA12-516C99652433}"/>
    <cellStyle name="Calculation 2 2 4 3 5" xfId="16790" xr:uid="{7B23A170-6FB5-482A-9B11-27B5EBFA9873}"/>
    <cellStyle name="Calculation 2 2 4 3 6" xfId="17655" xr:uid="{CE8D3587-7929-4474-A4A6-6DCD090C0E26}"/>
    <cellStyle name="Calculation 2 2 4 3 7" xfId="18431" xr:uid="{73FEC52D-4B47-4A04-B77C-F4C8D6340E00}"/>
    <cellStyle name="Calculation 2 2 4 3 8" xfId="19188" xr:uid="{217ED0F1-7234-4D91-967B-31A19EFDB7BB}"/>
    <cellStyle name="Calculation 2 2 4 4" xfId="12315" xr:uid="{B5C751C6-4866-4116-B53C-284EB3B3944D}"/>
    <cellStyle name="Calculation 2 2 4 5" xfId="10553" xr:uid="{255BE572-5D48-4790-AFD8-5A90121A3C8C}"/>
    <cellStyle name="Calculation 2 2 4 6" xfId="13628" xr:uid="{CDB0B1C0-7C06-48D8-AFB3-FD7399E3E1F8}"/>
    <cellStyle name="Calculation 2 2 4 7" xfId="14606" xr:uid="{DFED24FF-03AA-4129-AE7A-67DDD6952773}"/>
    <cellStyle name="Calculation 2 2 4 8" xfId="15559" xr:uid="{3FD542B9-2FC2-4690-A97D-A1B78C4E17BB}"/>
    <cellStyle name="Calculation 2 2 4 9" xfId="16458" xr:uid="{0699278B-0EAA-4449-B3EC-C59832E31B3E}"/>
    <cellStyle name="Calculation 2 2 5" xfId="7782" xr:uid="{8918D48C-539D-4439-B49E-142887ECEC77}"/>
    <cellStyle name="Calculation 2 2 5 2" xfId="12809" xr:uid="{A192AF4D-186B-427A-B73C-4338B513017B}"/>
    <cellStyle name="Calculation 2 2 5 3" xfId="10163" xr:uid="{753B82F8-679E-4FC8-86BD-7C5E2EDFF621}"/>
    <cellStyle name="Calculation 2 2 5 4" xfId="11785" xr:uid="{F6F8F8F3-B280-4B93-B95B-AE4750BD3871}"/>
    <cellStyle name="Calculation 2 2 5 5" xfId="11017" xr:uid="{B6EFF3E4-8B9B-4E8B-855D-51F8DDEEC1B3}"/>
    <cellStyle name="Calculation 2 2 5 6" xfId="12567" xr:uid="{796F0167-545A-4FF1-A4FC-A5766E20B828}"/>
    <cellStyle name="Calculation 2 2 5 7" xfId="10330" xr:uid="{711CB018-5C72-423E-9F66-C57EA8CB2848}"/>
    <cellStyle name="Calculation 2 2 5 8" xfId="11736" xr:uid="{18D17535-80C8-4A38-8D56-F4555E875A1B}"/>
    <cellStyle name="Calculation 2 2 6" xfId="7897" xr:uid="{81D52BF5-0908-47EC-9647-BF67B1EF25BE}"/>
    <cellStyle name="Calculation 2 2 6 2" xfId="12890" xr:uid="{A1A76E41-5014-4DC0-93D0-EC86B23D0D43}"/>
    <cellStyle name="Calculation 2 2 6 3" xfId="10089" xr:uid="{AC82E819-86A1-45EE-BA19-B4A7D980DE31}"/>
    <cellStyle name="Calculation 2 2 6 4" xfId="12391" xr:uid="{8A5E4537-E977-4217-BFE6-845954799F81}"/>
    <cellStyle name="Calculation 2 2 6 5" xfId="10484" xr:uid="{7501F731-8797-43BA-8D90-AF27104BD30A}"/>
    <cellStyle name="Calculation 2 2 6 6" xfId="11976" xr:uid="{E1285916-FA9C-45BF-81E4-F55693F9B135}"/>
    <cellStyle name="Calculation 2 2 6 7" xfId="10850" xr:uid="{ECEE7EF9-58D8-43E6-8793-F1A25B88A7A1}"/>
    <cellStyle name="Calculation 2 2 6 8" xfId="11570" xr:uid="{EC26A5BD-B5C8-414E-808D-195C8E12D050}"/>
    <cellStyle name="Calculation 2 2 7" xfId="10194" xr:uid="{68784028-8A44-4A85-BDF2-3DC2374E9EC8}"/>
    <cellStyle name="Calculation 2 2 8" xfId="11992" xr:uid="{9CAEAC2F-7C9A-400F-ADB7-13FCD25CD27F}"/>
    <cellStyle name="Calculation 2 2 9" xfId="10835" xr:uid="{F56C745B-BCD0-4CC3-914A-9653ECE7C96B}"/>
    <cellStyle name="Calculation 2 3" xfId="6870" xr:uid="{E2D6D9F3-7B65-458D-9CD9-16DD111A6508}"/>
    <cellStyle name="Calculation 2 3 10" xfId="10575" xr:uid="{64243BBF-199F-43B5-BD4A-D8B928E08899}"/>
    <cellStyle name="Calculation 2 3 11" xfId="11688" xr:uid="{B3120BA3-5F64-4649-94CC-541644C0EF82}"/>
    <cellStyle name="Calculation 2 3 2" xfId="7228" xr:uid="{9235BDC6-63DF-4351-9A61-66C1E0E32ADE}"/>
    <cellStyle name="Calculation 2 3 2 10" xfId="13608" xr:uid="{2FDD94CF-5BFA-413D-963C-98D7F2FE5969}"/>
    <cellStyle name="Calculation 2 3 2 2" xfId="8868" xr:uid="{68A5A268-188C-4EA3-9F7C-7415AF1C8E85}"/>
    <cellStyle name="Calculation 2 3 2 2 2" xfId="13519" xr:uid="{4CD6DDAE-DF23-4999-AB55-714D3E47AFAF}"/>
    <cellStyle name="Calculation 2 3 2 2 3" xfId="14523" xr:uid="{AF362D9E-62D3-4917-B8D1-4C630BD5216C}"/>
    <cellStyle name="Calculation 2 3 2 2 4" xfId="15481" xr:uid="{73876FC6-500C-4AFD-9020-7ED500FEBF3A}"/>
    <cellStyle name="Calculation 2 3 2 2 5" xfId="16406" xr:uid="{4B785267-DAD6-4FC5-BA8C-1C7CA8F51A8A}"/>
    <cellStyle name="Calculation 2 3 2 2 6" xfId="17277" xr:uid="{E695F16E-90E9-465C-B630-28D891D59672}"/>
    <cellStyle name="Calculation 2 3 2 2 7" xfId="18123" xr:uid="{ECDDEE70-A055-473F-8AE4-391E871C195C}"/>
    <cellStyle name="Calculation 2 3 2 2 8" xfId="18887" xr:uid="{503C4700-0CA6-43CF-89B3-1A6D5CD0C581}"/>
    <cellStyle name="Calculation 2 3 2 3" xfId="9714" xr:uid="{72D74FA1-B0EC-49F9-8E02-6AB2D0AD426E}"/>
    <cellStyle name="Calculation 2 3 2 3 2" xfId="14118" xr:uid="{E721AC22-8C80-46B8-9257-89F364F92BD3}"/>
    <cellStyle name="Calculation 2 3 2 3 3" xfId="15078" xr:uid="{6E98C179-E151-46E4-9346-02A606259D81}"/>
    <cellStyle name="Calculation 2 3 2 3 4" xfId="16030" xr:uid="{96DA586E-F683-4B3F-A87B-0B47C459A0AE}"/>
    <cellStyle name="Calculation 2 3 2 3 5" xfId="16904" xr:uid="{BC39E418-2D2E-47EC-9D24-98015F109BE0}"/>
    <cellStyle name="Calculation 2 3 2 3 6" xfId="17769" xr:uid="{1EC29AFF-21AB-4F26-B132-41840DF5C343}"/>
    <cellStyle name="Calculation 2 3 2 3 7" xfId="18545" xr:uid="{4CAB03AD-FABD-4370-BA73-B43A0141731B}"/>
    <cellStyle name="Calculation 2 3 2 3 8" xfId="19302" xr:uid="{9A33FBA9-DF4A-4E2B-96C4-A535391F1325}"/>
    <cellStyle name="Calculation 2 3 2 4" xfId="12491" xr:uid="{E14956B1-48BD-41CD-B542-D99BFBFC3F83}"/>
    <cellStyle name="Calculation 2 3 2 5" xfId="10388" xr:uid="{6AFC9065-24F7-4149-889B-8F81CC395AEA}"/>
    <cellStyle name="Calculation 2 3 2 6" xfId="13146" xr:uid="{D6AF559E-DEB3-444A-A874-5ADC3DA8B0F4}"/>
    <cellStyle name="Calculation 2 3 2 7" xfId="9882" xr:uid="{E8637C71-07AC-4981-8C6A-371B8444C9E5}"/>
    <cellStyle name="Calculation 2 3 2 8" xfId="12167" xr:uid="{312AC5F8-C097-4746-9DD9-25F74C8F288A}"/>
    <cellStyle name="Calculation 2 3 2 9" xfId="10694" xr:uid="{CBFA214B-7747-44BC-8312-BC035A4C9C15}"/>
    <cellStyle name="Calculation 2 3 3" xfId="8510" xr:uid="{E2FD6838-0A72-4411-8A55-0C9C65BF0DF8}"/>
    <cellStyle name="Calculation 2 3 3 2" xfId="13250" xr:uid="{E02DAADE-3791-4C5B-AD2B-5AF2D42F940F}"/>
    <cellStyle name="Calculation 2 3 3 3" xfId="14270" xr:uid="{9CA0B955-A39D-41B8-A634-78F28478559E}"/>
    <cellStyle name="Calculation 2 3 3 4" xfId="15230" xr:uid="{93590D80-DDFF-4C0E-89FE-A0B823A913BC}"/>
    <cellStyle name="Calculation 2 3 3 5" xfId="16179" xr:uid="{C7A74002-4D79-40B3-8F3E-7C39833C9655}"/>
    <cellStyle name="Calculation 2 3 3 6" xfId="17052" xr:uid="{3CF9A277-D876-4F87-871A-AB1D8ECED160}"/>
    <cellStyle name="Calculation 2 3 3 7" xfId="17917" xr:uid="{E30E7733-053E-4F85-8B55-6AE4A9BDF102}"/>
    <cellStyle name="Calculation 2 3 3 8" xfId="18693" xr:uid="{0CFE200D-F2A3-44A5-AF21-939B2A325A00}"/>
    <cellStyle name="Calculation 2 3 4" xfId="9520" xr:uid="{CC448916-FB47-4D29-9C07-D32F35027E86}"/>
    <cellStyle name="Calculation 2 3 4 2" xfId="13924" xr:uid="{87B0C2F4-FC9A-466F-8AF0-08B468FFF14D}"/>
    <cellStyle name="Calculation 2 3 4 3" xfId="14884" xr:uid="{9FB67129-570C-4540-8E4F-E558F9461BAE}"/>
    <cellStyle name="Calculation 2 3 4 4" xfId="15836" xr:uid="{26384A30-EE24-47A0-B7AA-A20F127F5F54}"/>
    <cellStyle name="Calculation 2 3 4 5" xfId="16710" xr:uid="{9D28F043-7154-4A68-8DEC-BDE4C2B18AFE}"/>
    <cellStyle name="Calculation 2 3 4 6" xfId="17575" xr:uid="{734D2314-998A-4154-88F4-B5406A5D7A5E}"/>
    <cellStyle name="Calculation 2 3 4 7" xfId="18351" xr:uid="{EFA48C06-7599-4EBC-9F78-9B35FFAD840C}"/>
    <cellStyle name="Calculation 2 3 4 8" xfId="19108" xr:uid="{EF4446B4-9FC3-44F7-AA65-29B461E7AF09}"/>
    <cellStyle name="Calculation 2 3 5" xfId="12221" xr:uid="{0F23F2C1-328E-4CCA-A8B5-1A2A0C15DE14}"/>
    <cellStyle name="Calculation 2 3 6" xfId="10642" xr:uid="{001DAC02-9064-4058-ABD9-2658B1F12F1B}"/>
    <cellStyle name="Calculation 2 3 7" xfId="13114" xr:uid="{A08384D9-D7A1-4CC7-AF95-9227FE78B7C9}"/>
    <cellStyle name="Calculation 2 3 8" xfId="9910" xr:uid="{19C31D4C-BFBA-4969-853A-119286ED4F46}"/>
    <cellStyle name="Calculation 2 3 9" xfId="12289" xr:uid="{7EC7BA64-5AF0-4489-B26F-DC8353C7339A}"/>
    <cellStyle name="Calculation 2 4" xfId="6980" xr:uid="{2D0AC94E-3429-4432-85A5-48680EC0B0CC}"/>
    <cellStyle name="Calculation 2 4 10" xfId="11662" xr:uid="{6AAA630C-B89F-4256-B451-FC01BDD84143}"/>
    <cellStyle name="Calculation 2 4 2" xfId="8619" xr:uid="{B17796D7-C846-4BB8-8E35-B99EE74421EC}"/>
    <cellStyle name="Calculation 2 4 2 2" xfId="13341" xr:uid="{390E542C-B7FB-4BE5-B6C2-984F58127205}"/>
    <cellStyle name="Calculation 2 4 2 3" xfId="14355" xr:uid="{E401C9D5-65C8-4308-90E0-368F1750BDBE}"/>
    <cellStyle name="Calculation 2 4 2 4" xfId="15315" xr:uid="{02023D5F-5781-4073-8837-E07FCBE0D95E}"/>
    <cellStyle name="Calculation 2 4 2 5" xfId="16259" xr:uid="{3D364F55-F174-465F-B39E-F15886D2B14C}"/>
    <cellStyle name="Calculation 2 4 2 6" xfId="17132" xr:uid="{C4DE4167-F119-4D7F-8030-B62651CEDD5C}"/>
    <cellStyle name="Calculation 2 4 2 7" xfId="17997" xr:uid="{35FA0D31-C00F-45BD-A09E-2920B8D6B83B}"/>
    <cellStyle name="Calculation 2 4 2 8" xfId="18772" xr:uid="{1CDA3003-5755-48FC-A290-BAC3EFEA2927}"/>
    <cellStyle name="Calculation 2 4 3" xfId="9599" xr:uid="{D854A45F-2469-4CCF-8FD2-B4CB9BE569AC}"/>
    <cellStyle name="Calculation 2 4 3 2" xfId="14003" xr:uid="{107D5E73-1126-45BE-B337-B641DE231660}"/>
    <cellStyle name="Calculation 2 4 3 3" xfId="14963" xr:uid="{71135074-E14E-4AD2-9367-FCBB85127E6B}"/>
    <cellStyle name="Calculation 2 4 3 4" xfId="15915" xr:uid="{0837CAC7-109E-41C4-8300-23C660A99358}"/>
    <cellStyle name="Calculation 2 4 3 5" xfId="16789" xr:uid="{F0642D0A-50B4-4FCE-8571-7D68A50E93CA}"/>
    <cellStyle name="Calculation 2 4 3 6" xfId="17654" xr:uid="{FA402754-41B0-4574-B58D-20BB1DF6410B}"/>
    <cellStyle name="Calculation 2 4 3 7" xfId="18430" xr:uid="{3F2F6548-EC97-41E7-A487-803FC84B7562}"/>
    <cellStyle name="Calculation 2 4 3 8" xfId="19187" xr:uid="{3BE24F2C-3464-4E4E-883C-271FF66FDE51}"/>
    <cellStyle name="Calculation 2 4 4" xfId="12314" xr:uid="{ABC9E6D5-6A3B-4102-B2C6-5F56034BB290}"/>
    <cellStyle name="Calculation 2 4 5" xfId="10554" xr:uid="{C0693759-AAEC-4D66-A98B-08D6467E8061}"/>
    <cellStyle name="Calculation 2 4 6" xfId="12606" xr:uid="{14CE789F-4223-43EF-A78C-163FA8BE7793}"/>
    <cellStyle name="Calculation 2 4 7" xfId="10296" xr:uid="{37A4630E-5E7C-4599-8CBF-4BB1C33B86FB}"/>
    <cellStyle name="Calculation 2 4 8" xfId="12122" xr:uid="{B2D74A3A-1838-4AF1-BD52-9CEC5318640D}"/>
    <cellStyle name="Calculation 2 4 9" xfId="10731" xr:uid="{10A6B658-4018-4EE5-BDCD-283FA7B6B033}"/>
    <cellStyle name="Calculation 2 5" xfId="7781" xr:uid="{6FF65E4A-4684-4C59-80BB-836898A56B51}"/>
    <cellStyle name="Calculation 2 5 2" xfId="12808" xr:uid="{DC9D88F7-F709-433B-B5CE-3A50B96D0729}"/>
    <cellStyle name="Calculation 2 5 3" xfId="10164" xr:uid="{59AF98CE-5BC5-4365-BE2F-5971B2D21BAF}"/>
    <cellStyle name="Calculation 2 5 4" xfId="12792" xr:uid="{353F82C5-2858-40EF-83D3-BDDAF8FC632E}"/>
    <cellStyle name="Calculation 2 5 5" xfId="10176" xr:uid="{955061A5-8ADD-48E8-A9B0-BCD44FE74AE7}"/>
    <cellStyle name="Calculation 2 5 6" xfId="11781" xr:uid="{9568235C-D6B4-4817-A854-9FB58362D5BF}"/>
    <cellStyle name="Calculation 2 5 7" xfId="11021" xr:uid="{914A5050-3897-4A9E-AFA0-95F334D40F18}"/>
    <cellStyle name="Calculation 2 5 8" xfId="12062" xr:uid="{76CA32D3-F3D2-4456-BDBB-18B8E2848B73}"/>
    <cellStyle name="Calculation 2 6" xfId="7898" xr:uid="{9D286B50-3083-41F5-8C2E-1E9611079AF8}"/>
    <cellStyle name="Calculation 2 6 2" xfId="12891" xr:uid="{87E993FA-C75E-4590-B248-69AC55E8D1AD}"/>
    <cellStyle name="Calculation 2 6 3" xfId="10088" xr:uid="{18C9D8B2-6B0E-4915-9D57-319C6075C193}"/>
    <cellStyle name="Calculation 2 6 4" xfId="13422" xr:uid="{326924C8-8B4E-4CF4-B1F0-706C5AC53E7F}"/>
    <cellStyle name="Calculation 2 6 5" xfId="14429" xr:uid="{01B7ED14-D013-4847-B294-38D1575BD5CE}"/>
    <cellStyle name="Calculation 2 6 6" xfId="15387" xr:uid="{D5688B77-E416-482E-ADF1-89DE6FF9EA96}"/>
    <cellStyle name="Calculation 2 6 7" xfId="16314" xr:uid="{EDC98297-27A2-42D7-A2F0-A1909ABF123B}"/>
    <cellStyle name="Calculation 2 6 8" xfId="17185" xr:uid="{476A7B7D-554B-4969-9F91-265F5B9EE45F}"/>
    <cellStyle name="Calculation 2 7" xfId="10193" xr:uid="{18483684-A4F8-48F0-94D3-0B0F37534BE0}"/>
    <cellStyle name="Calculation 2 8" xfId="12666" xr:uid="{9AC9F3BA-C767-4DC6-ACE7-7AFAA921C664}"/>
    <cellStyle name="Calculation 2 9" xfId="10249" xr:uid="{B0335198-F64E-4643-97F5-1531B6B2CD6D}"/>
    <cellStyle name="Calculation 3" xfId="820" xr:uid="{D561146A-36A8-4233-9355-DB9F6CC41F45}"/>
    <cellStyle name="Calculation 3 10" xfId="14221" xr:uid="{5BDFE949-6DE4-49D0-9429-859C2D6D07CD}"/>
    <cellStyle name="Calculation 3 11" xfId="15181" xr:uid="{4DDAA57D-9791-45EE-82F9-B9D14ADC7463}"/>
    <cellStyle name="Calculation 3 12" xfId="16131" xr:uid="{ED5302E4-8646-4BEA-9F26-AA4975FF1382}"/>
    <cellStyle name="Calculation 3 2" xfId="6868" xr:uid="{056CAC6A-DC8F-4AEC-96F5-BC6E4504EF11}"/>
    <cellStyle name="Calculation 3 2 10" xfId="11043" xr:uid="{01819604-D097-4F5F-BAFA-D348718EA4BD}"/>
    <cellStyle name="Calculation 3 2 11" xfId="12358" xr:uid="{085124F5-0DFF-42A9-9FBD-EB49C1C837CF}"/>
    <cellStyle name="Calculation 3 2 2" xfId="7229" xr:uid="{8064B9D2-6CAB-45F1-B12B-E5E722EA6CF9}"/>
    <cellStyle name="Calculation 3 2 2 10" xfId="13700" xr:uid="{1920FE1C-7E77-4067-92C4-5B7EF699E070}"/>
    <cellStyle name="Calculation 3 2 2 2" xfId="8869" xr:uid="{E8013B74-FF85-45BA-9F3E-026C5F198E6B}"/>
    <cellStyle name="Calculation 3 2 2 2 2" xfId="13520" xr:uid="{F9A0ABFF-D315-4337-BC19-D7F6E6725791}"/>
    <cellStyle name="Calculation 3 2 2 2 3" xfId="14524" xr:uid="{8FF3E920-3970-4A97-A8BC-2F48EB01E136}"/>
    <cellStyle name="Calculation 3 2 2 2 4" xfId="15482" xr:uid="{CC787577-668C-4FDA-AAB7-0B7048802719}"/>
    <cellStyle name="Calculation 3 2 2 2 5" xfId="16407" xr:uid="{35298882-D107-446C-A4C9-49D968D896CB}"/>
    <cellStyle name="Calculation 3 2 2 2 6" xfId="17278" xr:uid="{DAA73ED7-8376-44F1-BDAD-FCDD0DB66C27}"/>
    <cellStyle name="Calculation 3 2 2 2 7" xfId="18124" xr:uid="{C0ABBF0A-5AD5-4DCF-A5E7-07ACB39ECB3B}"/>
    <cellStyle name="Calculation 3 2 2 2 8" xfId="18888" xr:uid="{91D3B490-6D94-46EB-817B-3A5D5A8EDCA8}"/>
    <cellStyle name="Calculation 3 2 2 3" xfId="9715" xr:uid="{234AA5C6-9159-4EC7-AFEB-EEA677A347C4}"/>
    <cellStyle name="Calculation 3 2 2 3 2" xfId="14119" xr:uid="{4EE5FB52-08FF-4888-949B-08E789836666}"/>
    <cellStyle name="Calculation 3 2 2 3 3" xfId="15079" xr:uid="{1E54A30B-A473-41EA-A7B8-CED2E5FA94FB}"/>
    <cellStyle name="Calculation 3 2 2 3 4" xfId="16031" xr:uid="{891D230A-F051-49A3-9349-FAA7AAEA0290}"/>
    <cellStyle name="Calculation 3 2 2 3 5" xfId="16905" xr:uid="{FA07A32B-F520-4D44-852D-7A3F5B99E785}"/>
    <cellStyle name="Calculation 3 2 2 3 6" xfId="17770" xr:uid="{2902DDF7-F762-4275-9E3D-C6BC21A91AD7}"/>
    <cellStyle name="Calculation 3 2 2 3 7" xfId="18546" xr:uid="{67B8BA5D-7AB6-47ED-B595-D7D8503880A2}"/>
    <cellStyle name="Calculation 3 2 2 3 8" xfId="19303" xr:uid="{CD432FDB-11BD-49E5-8684-2790115774A6}"/>
    <cellStyle name="Calculation 3 2 2 4" xfId="12492" xr:uid="{FB1542C2-CB92-4BC2-AC18-73ACECE5583E}"/>
    <cellStyle name="Calculation 3 2 2 5" xfId="10387" xr:uid="{0B5557F3-FB5E-42C3-9FE3-CD1A3CA1E80A}"/>
    <cellStyle name="Calculation 3 2 2 6" xfId="12115" xr:uid="{50213AA5-76BA-4839-A6D6-747E3F5148D3}"/>
    <cellStyle name="Calculation 3 2 2 7" xfId="10735" xr:uid="{554FAC99-DC74-497A-85D3-FC2A264208CE}"/>
    <cellStyle name="Calculation 3 2 2 8" xfId="12905" xr:uid="{03C0E120-F61B-4816-A1C8-F9DEB196E58D}"/>
    <cellStyle name="Calculation 3 2 2 9" xfId="10076" xr:uid="{6599A11B-1394-497B-B58B-D59CE474352F}"/>
    <cellStyle name="Calculation 3 2 3" xfId="8508" xr:uid="{7691472E-7FCD-4BC2-8561-CA338581E65A}"/>
    <cellStyle name="Calculation 3 2 3 2" xfId="13248" xr:uid="{386B22AB-84FD-49F6-B122-9D729B55C949}"/>
    <cellStyle name="Calculation 3 2 3 3" xfId="14268" xr:uid="{39117789-410B-4F73-9D9C-E04D117FD8A4}"/>
    <cellStyle name="Calculation 3 2 3 4" xfId="15228" xr:uid="{28A36BFB-71AD-4530-A749-8228D46E0752}"/>
    <cellStyle name="Calculation 3 2 3 5" xfId="16177" xr:uid="{C792EB09-941C-499E-958D-A3B6884D78FF}"/>
    <cellStyle name="Calculation 3 2 3 6" xfId="17050" xr:uid="{E564CA1F-D453-43C3-8638-DC5324D5AD0E}"/>
    <cellStyle name="Calculation 3 2 3 7" xfId="17915" xr:uid="{D8CE394D-83E3-4B48-A010-1B511C7D7527}"/>
    <cellStyle name="Calculation 3 2 3 8" xfId="18691" xr:uid="{5A6EBB9A-3E11-4E2A-93DD-FDC0520FC556}"/>
    <cellStyle name="Calculation 3 2 4" xfId="9518" xr:uid="{BF56E5E6-9803-4794-9974-336A5298BD4D}"/>
    <cellStyle name="Calculation 3 2 4 2" xfId="13922" xr:uid="{FCA8EFB2-F177-44F8-9C60-2442E76034B0}"/>
    <cellStyle name="Calculation 3 2 4 3" xfId="14882" xr:uid="{D6C31383-9519-4D99-A649-0D4FC2E34A84}"/>
    <cellStyle name="Calculation 3 2 4 4" xfId="15834" xr:uid="{3B0324BE-4416-47E3-B443-0350CAD581C3}"/>
    <cellStyle name="Calculation 3 2 4 5" xfId="16708" xr:uid="{41E57491-BD99-4CA4-9153-68C6483124B9}"/>
    <cellStyle name="Calculation 3 2 4 6" xfId="17573" xr:uid="{E71B65F1-3467-4EBD-9FA0-9B137C59F21D}"/>
    <cellStyle name="Calculation 3 2 4 7" xfId="18349" xr:uid="{652A9915-0636-44AB-A3EA-F46636FF8A62}"/>
    <cellStyle name="Calculation 3 2 4 8" xfId="19106" xr:uid="{DDCF8892-BF5A-425D-BFF4-D36ABDB0EB3F}"/>
    <cellStyle name="Calculation 3 2 5" xfId="12219" xr:uid="{20DC3AAC-B371-47D0-A457-C8B520396048}"/>
    <cellStyle name="Calculation 3 2 6" xfId="10644" xr:uid="{D4B8B91F-5577-446C-B5E5-2048624B12FF}"/>
    <cellStyle name="Calculation 3 2 7" xfId="12594" xr:uid="{A12235DF-B113-4BA8-B8F3-8C09359C5E64}"/>
    <cellStyle name="Calculation 3 2 8" xfId="10308" xr:uid="{0DCCE880-865E-42CC-BB06-5E5AC33521C3}"/>
    <cellStyle name="Calculation 3 2 9" xfId="11752" xr:uid="{575DF49E-D475-4117-BEFB-23F277FF15B7}"/>
    <cellStyle name="Calculation 3 3" xfId="6982" xr:uid="{12C83ACD-C268-41A7-9196-F3E82C1455CE}"/>
    <cellStyle name="Calculation 3 3 10" xfId="11963" xr:uid="{52A12FE1-12B1-4548-907E-608B8B744A4F}"/>
    <cellStyle name="Calculation 3 3 2" xfId="8621" xr:uid="{ADE9E0F8-4401-4CAF-8A10-6D02E21BDBAB}"/>
    <cellStyle name="Calculation 3 3 2 2" xfId="13343" xr:uid="{1DD39C3B-C7EF-410C-873B-13435BDBA4DA}"/>
    <cellStyle name="Calculation 3 3 2 3" xfId="14357" xr:uid="{BE206EF5-8D60-40C3-93B3-3B756535BCD7}"/>
    <cellStyle name="Calculation 3 3 2 4" xfId="15317" xr:uid="{143A8C87-06B0-4856-8C5D-CD872F286E4E}"/>
    <cellStyle name="Calculation 3 3 2 5" xfId="16261" xr:uid="{F13A70B6-7849-4076-AAC7-666F33AFBF5A}"/>
    <cellStyle name="Calculation 3 3 2 6" xfId="17134" xr:uid="{C486453A-88CD-4233-AC99-8E0194458ECF}"/>
    <cellStyle name="Calculation 3 3 2 7" xfId="17999" xr:uid="{8929735F-EDBD-4DA5-83B1-38B6FE87DB45}"/>
    <cellStyle name="Calculation 3 3 2 8" xfId="18774" xr:uid="{AEEDF9A7-E126-4676-8F4C-87610444DBFF}"/>
    <cellStyle name="Calculation 3 3 3" xfId="9601" xr:uid="{F6CA0B16-7458-4247-8F09-B08F928FF20F}"/>
    <cellStyle name="Calculation 3 3 3 2" xfId="14005" xr:uid="{4E34292E-DBA6-4B6A-9039-6AB3C55BFB49}"/>
    <cellStyle name="Calculation 3 3 3 3" xfId="14965" xr:uid="{9651D786-9A76-42AC-854D-90388A6F4080}"/>
    <cellStyle name="Calculation 3 3 3 4" xfId="15917" xr:uid="{5B30CABF-F045-4FA9-88D6-F88801FC39AD}"/>
    <cellStyle name="Calculation 3 3 3 5" xfId="16791" xr:uid="{82247748-8AEF-4707-879D-E7CBACA9B19A}"/>
    <cellStyle name="Calculation 3 3 3 6" xfId="17656" xr:uid="{A8DD3EE0-80E3-45CB-9A00-32E9454E939B}"/>
    <cellStyle name="Calculation 3 3 3 7" xfId="18432" xr:uid="{A7E5161E-09B0-4650-BF90-634F1D49D81E}"/>
    <cellStyle name="Calculation 3 3 3 8" xfId="19189" xr:uid="{D2A40257-78E2-441F-8ACC-4EB8F0106E7D}"/>
    <cellStyle name="Calculation 3 3 4" xfId="12316" xr:uid="{B0460DE5-89AA-4199-A52D-AD706D840F05}"/>
    <cellStyle name="Calculation 3 3 5" xfId="10552" xr:uid="{CA1F38E8-585A-4AF2-B1F6-BDB837B84163}"/>
    <cellStyle name="Calculation 3 3 6" xfId="12096" xr:uid="{44D8E7C1-7C07-4F87-88D6-9DA23C3CA4E5}"/>
    <cellStyle name="Calculation 3 3 7" xfId="10754" xr:uid="{931B74A4-3086-4691-8D6C-EF9EEC246181}"/>
    <cellStyle name="Calculation 3 3 8" xfId="11658" xr:uid="{53F0C6D1-7B7A-4B64-945A-3230DF04BB52}"/>
    <cellStyle name="Calculation 3 3 9" xfId="11118" xr:uid="{82981214-A1EF-463A-85FC-B15017BB0F69}"/>
    <cellStyle name="Calculation 3 4" xfId="7783" xr:uid="{67BB48C5-3BAE-4EC3-A1CE-8D5C32133A3D}"/>
    <cellStyle name="Calculation 3 4 2" xfId="12810" xr:uid="{5AB98072-08B4-41F7-B21B-6A85971884BA}"/>
    <cellStyle name="Calculation 3 4 3" xfId="10162" xr:uid="{002FAA0E-07F6-4A2B-8F63-4E512A9E6CC8}"/>
    <cellStyle name="Calculation 3 4 4" xfId="11786" xr:uid="{7DDE8CD2-2FC9-4571-AB71-4315C02D3D92}"/>
    <cellStyle name="Calculation 3 4 5" xfId="11016" xr:uid="{C7D761CE-D533-47C0-8C9B-2B15995C798A}"/>
    <cellStyle name="Calculation 3 4 6" xfId="13594" xr:uid="{DD0793A5-3271-46FD-8AE4-B8C42EE52825}"/>
    <cellStyle name="Calculation 3 4 7" xfId="14576" xr:uid="{06D416DC-1073-4817-B13D-F231D184306F}"/>
    <cellStyle name="Calculation 3 4 8" xfId="15531" xr:uid="{E5C5C168-9A09-4032-9B38-C220F72C8C65}"/>
    <cellStyle name="Calculation 3 5" xfId="7896" xr:uid="{9366A644-340B-4235-9868-09C2CCF3DA67}"/>
    <cellStyle name="Calculation 3 5 2" xfId="12889" xr:uid="{651AA540-B11D-41E7-8C7E-352059F2876E}"/>
    <cellStyle name="Calculation 3 5 3" xfId="10090" xr:uid="{254163F6-19DF-40D6-9791-CFA70A9D2BC5}"/>
    <cellStyle name="Calculation 3 5 4" xfId="13057" xr:uid="{D7468A97-A8E9-4701-B2D7-EC41C72130A3}"/>
    <cellStyle name="Calculation 3 5 5" xfId="9944" xr:uid="{ACA81C74-9556-4C08-8282-3680BF05AED3}"/>
    <cellStyle name="Calculation 3 5 6" xfId="13718" xr:uid="{C4052D72-DFFC-4EA7-AF65-5BFEF83DD602}"/>
    <cellStyle name="Calculation 3 5 7" xfId="14681" xr:uid="{7008858E-2FB7-4815-9E60-0E35F398AFE8}"/>
    <cellStyle name="Calculation 3 5 8" xfId="15633" xr:uid="{44E65816-C77C-4C3D-A3F9-FF85F70ECE34}"/>
    <cellStyle name="Calculation 3 6" xfId="10195" xr:uid="{C7F376B8-DF7D-4257-B317-FAEDFFBB3E5C}"/>
    <cellStyle name="Calculation 3 7" xfId="13164" xr:uid="{C3DFC441-D392-4F88-BED0-A07C74683C57}"/>
    <cellStyle name="Calculation 3 8" xfId="9869" xr:uid="{7B02D287-6B01-41EF-B04B-D44A8B4A8D11}"/>
    <cellStyle name="Calculation 3 9" xfId="13200" xr:uid="{858EEC40-E04E-4CA9-8EEB-60F3EDB61234}"/>
    <cellStyle name="Calculation 4" xfId="821" xr:uid="{4052CEC2-351B-46AD-B8D2-BF7498BA6928}"/>
    <cellStyle name="Calculation 4 10" xfId="16490" xr:uid="{3294ED85-3705-4DC7-92CC-4295DA7F9B08}"/>
    <cellStyle name="Calculation 4 11" xfId="17358" xr:uid="{AF87E3CA-B77D-4BDC-8908-4691E28AD2B2}"/>
    <cellStyle name="Calculation 4 12" xfId="18156" xr:uid="{7B1B66C2-CB97-4C33-9D91-C96B7992B7E1}"/>
    <cellStyle name="Calculation 4 2" xfId="6867" xr:uid="{AA4F9B9C-07C5-4940-AE47-75D534064837}"/>
    <cellStyle name="Calculation 4 2 10" xfId="11130" xr:uid="{0A3ED630-B1DF-4360-A74B-04220FAB48BC}"/>
    <cellStyle name="Calculation 4 2 11" xfId="13575" xr:uid="{07FA8D5D-1F48-42DF-8DFF-8B94636AC9DA}"/>
    <cellStyle name="Calculation 4 2 2" xfId="7230" xr:uid="{8DD872CD-8D07-4EC4-866D-97FFDC548CBD}"/>
    <cellStyle name="Calculation 4 2 2 10" xfId="15381" xr:uid="{DA4A3591-E464-446F-ADA6-32A6DF978DC9}"/>
    <cellStyle name="Calculation 4 2 2 2" xfId="8870" xr:uid="{5D80A180-07E4-4590-B5B1-E9DEF9D55421}"/>
    <cellStyle name="Calculation 4 2 2 2 2" xfId="13521" xr:uid="{93A04B1B-E3A5-49BE-BA2A-1C8217B63219}"/>
    <cellStyle name="Calculation 4 2 2 2 3" xfId="14525" xr:uid="{A0273CC3-506A-4CA1-BC1B-E2F43D2AA200}"/>
    <cellStyle name="Calculation 4 2 2 2 4" xfId="15483" xr:uid="{74C3E29B-010F-4094-BD24-620A5A9257C6}"/>
    <cellStyle name="Calculation 4 2 2 2 5" xfId="16408" xr:uid="{1AD34D07-FFAC-45BC-B090-49B4FDFE3358}"/>
    <cellStyle name="Calculation 4 2 2 2 6" xfId="17279" xr:uid="{53969BE7-DC4E-4EAD-8EEF-58174E776A3F}"/>
    <cellStyle name="Calculation 4 2 2 2 7" xfId="18125" xr:uid="{0EEE84D7-6743-4FDD-81CF-D8242A505D8C}"/>
    <cellStyle name="Calculation 4 2 2 2 8" xfId="18889" xr:uid="{FEF42A24-6BC2-451A-AA11-28377766E924}"/>
    <cellStyle name="Calculation 4 2 2 3" xfId="9716" xr:uid="{DB0417DE-A69F-4BE3-B357-A7BBDCE5A161}"/>
    <cellStyle name="Calculation 4 2 2 3 2" xfId="14120" xr:uid="{5444D6ED-CD13-4FE5-8533-FCA65E2C75E7}"/>
    <cellStyle name="Calculation 4 2 2 3 3" xfId="15080" xr:uid="{335AD023-C8EA-4389-A900-7C0A0D5DCA55}"/>
    <cellStyle name="Calculation 4 2 2 3 4" xfId="16032" xr:uid="{1393DF29-5922-40B5-81C4-E95D1B7495E3}"/>
    <cellStyle name="Calculation 4 2 2 3 5" xfId="16906" xr:uid="{DB8CB69C-EDE0-40F3-8F7A-F77D62B50D2A}"/>
    <cellStyle name="Calculation 4 2 2 3 6" xfId="17771" xr:uid="{14082554-F24B-4A18-AFC3-FD69FE517B3A}"/>
    <cellStyle name="Calculation 4 2 2 3 7" xfId="18547" xr:uid="{EAA20522-C2DB-47FE-908E-AFF219271C08}"/>
    <cellStyle name="Calculation 4 2 2 3 8" xfId="19304" xr:uid="{7223EAF3-CE66-4B54-837E-C1212D378294}"/>
    <cellStyle name="Calculation 4 2 2 4" xfId="12493" xr:uid="{BAFADB4F-51CF-406C-BA9F-2CA57ABE4840}"/>
    <cellStyle name="Calculation 4 2 2 5" xfId="10386" xr:uid="{EBD2C287-F9F7-4B62-A7C0-BA4F37995F80}"/>
    <cellStyle name="Calculation 4 2 2 6" xfId="12638" xr:uid="{8C20DD20-4904-4D51-900E-4171A8457B46}"/>
    <cellStyle name="Calculation 4 2 2 7" xfId="10271" xr:uid="{18EDBEE9-CBB6-48C4-AFAC-03F8008DE35F}"/>
    <cellStyle name="Calculation 4 2 2 8" xfId="13415" xr:uid="{AB25356A-F36B-481E-86A5-5247B159B770}"/>
    <cellStyle name="Calculation 4 2 2 9" xfId="14423" xr:uid="{98C531E0-FEA1-4936-A56D-9BB53178B00B}"/>
    <cellStyle name="Calculation 4 2 3" xfId="8507" xr:uid="{B93FFB6D-5FF7-4B33-9F2C-D31A82EDAF16}"/>
    <cellStyle name="Calculation 4 2 3 2" xfId="13247" xr:uid="{35773A84-899D-462C-91F0-B6864F9CDBDF}"/>
    <cellStyle name="Calculation 4 2 3 3" xfId="14267" xr:uid="{0A80BB22-6D7D-4FD4-9AF6-114FFF3CBB44}"/>
    <cellStyle name="Calculation 4 2 3 4" xfId="15227" xr:uid="{9D1CB6EB-7FB6-453A-B589-1B74073C4109}"/>
    <cellStyle name="Calculation 4 2 3 5" xfId="16176" xr:uid="{0B9F7F00-B8E0-4781-B41B-59F2B98E9633}"/>
    <cellStyle name="Calculation 4 2 3 6" xfId="17049" xr:uid="{0E23F760-CC37-46F1-8118-3F9C793BEBCF}"/>
    <cellStyle name="Calculation 4 2 3 7" xfId="17914" xr:uid="{F691241F-EF39-4B0A-AE08-B29C5EACE3BD}"/>
    <cellStyle name="Calculation 4 2 3 8" xfId="18690" xr:uid="{42023FC2-D944-4339-841C-1BF78FE2BC88}"/>
    <cellStyle name="Calculation 4 2 4" xfId="9517" xr:uid="{7E76C251-EA13-4916-9417-955FE09AEFC4}"/>
    <cellStyle name="Calculation 4 2 4 2" xfId="13921" xr:uid="{DC1FA326-EE3E-45F9-A44C-5A8B5C921A2F}"/>
    <cellStyle name="Calculation 4 2 4 3" xfId="14881" xr:uid="{E29469A8-7CA3-421C-88CA-BC8C334A766A}"/>
    <cellStyle name="Calculation 4 2 4 4" xfId="15833" xr:uid="{A3380FEF-7665-4A1A-95DF-E425A8AFC10D}"/>
    <cellStyle name="Calculation 4 2 4 5" xfId="16707" xr:uid="{7FC5D48F-0F07-4F1B-85FC-7A7A7FDE814E}"/>
    <cellStyle name="Calculation 4 2 4 6" xfId="17572" xr:uid="{749BFBEC-6CA3-4E3E-81D5-3E0B5E92CCC1}"/>
    <cellStyle name="Calculation 4 2 4 7" xfId="18348" xr:uid="{1B622799-AADE-4079-85ED-DFC554CE4F38}"/>
    <cellStyle name="Calculation 4 2 4 8" xfId="19105" xr:uid="{5C323E96-437D-432C-AE2B-74B350F05261}"/>
    <cellStyle name="Calculation 4 2 5" xfId="12218" xr:uid="{32C11032-4FD7-45FB-8AC5-E5D3D2E03010}"/>
    <cellStyle name="Calculation 4 2 6" xfId="10645" xr:uid="{7139C8F4-37D7-4DF8-BDD0-71ACB5C6D6E0}"/>
    <cellStyle name="Calculation 4 2 7" xfId="12081" xr:uid="{AD00B43A-9AE8-4879-8409-15F5DC6F5557}"/>
    <cellStyle name="Calculation 4 2 8" xfId="10767" xr:uid="{3E2CB3DA-4FEB-4016-ABC1-CC3E8DF35688}"/>
    <cellStyle name="Calculation 4 2 9" xfId="11645" xr:uid="{04902869-6F7B-4442-9282-AD9A23F7C4B0}"/>
    <cellStyle name="Calculation 4 3" xfId="6983" xr:uid="{33516979-A963-461A-BBEC-E7F81F237FDF}"/>
    <cellStyle name="Calculation 4 3 10" xfId="11635" xr:uid="{2DD0F775-B261-4A46-BC82-841EA0B10BED}"/>
    <cellStyle name="Calculation 4 3 2" xfId="8622" xr:uid="{0B14B7F9-0E38-4586-9946-F4270D0F8EC7}"/>
    <cellStyle name="Calculation 4 3 2 2" xfId="13344" xr:uid="{1B729F1E-610D-44D4-B69E-9FE30EEF075A}"/>
    <cellStyle name="Calculation 4 3 2 3" xfId="14358" xr:uid="{B32535DE-9961-440F-B68C-FF6303EA04E2}"/>
    <cellStyle name="Calculation 4 3 2 4" xfId="15318" xr:uid="{2D5D098C-F1ED-43C9-AE21-E82D008A236D}"/>
    <cellStyle name="Calculation 4 3 2 5" xfId="16262" xr:uid="{0BB82CF4-6DEA-47D2-A107-F4423D181FA9}"/>
    <cellStyle name="Calculation 4 3 2 6" xfId="17135" xr:uid="{CF060CEA-EB7E-4D88-9F62-C03377DA873E}"/>
    <cellStyle name="Calculation 4 3 2 7" xfId="18000" xr:uid="{DCCEF70C-7076-4B52-8AFF-C4E1AA925AB0}"/>
    <cellStyle name="Calculation 4 3 2 8" xfId="18775" xr:uid="{2AE491BE-C167-4E3D-8347-5BB5B70A200D}"/>
    <cellStyle name="Calculation 4 3 3" xfId="9602" xr:uid="{8BF03EA3-60D0-495A-B3ED-2654A37FA956}"/>
    <cellStyle name="Calculation 4 3 3 2" xfId="14006" xr:uid="{C55BE5AE-9023-472F-814C-81B376D1D02F}"/>
    <cellStyle name="Calculation 4 3 3 3" xfId="14966" xr:uid="{DB28D573-6837-4C37-89A2-33BCEBC475CE}"/>
    <cellStyle name="Calculation 4 3 3 4" xfId="15918" xr:uid="{1167C11F-4D57-4A5C-831B-8F5C95763B20}"/>
    <cellStyle name="Calculation 4 3 3 5" xfId="16792" xr:uid="{555145D3-7E45-47A4-A083-12D7FCAF9ED3}"/>
    <cellStyle name="Calculation 4 3 3 6" xfId="17657" xr:uid="{8B25E7A5-46DC-4918-BE86-09BE6F4D33CF}"/>
    <cellStyle name="Calculation 4 3 3 7" xfId="18433" xr:uid="{F1F8D94F-DB35-4DF3-8D47-DA3BB1C7FEA9}"/>
    <cellStyle name="Calculation 4 3 3 8" xfId="19190" xr:uid="{C878E797-7A76-452C-AE38-DE7FF6212DB2}"/>
    <cellStyle name="Calculation 4 3 4" xfId="12317" xr:uid="{0DA5A273-CD8A-4C52-8BF5-58BDD4A8593E}"/>
    <cellStyle name="Calculation 4 3 5" xfId="10551" xr:uid="{0D61541B-1949-40EF-A469-D7CDC527E5E0}"/>
    <cellStyle name="Calculation 4 3 6" xfId="12097" xr:uid="{AA0876A6-A2A1-4037-BC46-A674CA1041B8}"/>
    <cellStyle name="Calculation 4 3 7" xfId="10753" xr:uid="{CD51BD21-B69F-428E-B277-AC804F298160}"/>
    <cellStyle name="Calculation 4 3 8" xfId="12069" xr:uid="{587D3343-B736-4BB1-B76F-C78083BF5C1B}"/>
    <cellStyle name="Calculation 4 3 9" xfId="10777" xr:uid="{1D08E8D4-8079-483D-BBCC-10870BEA8CDC}"/>
    <cellStyle name="Calculation 4 4" xfId="7784" xr:uid="{FDB985C9-7B8A-420D-863B-B74BBF9A58A5}"/>
    <cellStyle name="Calculation 4 4 2" xfId="12811" xr:uid="{A1F75B4C-465C-413F-BE6B-42A350D19012}"/>
    <cellStyle name="Calculation 4 4 3" xfId="10161" xr:uid="{D5A63BD4-C18C-47B3-BFD3-DDA7BDB8F5E1}"/>
    <cellStyle name="Calculation 4 4 4" xfId="11787" xr:uid="{320C4002-57CF-4B90-AED0-6112CFDEDE62}"/>
    <cellStyle name="Calculation 4 4 5" xfId="11015" xr:uid="{88EE7925-E9BB-4DCC-A735-FBD0936569E9}"/>
    <cellStyle name="Calculation 4 4 6" xfId="13027" xr:uid="{28EE6FAD-520B-4ABE-9F73-20C44E72B472}"/>
    <cellStyle name="Calculation 4 4 7" xfId="9969" xr:uid="{B440912C-AAF1-4634-A193-DF208684B5BB}"/>
    <cellStyle name="Calculation 4 4 8" xfId="12695" xr:uid="{ADEB542A-52EB-4534-8C8B-407DC06C355F}"/>
    <cellStyle name="Calculation 4 5" xfId="7895" xr:uid="{8DAE6AC5-B35A-47AE-B6EB-04F2AE28BB26}"/>
    <cellStyle name="Calculation 4 5 2" xfId="12888" xr:uid="{C8013A65-C322-46F8-A334-619874A7A21E}"/>
    <cellStyle name="Calculation 4 5 3" xfId="10091" xr:uid="{E1F7E9A2-D566-48AB-9826-0222D3A813BC}"/>
    <cellStyle name="Calculation 4 5 4" xfId="13697" xr:uid="{C30EBBB8-07DA-4ECA-A68F-5B62AA86F521}"/>
    <cellStyle name="Calculation 4 5 5" xfId="14663" xr:uid="{05017B74-B498-4579-AC8F-DC6169C3DC05}"/>
    <cellStyle name="Calculation 4 5 6" xfId="15615" xr:uid="{DC151A6E-C957-4415-9D67-981BB18F0898}"/>
    <cellStyle name="Calculation 4 5 7" xfId="16500" xr:uid="{17820F3A-E730-478E-BDF6-064B7079AB5B}"/>
    <cellStyle name="Calculation 4 5 8" xfId="17368" xr:uid="{95EFAFF3-5686-440A-A5DD-4E9401CEAFEE}"/>
    <cellStyle name="Calculation 4 6" xfId="10196" xr:uid="{DA88E2AE-A5D0-4D40-A63D-A50AB01BFCE9}"/>
    <cellStyle name="Calculation 4 7" xfId="13685" xr:uid="{9918E090-34CA-47CB-AFCF-4F31E8F6DF7A}"/>
    <cellStyle name="Calculation 4 8" xfId="14653" xr:uid="{FD85B414-3835-4D46-A342-BEC00D206F43}"/>
    <cellStyle name="Calculation 4 9" xfId="15605" xr:uid="{4656E994-EC87-4269-AA12-B43014977ED0}"/>
    <cellStyle name="Calculation 5" xfId="822" xr:uid="{2A774C2E-D90A-47D8-98A8-DF9ACA501B8C}"/>
    <cellStyle name="Calculation 5 10" xfId="14644" xr:uid="{463D94C6-9C19-4DC7-A8BA-21A957C52E1D}"/>
    <cellStyle name="Calculation 5 11" xfId="15596" xr:uid="{2A8BF496-3118-48E2-9B80-1F13EA254660}"/>
    <cellStyle name="Calculation 5 12" xfId="16485" xr:uid="{ACDF4482-F9F7-48AE-AE78-651FD3EAF903}"/>
    <cellStyle name="Calculation 5 2" xfId="6866" xr:uid="{57E78969-ABF2-48A1-B6E6-D2D37650FAD3}"/>
    <cellStyle name="Calculation 5 2 10" xfId="11285" xr:uid="{D5B5BDAC-E4AD-42F8-81EE-43E68255B9FE}"/>
    <cellStyle name="Calculation 5 2 11" xfId="11947" xr:uid="{E81D6409-BB2A-4271-B1DE-A4C826896D59}"/>
    <cellStyle name="Calculation 5 2 2" xfId="7231" xr:uid="{5A767F54-4196-4400-A978-8C6C99F11827}"/>
    <cellStyle name="Calculation 5 2 2 10" xfId="17349" xr:uid="{EC510B75-BBA0-409C-9167-CCB251546395}"/>
    <cellStyle name="Calculation 5 2 2 2" xfId="8871" xr:uid="{B97B0254-5BD7-4FF5-B730-6769E64A18FC}"/>
    <cellStyle name="Calculation 5 2 2 2 2" xfId="13522" xr:uid="{99F6102B-87A2-40FB-B199-4B27A5926CBA}"/>
    <cellStyle name="Calculation 5 2 2 2 3" xfId="14526" xr:uid="{E092FF3A-F1B1-459F-897C-4EF7507AFC74}"/>
    <cellStyle name="Calculation 5 2 2 2 4" xfId="15484" xr:uid="{3AF73806-098A-4B2C-93C9-578CBD329104}"/>
    <cellStyle name="Calculation 5 2 2 2 5" xfId="16409" xr:uid="{BEDA5FE3-DE1D-4EB5-BE1E-3868760D50C7}"/>
    <cellStyle name="Calculation 5 2 2 2 6" xfId="17280" xr:uid="{A6BFC2E2-9893-4D8C-AD37-30607E7CADFB}"/>
    <cellStyle name="Calculation 5 2 2 2 7" xfId="18126" xr:uid="{AE24615D-3B96-47D9-BB29-78337D815F99}"/>
    <cellStyle name="Calculation 5 2 2 2 8" xfId="18890" xr:uid="{BEF55EED-0F9A-4170-8183-2A44019B0D48}"/>
    <cellStyle name="Calculation 5 2 2 3" xfId="9717" xr:uid="{F321A5CF-CB1D-49DC-A523-4BBEA6E10029}"/>
    <cellStyle name="Calculation 5 2 2 3 2" xfId="14121" xr:uid="{A2AA7369-1DFC-4896-9F34-D13B6F94B8AF}"/>
    <cellStyle name="Calculation 5 2 2 3 3" xfId="15081" xr:uid="{2903FADD-CAE2-4057-A545-926B085C6589}"/>
    <cellStyle name="Calculation 5 2 2 3 4" xfId="16033" xr:uid="{B848EBFF-0BC9-4DFB-B7DA-70ACFCDB7DFD}"/>
    <cellStyle name="Calculation 5 2 2 3 5" xfId="16907" xr:uid="{7788C6B8-2ADB-417B-A8B0-716C5E4B47F6}"/>
    <cellStyle name="Calculation 5 2 2 3 6" xfId="17772" xr:uid="{EE9613F1-E29D-4CEA-B5FB-29440102563C}"/>
    <cellStyle name="Calculation 5 2 2 3 7" xfId="18548" xr:uid="{C0908BCE-C1CE-4CA0-A735-622FDF035009}"/>
    <cellStyle name="Calculation 5 2 2 3 8" xfId="19305" xr:uid="{73CA7C33-0711-4251-8FC6-8BF9AD196317}"/>
    <cellStyle name="Calculation 5 2 2 4" xfId="12494" xr:uid="{005B4828-5D0A-41F6-A8A2-FEC6E159EBDA}"/>
    <cellStyle name="Calculation 5 2 2 5" xfId="10385" xr:uid="{50D10178-D0B3-4B73-BC26-52E58D0BB33A}"/>
    <cellStyle name="Calculation 5 2 2 6" xfId="13657" xr:uid="{276F1E24-46D7-43C9-807A-55E6383D6188}"/>
    <cellStyle name="Calculation 5 2 2 7" xfId="14633" xr:uid="{FA6F67A8-3795-4118-AF6D-AAD4132FFD1B}"/>
    <cellStyle name="Calculation 5 2 2 8" xfId="15585" xr:uid="{3D1B9BC9-FAD8-4539-8D95-1DFC03860466}"/>
    <cellStyle name="Calculation 5 2 2 9" xfId="16480" xr:uid="{8871D8D4-9A6F-431A-9784-1F32B0816496}"/>
    <cellStyle name="Calculation 5 2 3" xfId="8506" xr:uid="{CB69FA36-C87C-43E7-A5E5-46035616C118}"/>
    <cellStyle name="Calculation 5 2 3 2" xfId="13246" xr:uid="{45D7122F-1652-4D66-881D-B5D23858ED13}"/>
    <cellStyle name="Calculation 5 2 3 3" xfId="14266" xr:uid="{A883645D-10E7-4019-BBB9-3D8526FA1970}"/>
    <cellStyle name="Calculation 5 2 3 4" xfId="15226" xr:uid="{C7F4C99D-DE71-4085-91B2-8FBCFBDC21FA}"/>
    <cellStyle name="Calculation 5 2 3 5" xfId="16175" xr:uid="{7BF1DB45-E652-42DA-A95C-5628B7E077FF}"/>
    <cellStyle name="Calculation 5 2 3 6" xfId="17048" xr:uid="{A2CCAAB7-EC6C-49C1-83CF-4D3DB4167D83}"/>
    <cellStyle name="Calculation 5 2 3 7" xfId="17913" xr:uid="{7D3EA8A4-FAF7-4988-9F3D-B0ACB8655399}"/>
    <cellStyle name="Calculation 5 2 3 8" xfId="18689" xr:uid="{936A2083-E7B6-4A41-B66C-4F9AF5BD61C7}"/>
    <cellStyle name="Calculation 5 2 4" xfId="9516" xr:uid="{A1A00026-79B6-4B99-8691-39A8318FC8AB}"/>
    <cellStyle name="Calculation 5 2 4 2" xfId="13920" xr:uid="{BD74A7F3-A710-4800-84F4-A40C491133DE}"/>
    <cellStyle name="Calculation 5 2 4 3" xfId="14880" xr:uid="{487D0F93-0327-4D3E-86BA-71594F7E36B5}"/>
    <cellStyle name="Calculation 5 2 4 4" xfId="15832" xr:uid="{7C22E9FF-4B87-425E-9E74-BB0C18E09595}"/>
    <cellStyle name="Calculation 5 2 4 5" xfId="16706" xr:uid="{8BA28C29-C917-4982-8C8B-2C2BFD43776C}"/>
    <cellStyle name="Calculation 5 2 4 6" xfId="17571" xr:uid="{16B81835-DF03-4ADD-870F-B45FF32E2C37}"/>
    <cellStyle name="Calculation 5 2 4 7" xfId="18347" xr:uid="{2B5E2876-C91F-4726-9669-C8B0FD326F66}"/>
    <cellStyle name="Calculation 5 2 4 8" xfId="19104" xr:uid="{17997D6B-94A6-472F-AEF5-35E3D7FB7144}"/>
    <cellStyle name="Calculation 5 2 5" xfId="12217" xr:uid="{9119C817-F716-43FC-82C3-D1F2820DC570}"/>
    <cellStyle name="Calculation 5 2 6" xfId="10646" xr:uid="{3061A993-E7C0-4C8B-AE78-624A300DB3FB}"/>
    <cellStyle name="Calculation 5 2 7" xfId="11678" xr:uid="{D7ADCA89-F998-489D-B980-8AD5A08351E0}"/>
    <cellStyle name="Calculation 5 2 8" xfId="11101" xr:uid="{A8BFF122-84E8-4EB0-8E82-9A0CA6BABA1C}"/>
    <cellStyle name="Calculation 5 2 9" xfId="11441" xr:uid="{C5BEFBE8-C4C8-4BE2-838B-EB2F055F177F}"/>
    <cellStyle name="Calculation 5 3" xfId="6984" xr:uid="{CC347557-FE60-4211-A4EC-CCD91578B3A2}"/>
    <cellStyle name="Calculation 5 3 10" xfId="13672" xr:uid="{36B7772D-7DFF-4E9D-91C4-AE6AC9D9C317}"/>
    <cellStyle name="Calculation 5 3 2" xfId="8623" xr:uid="{4B80695A-B22B-4F69-BE86-BB56A6302F03}"/>
    <cellStyle name="Calculation 5 3 2 2" xfId="13345" xr:uid="{06BDEB33-54D5-48AD-ACA2-DE2B21D989DC}"/>
    <cellStyle name="Calculation 5 3 2 3" xfId="14359" xr:uid="{D16A77C4-4F3F-4A28-86A8-73868C9985DD}"/>
    <cellStyle name="Calculation 5 3 2 4" xfId="15319" xr:uid="{4ED2963B-C68E-40C7-92F1-B00CC08194C4}"/>
    <cellStyle name="Calculation 5 3 2 5" xfId="16263" xr:uid="{454C9F9F-CC74-476A-AA7B-F322C8A99B6B}"/>
    <cellStyle name="Calculation 5 3 2 6" xfId="17136" xr:uid="{F7F045F4-B8A3-47C4-827B-81A82CC6692D}"/>
    <cellStyle name="Calculation 5 3 2 7" xfId="18001" xr:uid="{61708530-8A04-468E-A388-88C04E18CB83}"/>
    <cellStyle name="Calculation 5 3 2 8" xfId="18776" xr:uid="{E211A075-2440-4F90-ABC4-418547574670}"/>
    <cellStyle name="Calculation 5 3 3" xfId="9603" xr:uid="{D766D7E2-098A-446A-B51C-406AB3E17396}"/>
    <cellStyle name="Calculation 5 3 3 2" xfId="14007" xr:uid="{22AF42AB-C569-4687-8CCC-40CD97CBDBD3}"/>
    <cellStyle name="Calculation 5 3 3 3" xfId="14967" xr:uid="{D865CD69-AC43-40EC-AF9E-C109C0EFA98D}"/>
    <cellStyle name="Calculation 5 3 3 4" xfId="15919" xr:uid="{A50FEC38-03EE-4BC1-8097-A04C7B8864BD}"/>
    <cellStyle name="Calculation 5 3 3 5" xfId="16793" xr:uid="{F06AD09D-1CA2-41FB-BD1E-AA4B432CC641}"/>
    <cellStyle name="Calculation 5 3 3 6" xfId="17658" xr:uid="{76CD3387-51B1-47F3-875C-DEF791D8E84C}"/>
    <cellStyle name="Calculation 5 3 3 7" xfId="18434" xr:uid="{5F6D1A5B-F7A6-4C7F-ACBF-B2DEB2A3C481}"/>
    <cellStyle name="Calculation 5 3 3 8" xfId="19191" xr:uid="{5EBF7CAE-ADFC-4737-92A9-05C2508C5272}"/>
    <cellStyle name="Calculation 5 3 4" xfId="12318" xr:uid="{26F576EA-9664-416D-B0D7-954785402633}"/>
    <cellStyle name="Calculation 5 3 5" xfId="10550" xr:uid="{4B7506BB-9355-4554-9804-4041A58BCC6A}"/>
    <cellStyle name="Calculation 5 3 6" xfId="12611" xr:uid="{C5962DC6-7380-47F0-AB68-D8A63B66FEE7}"/>
    <cellStyle name="Calculation 5 3 7" xfId="10292" xr:uid="{3CB3B536-D8B3-459E-AA29-51D74490393B}"/>
    <cellStyle name="Calculation 5 3 8" xfId="12649" xr:uid="{6570DB7D-7782-4C5D-9808-03AFE25112F8}"/>
    <cellStyle name="Calculation 5 3 9" xfId="10263" xr:uid="{1A8F1AB1-E27D-4BD8-9F15-249E5D684F9D}"/>
    <cellStyle name="Calculation 5 4" xfId="7785" xr:uid="{5D2AE159-E53C-4A25-AF9F-732DC441C0C5}"/>
    <cellStyle name="Calculation 5 4 2" xfId="12812" xr:uid="{FF21F5E1-D24A-4D65-9E4C-488E9D578506}"/>
    <cellStyle name="Calculation 5 4 3" xfId="10160" xr:uid="{7843BA1E-6B36-47FC-8C87-F59247732987}"/>
    <cellStyle name="Calculation 5 4 4" xfId="11788" xr:uid="{02CA7035-C3B6-48BF-AE0C-3FF3EB6063D7}"/>
    <cellStyle name="Calculation 5 4 5" xfId="11014" xr:uid="{37B0B713-8098-4448-A560-CED800BD59CD}"/>
    <cellStyle name="Calculation 5 4 6" xfId="12360" xr:uid="{57512609-E947-42D2-9863-DEE2704A5F3E}"/>
    <cellStyle name="Calculation 5 4 7" xfId="10511" xr:uid="{A06D9760-E710-4348-A5E5-7AD6912551DA}"/>
    <cellStyle name="Calculation 5 4 8" xfId="12621" xr:uid="{A85AF39D-BC80-4C11-A384-B9EFDFFFBCC0}"/>
    <cellStyle name="Calculation 5 5" xfId="7894" xr:uid="{94FE461F-4339-42F6-A3EF-E025448EA080}"/>
    <cellStyle name="Calculation 5 5 2" xfId="12887" xr:uid="{F91440C4-AE58-42EC-85E6-F46022000652}"/>
    <cellStyle name="Calculation 5 5 3" xfId="10092" xr:uid="{75A6EF36-AE26-4338-A82A-4770F5B24E68}"/>
    <cellStyle name="Calculation 5 5 4" xfId="12677" xr:uid="{0C97DBF5-93CC-400C-8571-D25A1BB9D529}"/>
    <cellStyle name="Calculation 5 5 5" xfId="10240" xr:uid="{4150D09E-5157-4EBD-89A9-0B7BC395115F}"/>
    <cellStyle name="Calculation 5 5 6" xfId="11991" xr:uid="{3C4A0E82-2C28-483A-9BD6-CB92C6124884}"/>
    <cellStyle name="Calculation 5 5 7" xfId="10836" xr:uid="{531E5012-8F69-4B7B-9D04-D5A90DF19924}"/>
    <cellStyle name="Calculation 5 5 8" xfId="11584" xr:uid="{773717A9-602B-430D-B700-7A451CC4E5F9}"/>
    <cellStyle name="Calculation 5 6" xfId="10197" xr:uid="{8BBBFEA4-1FA9-48B5-AEB1-114EB8DD4612}"/>
    <cellStyle name="Calculation 5 7" xfId="12665" xr:uid="{87616267-8D3F-4CB3-B5A8-58C21C9CEB87}"/>
    <cellStyle name="Calculation 5 8" xfId="10250" xr:uid="{B27F94FF-4D53-4CA5-8290-0431A6B468AC}"/>
    <cellStyle name="Calculation 5 9" xfId="13675" xr:uid="{9311C4E0-6020-439A-88DC-CCE93134EE9D}"/>
    <cellStyle name="Calculation 6" xfId="823" xr:uid="{372E383A-7C5F-4B58-8438-D8B9F472A839}"/>
    <cellStyle name="Calculation 6 10" xfId="11115" xr:uid="{463D604C-1914-491A-B60D-8AE9C6B009D4}"/>
    <cellStyle name="Calculation 6 11" xfId="11436" xr:uid="{182959F6-2872-4520-9588-BE1817F70BC8}"/>
    <cellStyle name="Calculation 6 12" xfId="11290" xr:uid="{90E99457-8EA5-4D48-8AC2-50A25166DD10}"/>
    <cellStyle name="Calculation 6 2" xfId="6865" xr:uid="{92AD2CD5-248E-44E8-A670-EED554E4C51E}"/>
    <cellStyle name="Calculation 6 2 10" xfId="11286" xr:uid="{0DF0C608-4D11-48F4-99E1-8D64AB108E36}"/>
    <cellStyle name="Calculation 6 2 11" xfId="9840" xr:uid="{3AB24A83-3454-44D6-B9CB-3202B0762B77}"/>
    <cellStyle name="Calculation 6 2 2" xfId="7232" xr:uid="{A983CD74-E31E-40AD-8601-3B1E7FC17F66}"/>
    <cellStyle name="Calculation 6 2 2 10" xfId="11594" xr:uid="{F5B5F57F-4F7B-4C65-80A5-62D168799821}"/>
    <cellStyle name="Calculation 6 2 2 2" xfId="8872" xr:uid="{46A8C391-CA23-4DC8-A289-63EC98FEE4ED}"/>
    <cellStyle name="Calculation 6 2 2 2 2" xfId="13523" xr:uid="{4704A6F1-992A-4A7C-8553-0D563C3CFE68}"/>
    <cellStyle name="Calculation 6 2 2 2 3" xfId="14527" xr:uid="{AF6F16DA-1F54-4E20-AB96-A8460FAC2003}"/>
    <cellStyle name="Calculation 6 2 2 2 4" xfId="15485" xr:uid="{84987233-548D-4B78-8097-343B45EB3F95}"/>
    <cellStyle name="Calculation 6 2 2 2 5" xfId="16410" xr:uid="{22686B3D-2A89-4370-93E0-0E2EB0DBBB0C}"/>
    <cellStyle name="Calculation 6 2 2 2 6" xfId="17281" xr:uid="{B55263DE-AEC7-4801-9E01-9F25BCE35D10}"/>
    <cellStyle name="Calculation 6 2 2 2 7" xfId="18127" xr:uid="{95446250-B3EF-4D6F-8B12-E17F8BC55410}"/>
    <cellStyle name="Calculation 6 2 2 2 8" xfId="18891" xr:uid="{99C689BD-1218-4081-A867-3B0DDB72A60D}"/>
    <cellStyle name="Calculation 6 2 2 3" xfId="9718" xr:uid="{78929FC6-470E-478F-BA5E-A0BCAB95ADF2}"/>
    <cellStyle name="Calculation 6 2 2 3 2" xfId="14122" xr:uid="{4003CE2E-06A9-4276-A823-10B5F4F0EFF1}"/>
    <cellStyle name="Calculation 6 2 2 3 3" xfId="15082" xr:uid="{A0630212-DEF6-4E0A-9EBC-D94128CE565D}"/>
    <cellStyle name="Calculation 6 2 2 3 4" xfId="16034" xr:uid="{03EB5443-93DD-4F52-B3EF-0E2F6049DFD9}"/>
    <cellStyle name="Calculation 6 2 2 3 5" xfId="16908" xr:uid="{7B5E4BCE-57B7-4B2B-BAE4-BD8FC338D476}"/>
    <cellStyle name="Calculation 6 2 2 3 6" xfId="17773" xr:uid="{FEEA8D3A-8372-422A-957A-6267EF84D767}"/>
    <cellStyle name="Calculation 6 2 2 3 7" xfId="18549" xr:uid="{D1D11952-A6A4-4C0D-B7E4-4A960222EF9C}"/>
    <cellStyle name="Calculation 6 2 2 3 8" xfId="19306" xr:uid="{BD35A7AA-0D7C-4221-8EBD-3A5AE5351D65}"/>
    <cellStyle name="Calculation 6 2 2 4" xfId="12495" xr:uid="{36A2305A-B6E0-41AA-9C62-A1C42FA5F7FE}"/>
    <cellStyle name="Calculation 6 2 2 5" xfId="10384" xr:uid="{C6D61DFD-25F7-4A29-809E-8274B752B56C}"/>
    <cellStyle name="Calculation 6 2 2 6" xfId="13147" xr:uid="{89A9B0CE-0328-406C-8AC3-B8BBC1211679}"/>
    <cellStyle name="Calculation 6 2 2 7" xfId="9881" xr:uid="{39F8299B-3EDF-4681-A620-57F6FF97F473}"/>
    <cellStyle name="Calculation 6 2 2 8" xfId="12004" xr:uid="{30521769-91E9-4028-9E3C-AE58DBBA5D72}"/>
    <cellStyle name="Calculation 6 2 2 9" xfId="10826" xr:uid="{51D35AD5-784F-48EE-80DD-B590F6B457EA}"/>
    <cellStyle name="Calculation 6 2 3" xfId="8505" xr:uid="{D73C8D8E-0F3B-42CB-A279-02BFA35B9CE4}"/>
    <cellStyle name="Calculation 6 2 3 2" xfId="13245" xr:uid="{7445E697-C1F8-4B0B-91D3-B181E41294D0}"/>
    <cellStyle name="Calculation 6 2 3 3" xfId="14265" xr:uid="{BF7F1E44-27A8-4AEC-BE13-ECECF3418156}"/>
    <cellStyle name="Calculation 6 2 3 4" xfId="15225" xr:uid="{797FE612-CE1F-499B-ADFF-4725EC333280}"/>
    <cellStyle name="Calculation 6 2 3 5" xfId="16174" xr:uid="{39AA2F4E-41EF-4B59-8105-73B76B4E9660}"/>
    <cellStyle name="Calculation 6 2 3 6" xfId="17047" xr:uid="{42DCFD3B-9A53-40B6-9D1B-1FB1268A5AF3}"/>
    <cellStyle name="Calculation 6 2 3 7" xfId="17912" xr:uid="{DBF2A6FB-B24E-4518-9DCB-A425154E2D16}"/>
    <cellStyle name="Calculation 6 2 3 8" xfId="18688" xr:uid="{F9FAD079-F20B-47AD-8DA8-62DD9FB47CD2}"/>
    <cellStyle name="Calculation 6 2 4" xfId="9515" xr:uid="{65E6E0C6-F3B8-4D7A-8246-6A0F62E10224}"/>
    <cellStyle name="Calculation 6 2 4 2" xfId="13919" xr:uid="{19A423B5-F622-443E-AB01-DC634C944303}"/>
    <cellStyle name="Calculation 6 2 4 3" xfId="14879" xr:uid="{B914E73C-8702-42CD-9C3E-A7913DBFF467}"/>
    <cellStyle name="Calculation 6 2 4 4" xfId="15831" xr:uid="{2B7B4678-AE0F-4D1A-AD24-A32101C7243B}"/>
    <cellStyle name="Calculation 6 2 4 5" xfId="16705" xr:uid="{EBDFD78F-E1CF-4D9C-A188-8ABD4CF44EA5}"/>
    <cellStyle name="Calculation 6 2 4 6" xfId="17570" xr:uid="{755F6F9C-E542-424E-A123-1449ECA3EB5E}"/>
    <cellStyle name="Calculation 6 2 4 7" xfId="18346" xr:uid="{B30FACBF-EE46-4DF1-9F00-5779B22AC410}"/>
    <cellStyle name="Calculation 6 2 4 8" xfId="19103" xr:uid="{8569A34D-32DF-4BA7-B3A5-390F2CC8F78C}"/>
    <cellStyle name="Calculation 6 2 5" xfId="12216" xr:uid="{38567705-AE15-498A-939C-CD28D9FB7483}"/>
    <cellStyle name="Calculation 6 2 6" xfId="10647" xr:uid="{5B1864AA-4966-4518-91B8-BC29D39514BA}"/>
    <cellStyle name="Calculation 6 2 7" xfId="11677" xr:uid="{F1872238-2DAE-4BFF-BA87-FEF5B9850D9E}"/>
    <cellStyle name="Calculation 6 2 8" xfId="11102" xr:uid="{92CC4AFB-3B14-4D55-B1B9-4BD3F8DB1987}"/>
    <cellStyle name="Calculation 6 2 9" xfId="11440" xr:uid="{E8EC3B9D-CD5B-4572-A646-AC3C6C6621F5}"/>
    <cellStyle name="Calculation 6 3" xfId="6985" xr:uid="{8A2B319F-8D6D-406A-9DB2-E1D54943F859}"/>
    <cellStyle name="Calculation 6 3 10" xfId="17333" xr:uid="{CBDDB116-7821-4A57-8E45-2BD8DD0C17E7}"/>
    <cellStyle name="Calculation 6 3 2" xfId="8624" xr:uid="{58DE1BF6-1A63-4AC5-962B-751DA4490790}"/>
    <cellStyle name="Calculation 6 3 2 2" xfId="13346" xr:uid="{9DF0CB78-1E12-4653-B6A0-8CD9C90B56A6}"/>
    <cellStyle name="Calculation 6 3 2 3" xfId="14360" xr:uid="{AD830DBB-E8D6-48BB-813C-85C2CF4DCBCF}"/>
    <cellStyle name="Calculation 6 3 2 4" xfId="15320" xr:uid="{B178D120-4A12-4AE5-A418-B1985A8CDBB2}"/>
    <cellStyle name="Calculation 6 3 2 5" xfId="16264" xr:uid="{D26A0EE6-D286-42C7-947F-2EF996B62BAD}"/>
    <cellStyle name="Calculation 6 3 2 6" xfId="17137" xr:uid="{8240ADC8-60C0-4F5D-A53A-9FBF56783956}"/>
    <cellStyle name="Calculation 6 3 2 7" xfId="18002" xr:uid="{818D3A6D-8A06-4D89-A449-611186C31D53}"/>
    <cellStyle name="Calculation 6 3 2 8" xfId="18777" xr:uid="{C194A562-120E-4C6D-B959-109A7F81D8B8}"/>
    <cellStyle name="Calculation 6 3 3" xfId="9604" xr:uid="{AEB89B3D-587D-45C9-8219-60C7CE465189}"/>
    <cellStyle name="Calculation 6 3 3 2" xfId="14008" xr:uid="{B23ADA64-3B81-4AB8-88FA-9584AD06A10E}"/>
    <cellStyle name="Calculation 6 3 3 3" xfId="14968" xr:uid="{0F8B0873-1A42-48E5-8C80-22F48E334F41}"/>
    <cellStyle name="Calculation 6 3 3 4" xfId="15920" xr:uid="{DB810067-5398-4B66-8011-9978D8F476AB}"/>
    <cellStyle name="Calculation 6 3 3 5" xfId="16794" xr:uid="{BFA0E20E-7477-4437-8E8D-72574C7C0B87}"/>
    <cellStyle name="Calculation 6 3 3 6" xfId="17659" xr:uid="{A308BB88-E296-4CBB-B4F6-A36511BA6643}"/>
    <cellStyle name="Calculation 6 3 3 7" xfId="18435" xr:uid="{1545292E-1796-41B9-9718-C3773697471A}"/>
    <cellStyle name="Calculation 6 3 3 8" xfId="19192" xr:uid="{0AC43818-BF1F-485C-BFAD-4B091CB1C185}"/>
    <cellStyle name="Calculation 6 3 4" xfId="12319" xr:uid="{DDC682DC-DFA2-4D45-A93C-2F1865F3DFDF}"/>
    <cellStyle name="Calculation 6 3 5" xfId="10549" xr:uid="{BA516BF7-F546-4DA1-9B9B-D3182DB24A6E}"/>
    <cellStyle name="Calculation 6 3 6" xfId="13632" xr:uid="{A1175EDE-9658-4043-A2EA-C09EB549B3E1}"/>
    <cellStyle name="Calculation 6 3 7" xfId="14610" xr:uid="{BE2752D6-075A-4F3D-9158-88D6B7D58245}"/>
    <cellStyle name="Calculation 6 3 8" xfId="15563" xr:uid="{BBF9CED9-A980-4041-BEEE-EF51F1659733}"/>
    <cellStyle name="Calculation 6 3 9" xfId="16462" xr:uid="{6E93D3CE-724A-42D8-81B1-E6AFE24D6521}"/>
    <cellStyle name="Calculation 6 4" xfId="7786" xr:uid="{35730B3D-3306-49B6-8718-FEFC19E23E99}"/>
    <cellStyle name="Calculation 6 4 2" xfId="12813" xr:uid="{F38ED7C1-EAA5-4280-B2D5-02A986D11925}"/>
    <cellStyle name="Calculation 6 4 3" xfId="10159" xr:uid="{1D48F323-647D-4913-8E56-2CC8BAF6C210}"/>
    <cellStyle name="Calculation 6 4 4" xfId="11789" xr:uid="{82240F36-93DE-40E8-BB89-8B0982137D66}"/>
    <cellStyle name="Calculation 6 4 5" xfId="11013" xr:uid="{A43D385E-3AC9-45F7-91C0-099383CD569E}"/>
    <cellStyle name="Calculation 6 4 6" xfId="13391" xr:uid="{60CA9F1E-423A-4A0B-9386-079BA625B0D1}"/>
    <cellStyle name="Calculation 6 4 7" xfId="14400" xr:uid="{38A5FD38-5D10-45FF-A2EE-888DDA297FF6}"/>
    <cellStyle name="Calculation 6 4 8" xfId="15358" xr:uid="{B5943C83-FF6B-4400-9AFF-7389A62EFF8A}"/>
    <cellStyle name="Calculation 6 5" xfId="7893" xr:uid="{9699BA4C-97C4-45DA-BAE9-0C3420D57772}"/>
    <cellStyle name="Calculation 6 5 2" xfId="12886" xr:uid="{31A2DD6F-C8F4-4FB9-A0D8-4F9985490D46}"/>
    <cellStyle name="Calculation 6 5 3" xfId="10093" xr:uid="{0113944C-E0DB-4ADE-828F-F4C4EDD57B80}"/>
    <cellStyle name="Calculation 6 5 4" xfId="11996" xr:uid="{5B8168D2-3774-4B73-8942-FDB98EE9D5AB}"/>
    <cellStyle name="Calculation 6 5 5" xfId="10832" xr:uid="{629342A4-18D6-4EEE-AE69-A28FB419E9B9}"/>
    <cellStyle name="Calculation 6 5 6" xfId="11588" xr:uid="{B921ECA3-43CB-4B0C-8E37-31C16022DE7E}"/>
    <cellStyle name="Calculation 6 5 7" xfId="11167" xr:uid="{B7BCF81C-E5F4-4F6F-9F01-85469074DB35}"/>
    <cellStyle name="Calculation 6 5 8" xfId="12868" xr:uid="{3A08C09C-F099-47B6-8FFC-AAF8E9E18E59}"/>
    <cellStyle name="Calculation 6 6" xfId="10198" xr:uid="{6B00D48A-1724-467F-BAC4-2A3247947DAE}"/>
    <cellStyle name="Calculation 6 7" xfId="12131" xr:uid="{4E3709B4-DC56-4BB1-A202-36C9113B45EB}"/>
    <cellStyle name="Calculation 6 8" xfId="10722" xr:uid="{A30B942F-63D2-40E7-B5B1-09D3CE53C219}"/>
    <cellStyle name="Calculation 6 9" xfId="11663" xr:uid="{9BD3BB88-2420-48DA-92F1-057E92B50806}"/>
    <cellStyle name="Calculation 7" xfId="824" xr:uid="{A4DADCB4-4B62-4469-BD75-57E3E084D3EA}"/>
    <cellStyle name="Calculation 7 10" xfId="14724" xr:uid="{42E17AC2-56A1-4710-B5A9-1487C9EE33F9}"/>
    <cellStyle name="Calculation 7 11" xfId="15676" xr:uid="{0142AC92-8C06-45A1-896B-9410B1D69A80}"/>
    <cellStyle name="Calculation 7 12" xfId="16556" xr:uid="{A71A1FA1-67F4-4BB2-9EB7-42D0D4119B75}"/>
    <cellStyle name="Calculation 7 2" xfId="6864" xr:uid="{91D75AA6-F80B-4885-86A5-4B11B1E7324B}"/>
    <cellStyle name="Calculation 7 2 10" xfId="11287" xr:uid="{67E28DDF-D1A6-4165-9C88-E3AF3A15C27A}"/>
    <cellStyle name="Calculation 7 2 11" xfId="12793" xr:uid="{0585B10F-BD37-401E-BD05-48FD42E4F288}"/>
    <cellStyle name="Calculation 7 2 2" xfId="7233" xr:uid="{4489E53E-DEE0-4E05-8E25-989FD99E26DE}"/>
    <cellStyle name="Calculation 7 2 2 10" xfId="13569" xr:uid="{AB01B554-382B-44B0-A6DE-C3657F26C7A4}"/>
    <cellStyle name="Calculation 7 2 2 2" xfId="8873" xr:uid="{252EB202-280F-4E18-899C-EC525C4793D2}"/>
    <cellStyle name="Calculation 7 2 2 2 2" xfId="13524" xr:uid="{0B70231E-06E3-4153-9BF3-503B7486A881}"/>
    <cellStyle name="Calculation 7 2 2 2 3" xfId="14528" xr:uid="{A8B05102-80A0-4668-92AB-9242C1BE5FF2}"/>
    <cellStyle name="Calculation 7 2 2 2 4" xfId="15486" xr:uid="{8522A088-0387-438B-BC44-BD153E553239}"/>
    <cellStyle name="Calculation 7 2 2 2 5" xfId="16411" xr:uid="{0AE27C93-7C76-492F-8A21-16DE61B3005C}"/>
    <cellStyle name="Calculation 7 2 2 2 6" xfId="17282" xr:uid="{50CEAC1A-A5F1-4D8A-BE1E-894380867250}"/>
    <cellStyle name="Calculation 7 2 2 2 7" xfId="18128" xr:uid="{CD17CA4E-93F6-4342-B2FE-C19187DF51C2}"/>
    <cellStyle name="Calculation 7 2 2 2 8" xfId="18892" xr:uid="{BB5D5E7D-A4C0-4404-B9A3-0978978A62D3}"/>
    <cellStyle name="Calculation 7 2 2 3" xfId="9719" xr:uid="{4723F227-DF87-4EB7-894B-C270FC8FF703}"/>
    <cellStyle name="Calculation 7 2 2 3 2" xfId="14123" xr:uid="{4E820C1D-102C-4050-8576-313686ECE7D5}"/>
    <cellStyle name="Calculation 7 2 2 3 3" xfId="15083" xr:uid="{556A85AD-23BB-457E-B779-AFC99ABCB562}"/>
    <cellStyle name="Calculation 7 2 2 3 4" xfId="16035" xr:uid="{8D84E2C9-D0B0-442D-90ED-42047C854FF8}"/>
    <cellStyle name="Calculation 7 2 2 3 5" xfId="16909" xr:uid="{6F72F7F0-5BF9-4566-BDB3-54AA94001AAE}"/>
    <cellStyle name="Calculation 7 2 2 3 6" xfId="17774" xr:uid="{5A9C1911-9E7D-45D3-9B6C-6831BDDB28E2}"/>
    <cellStyle name="Calculation 7 2 2 3 7" xfId="18550" xr:uid="{74515E45-A7C9-4D33-B445-0DD27B5F3B04}"/>
    <cellStyle name="Calculation 7 2 2 3 8" xfId="19307" xr:uid="{824A4F82-955E-4E00-AD00-20D6F5A9700A}"/>
    <cellStyle name="Calculation 7 2 2 4" xfId="12496" xr:uid="{9CCC8ABA-F61B-499E-8D4F-EF67739E4884}"/>
    <cellStyle name="Calculation 7 2 2 5" xfId="10383" xr:uid="{2D1CA0E2-85CA-4BEC-A868-3FA2037FD614}"/>
    <cellStyle name="Calculation 7 2 2 6" xfId="11987" xr:uid="{185B541E-A07E-4D70-A98B-0234BFC55940}"/>
    <cellStyle name="Calculation 7 2 2 7" xfId="10840" xr:uid="{F343643E-B37D-460D-8F5B-C1AEDD0826A1}"/>
    <cellStyle name="Calculation 7 2 2 8" xfId="11580" xr:uid="{B5E44135-138F-4BD3-859F-91F19C8963E1}"/>
    <cellStyle name="Calculation 7 2 2 9" xfId="11172" xr:uid="{CDFFD99D-D9DF-436C-941A-1596ED7578F4}"/>
    <cellStyle name="Calculation 7 2 3" xfId="8504" xr:uid="{BDBE9983-BB8B-4204-9034-8F5517B9ECEC}"/>
    <cellStyle name="Calculation 7 2 3 2" xfId="13244" xr:uid="{B359A843-EE41-4D67-BD89-939E48B9973B}"/>
    <cellStyle name="Calculation 7 2 3 3" xfId="14264" xr:uid="{EFD67782-56A2-47FD-801C-64DD8F106184}"/>
    <cellStyle name="Calculation 7 2 3 4" xfId="15224" xr:uid="{97D878DF-4611-4545-A71C-29B4A2B38A9F}"/>
    <cellStyle name="Calculation 7 2 3 5" xfId="16173" xr:uid="{AC9DECB4-1EEE-470A-8CD0-967225318978}"/>
    <cellStyle name="Calculation 7 2 3 6" xfId="17046" xr:uid="{7378191E-E853-4321-BFAD-E7AF0AF73EF3}"/>
    <cellStyle name="Calculation 7 2 3 7" xfId="17911" xr:uid="{CE89463A-A53F-4D8E-9B0E-FC6E2CEBD5E0}"/>
    <cellStyle name="Calculation 7 2 3 8" xfId="18687" xr:uid="{EE9D7B5D-7AEC-4F8D-89AA-BDB82895246D}"/>
    <cellStyle name="Calculation 7 2 4" xfId="9514" xr:uid="{19B91637-9DD7-41FF-91F6-591245D5DCC7}"/>
    <cellStyle name="Calculation 7 2 4 2" xfId="13918" xr:uid="{A0946137-B210-414E-B448-CD6C2CA34F5B}"/>
    <cellStyle name="Calculation 7 2 4 3" xfId="14878" xr:uid="{AFF04561-FCB5-4FA6-A1F6-CBC99AD6A400}"/>
    <cellStyle name="Calculation 7 2 4 4" xfId="15830" xr:uid="{134CAA2D-6B74-4E14-BB4C-6BC1A37EC162}"/>
    <cellStyle name="Calculation 7 2 4 5" xfId="16704" xr:uid="{E0B481E1-814C-42D4-9598-A7F3BE51ADFF}"/>
    <cellStyle name="Calculation 7 2 4 6" xfId="17569" xr:uid="{2CA32B87-181D-473D-95FC-AC84EDA98329}"/>
    <cellStyle name="Calculation 7 2 4 7" xfId="18345" xr:uid="{68988597-EFDD-4754-BFDB-C80F6CE1DF37}"/>
    <cellStyle name="Calculation 7 2 4 8" xfId="19102" xr:uid="{A786B2D3-D7EA-4500-AD89-6ED8DAEAD58E}"/>
    <cellStyle name="Calculation 7 2 5" xfId="12215" xr:uid="{EEA3A4AA-07F1-41E9-AE59-E44FE09E4A9B}"/>
    <cellStyle name="Calculation 7 2 6" xfId="10648" xr:uid="{D4DFB085-DFE8-4AB5-B32D-D8CE6BB0AA5E}"/>
    <cellStyle name="Calculation 7 2 7" xfId="11676" xr:uid="{9213B786-17A3-47B7-9F03-1C6933BCD0FB}"/>
    <cellStyle name="Calculation 7 2 8" xfId="11103" xr:uid="{6126F6B0-4B4A-4107-BFC3-7735B9AF99A3}"/>
    <cellStyle name="Calculation 7 2 9" xfId="11439" xr:uid="{85678785-B1B9-4B70-8F8F-170A9DB9EB1F}"/>
    <cellStyle name="Calculation 7 3" xfId="6986" xr:uid="{D70EBB6C-CF59-46E5-902F-A2DC7596BF17}"/>
    <cellStyle name="Calculation 7 3 10" xfId="11729" xr:uid="{1F3C6276-D199-436C-B5ED-E921D53E7E48}"/>
    <cellStyle name="Calculation 7 3 2" xfId="8625" xr:uid="{8B6D7723-4F98-4D5B-B1FA-4DF3FEB13A43}"/>
    <cellStyle name="Calculation 7 3 2 2" xfId="13347" xr:uid="{466A59E7-0705-42B9-95DE-04A50505844A}"/>
    <cellStyle name="Calculation 7 3 2 3" xfId="14361" xr:uid="{5979AF40-1827-4620-8DA3-E4FE738D8448}"/>
    <cellStyle name="Calculation 7 3 2 4" xfId="15321" xr:uid="{D6C3EE6D-6B54-4467-9278-3ACBECC8F872}"/>
    <cellStyle name="Calculation 7 3 2 5" xfId="16265" xr:uid="{B0634C9E-4B4C-486E-B532-083FA0596B95}"/>
    <cellStyle name="Calculation 7 3 2 6" xfId="17138" xr:uid="{1849E6FA-D5F1-462E-9D62-BC8A65C99EE9}"/>
    <cellStyle name="Calculation 7 3 2 7" xfId="18003" xr:uid="{BDA948CC-322C-4B6E-A805-DF5F381758B8}"/>
    <cellStyle name="Calculation 7 3 2 8" xfId="18778" xr:uid="{63E3C31B-E424-4EE6-BC19-374BEDC80CE1}"/>
    <cellStyle name="Calculation 7 3 3" xfId="9605" xr:uid="{853284AF-5D5A-4AF9-9AAF-D243AEFCC52B}"/>
    <cellStyle name="Calculation 7 3 3 2" xfId="14009" xr:uid="{48B1FDC9-1697-44CC-A1E2-394200F233BA}"/>
    <cellStyle name="Calculation 7 3 3 3" xfId="14969" xr:uid="{871C6DCB-42FE-46EE-B3E5-19A45722790A}"/>
    <cellStyle name="Calculation 7 3 3 4" xfId="15921" xr:uid="{1C2FE778-CF6D-4F59-A7B4-9772B37FD50F}"/>
    <cellStyle name="Calculation 7 3 3 5" xfId="16795" xr:uid="{6422E6A1-9532-44D7-A9CB-82A6882746CC}"/>
    <cellStyle name="Calculation 7 3 3 6" xfId="17660" xr:uid="{C9FA4900-51FD-4C91-AB12-FF16BB5D4F07}"/>
    <cellStyle name="Calculation 7 3 3 7" xfId="18436" xr:uid="{104F9280-0F67-41B8-9823-23AEC5C5A6A4}"/>
    <cellStyle name="Calculation 7 3 3 8" xfId="19193" xr:uid="{83560AF6-2E5D-4519-9C01-C4AD56BC6700}"/>
    <cellStyle name="Calculation 7 3 4" xfId="12320" xr:uid="{CAA042FE-C02F-46EA-84C7-3EB68D1DDBDA}"/>
    <cellStyle name="Calculation 7 3 5" xfId="10548" xr:uid="{5DC56A15-D362-4A28-BCFE-59CC04266608}"/>
    <cellStyle name="Calculation 7 3 6" xfId="13129" xr:uid="{342322ED-5E8D-4E63-B12E-0A7BB38D8689}"/>
    <cellStyle name="Calculation 7 3 7" xfId="9896" xr:uid="{C0A51390-B8AE-4F92-8DB1-7BE3F0F2AE6F}"/>
    <cellStyle name="Calculation 7 3 8" xfId="12475" xr:uid="{84568733-7C39-4AA5-9809-8F06CA1D6FF7}"/>
    <cellStyle name="Calculation 7 3 9" xfId="10403" xr:uid="{CA26001F-E98C-4FAE-8DC2-70D65FB8D354}"/>
    <cellStyle name="Calculation 7 4" xfId="7787" xr:uid="{309F2F82-69D5-406F-AB81-26F3A27FE2E5}"/>
    <cellStyle name="Calculation 7 4 2" xfId="12814" xr:uid="{F7F60543-C588-4D79-BD4D-CE230F1C0B00}"/>
    <cellStyle name="Calculation 7 4 3" xfId="10158" xr:uid="{F2C72396-4B7F-461C-9FCA-F0752ED98762}"/>
    <cellStyle name="Calculation 7 4 4" xfId="11790" xr:uid="{1CA97195-D34A-44CE-AD84-839833A2772E}"/>
    <cellStyle name="Calculation 7 4 5" xfId="11012" xr:uid="{F7397C60-2D69-4ABF-91FC-AC118CEF1E02}"/>
    <cellStyle name="Calculation 7 4 6" xfId="12878" xr:uid="{F0D689CB-F18C-4643-AC53-F4873EF011C7}"/>
    <cellStyle name="Calculation 7 4 7" xfId="10100" xr:uid="{926ECD20-02A9-4A65-AA33-B98006C1CA7B}"/>
    <cellStyle name="Calculation 7 4 8" xfId="12140" xr:uid="{C847CC64-BD17-4137-A02E-246FEA33CB56}"/>
    <cellStyle name="Calculation 7 5" xfId="7892" xr:uid="{534F3790-2D76-447E-B864-86CC6D4437C2}"/>
    <cellStyle name="Calculation 7 5 2" xfId="12885" xr:uid="{7280CFE1-21AA-4176-827B-1BAE51EA6F7E}"/>
    <cellStyle name="Calculation 7 5 3" xfId="10094" xr:uid="{798B2C81-6125-472E-A00D-8226CE26DE40}"/>
    <cellStyle name="Calculation 7 5 4" xfId="13170" xr:uid="{C5D25553-E211-450A-A16E-3E4CA4010846}"/>
    <cellStyle name="Calculation 7 5 5" xfId="9864" xr:uid="{49805E17-B278-414B-B06C-22EA90AE7CF8}"/>
    <cellStyle name="Calculation 7 5 6" xfId="13201" xr:uid="{203327D1-ACBD-4EFB-B7E8-DAC106FDFB3B}"/>
    <cellStyle name="Calculation 7 5 7" xfId="14222" xr:uid="{8D09E262-6149-4CE8-9529-0FA251C17B5C}"/>
    <cellStyle name="Calculation 7 5 8" xfId="15182" xr:uid="{9730643A-E43F-461A-82F9-743575727218}"/>
    <cellStyle name="Calculation 7 6" xfId="10199" xr:uid="{E3468B58-C625-4AC6-A48B-A54AE6ED4BDF}"/>
    <cellStyle name="Calculation 7 7" xfId="13163" xr:uid="{C4916085-51DF-47AF-8B94-E6FB985094CF}"/>
    <cellStyle name="Calculation 7 8" xfId="9870" xr:uid="{369DE4CD-D682-4223-B015-16A01EB9CD16}"/>
    <cellStyle name="Calculation 7 9" xfId="13762" xr:uid="{30745BE6-0890-4239-A5FF-85F996FC3BBD}"/>
    <cellStyle name="Calculation 8" xfId="825" xr:uid="{EE305A81-141F-48FB-B4C8-64F2195F3121}"/>
    <cellStyle name="Calculation 8 10" xfId="16489" xr:uid="{019C6B65-19D3-47EB-A727-8D933D76D660}"/>
    <cellStyle name="Calculation 8 11" xfId="17357" xr:uid="{16420891-B4D6-4DA1-B92E-3353167A67A0}"/>
    <cellStyle name="Calculation 8 12" xfId="18155" xr:uid="{20955BC7-9D38-4192-8A2B-6414BCCAE6C2}"/>
    <cellStyle name="Calculation 8 2" xfId="6863" xr:uid="{E3B55D72-FB5E-4C09-B1BF-D34E3B4EFFDD}"/>
    <cellStyle name="Calculation 8 2 10" xfId="11288" xr:uid="{76FD5586-D706-44C7-9AC3-02485DE0DF88}"/>
    <cellStyle name="Calculation 8 2 11" xfId="13326" xr:uid="{D1A61151-BA9E-4744-B48C-01198E866CFB}"/>
    <cellStyle name="Calculation 8 2 2" xfId="7234" xr:uid="{88A620DB-5314-421E-8A7E-476E89A25C88}"/>
    <cellStyle name="Calculation 8 2 2 10" xfId="13178" xr:uid="{025EC743-2EC0-4702-8367-5D2E7DD33EC8}"/>
    <cellStyle name="Calculation 8 2 2 2" xfId="8874" xr:uid="{FE4A0B5C-3964-4EF2-8F0D-66C4509FBE77}"/>
    <cellStyle name="Calculation 8 2 2 2 2" xfId="13525" xr:uid="{9D5118D8-4A93-4BBF-9383-248610FDC85B}"/>
    <cellStyle name="Calculation 8 2 2 2 3" xfId="14529" xr:uid="{A02A9D8D-E8C6-48E9-9F88-06A108976D7C}"/>
    <cellStyle name="Calculation 8 2 2 2 4" xfId="15487" xr:uid="{33E4ABBB-0EBA-4E77-8E79-5F45F2F12200}"/>
    <cellStyle name="Calculation 8 2 2 2 5" xfId="16412" xr:uid="{78569016-58D8-46DF-ABB7-1D1367346927}"/>
    <cellStyle name="Calculation 8 2 2 2 6" xfId="17283" xr:uid="{1EAB7221-395B-4874-B9BB-F437C1F46EC8}"/>
    <cellStyle name="Calculation 8 2 2 2 7" xfId="18129" xr:uid="{9F4DE99F-EA29-40DD-B68F-CF09E953DC95}"/>
    <cellStyle name="Calculation 8 2 2 2 8" xfId="18893" xr:uid="{3F02F79B-03B2-4177-9ACB-5B984AE2CB7C}"/>
    <cellStyle name="Calculation 8 2 2 3" xfId="9720" xr:uid="{1BF7C7FA-61F3-4208-86F2-4324FFFAA633}"/>
    <cellStyle name="Calculation 8 2 2 3 2" xfId="14124" xr:uid="{4475E1DF-7086-4B33-9CAF-7CD066E1D6A7}"/>
    <cellStyle name="Calculation 8 2 2 3 3" xfId="15084" xr:uid="{7F779CE3-994D-4C82-BC5E-AC5354B2C15B}"/>
    <cellStyle name="Calculation 8 2 2 3 4" xfId="16036" xr:uid="{76242C80-4D13-4B20-A613-893A9D9952AF}"/>
    <cellStyle name="Calculation 8 2 2 3 5" xfId="16910" xr:uid="{E66C5BC4-42AC-465E-9E3E-37EC6311958A}"/>
    <cellStyle name="Calculation 8 2 2 3 6" xfId="17775" xr:uid="{B8149540-C8A2-4C68-935C-A1D5A278F9CB}"/>
    <cellStyle name="Calculation 8 2 2 3 7" xfId="18551" xr:uid="{4A039621-73C3-404D-824F-EE681E9B941E}"/>
    <cellStyle name="Calculation 8 2 2 3 8" xfId="19308" xr:uid="{270ADA41-264F-483A-A9D5-65488CF4DFF6}"/>
    <cellStyle name="Calculation 8 2 2 4" xfId="12497" xr:uid="{3AF9F38E-A8EF-492E-BC96-37DA6612EFF2}"/>
    <cellStyle name="Calculation 8 2 2 5" xfId="10382" xr:uid="{43D61395-68AE-450B-AC3D-939BB92CADEE}"/>
    <cellStyle name="Calculation 8 2 2 6" xfId="12639" xr:uid="{4263B7F4-A3CE-421A-965B-1307685A81C3}"/>
    <cellStyle name="Calculation 8 2 2 7" xfId="10270" xr:uid="{D08D7F9F-AD42-4208-8821-32B1011F5CF2}"/>
    <cellStyle name="Calculation 8 2 2 8" xfId="12926" xr:uid="{9F71CE88-FF16-4D5C-B064-37AB572F1B1B}"/>
    <cellStyle name="Calculation 8 2 2 9" xfId="10057" xr:uid="{08290A15-E495-45C0-AFE6-F83E2E1C3B7C}"/>
    <cellStyle name="Calculation 8 2 3" xfId="8503" xr:uid="{E3CD4391-0D00-412D-BA6D-D79D1C47096F}"/>
    <cellStyle name="Calculation 8 2 3 2" xfId="13243" xr:uid="{E5CAACE6-4273-44AB-B2B5-A8B2174D3172}"/>
    <cellStyle name="Calculation 8 2 3 3" xfId="14263" xr:uid="{A6BC1942-2A4C-4720-9D4A-85D66CD2BCB9}"/>
    <cellStyle name="Calculation 8 2 3 4" xfId="15223" xr:uid="{3C94623A-0095-4464-A13C-3888B52E0CF1}"/>
    <cellStyle name="Calculation 8 2 3 5" xfId="16172" xr:uid="{F7D2B46A-C459-4CCB-A432-5F7EE1C4283E}"/>
    <cellStyle name="Calculation 8 2 3 6" xfId="17045" xr:uid="{772150CF-0678-4F0E-95C6-2336D46D842A}"/>
    <cellStyle name="Calculation 8 2 3 7" xfId="17910" xr:uid="{A8C49B46-ECF1-42D5-B564-DD7CB08E8F3E}"/>
    <cellStyle name="Calculation 8 2 3 8" xfId="18686" xr:uid="{74F9A7F0-AE6E-42EA-8F61-216BF85C2363}"/>
    <cellStyle name="Calculation 8 2 4" xfId="9513" xr:uid="{A52253F8-0610-4233-8E18-C080B90E0BF9}"/>
    <cellStyle name="Calculation 8 2 4 2" xfId="13917" xr:uid="{A88EC8FB-64E9-4856-BE81-1DC62475DAA9}"/>
    <cellStyle name="Calculation 8 2 4 3" xfId="14877" xr:uid="{E19F0C78-5B46-428A-A314-C052B62BE63A}"/>
    <cellStyle name="Calculation 8 2 4 4" xfId="15829" xr:uid="{2C4B9C88-63A7-4E69-AB66-0CFC34C29F8D}"/>
    <cellStyle name="Calculation 8 2 4 5" xfId="16703" xr:uid="{A4F722F9-3C5F-4DAB-8E02-6091CD1D1564}"/>
    <cellStyle name="Calculation 8 2 4 6" xfId="17568" xr:uid="{3CD92BA3-CDA4-4CF3-99AE-EED7F4556597}"/>
    <cellStyle name="Calculation 8 2 4 7" xfId="18344" xr:uid="{A4EC7CFE-B610-4244-A8AC-6BAB95BBFFC3}"/>
    <cellStyle name="Calculation 8 2 4 8" xfId="19101" xr:uid="{5B7B7F0E-C1CB-4C44-884D-BCBD07D188F1}"/>
    <cellStyle name="Calculation 8 2 5" xfId="12214" xr:uid="{0B8AC8D3-4FA2-4C5C-B60A-7BA7FFADE9C3}"/>
    <cellStyle name="Calculation 8 2 6" xfId="10649" xr:uid="{2C05B6B1-D7D5-4DE1-879F-A50A85F8C60C}"/>
    <cellStyle name="Calculation 8 2 7" xfId="11675" xr:uid="{66DBC121-2467-48B7-8E94-0969C3189940}"/>
    <cellStyle name="Calculation 8 2 8" xfId="11104" xr:uid="{25F331B4-D5A7-4C4B-B374-20AF5D831F58}"/>
    <cellStyle name="Calculation 8 2 9" xfId="11438" xr:uid="{97544310-53CB-484F-A78B-1D7303C59372}"/>
    <cellStyle name="Calculation 8 3" xfId="6987" xr:uid="{61519CEC-9F4E-488E-9323-D449C5E0F7F3}"/>
    <cellStyle name="Calculation 8 3 10" xfId="12552" xr:uid="{7503EDA7-CF3E-4830-915D-FEAD21DEF3A6}"/>
    <cellStyle name="Calculation 8 3 2" xfId="8626" xr:uid="{50FE5D10-BA5A-4DB1-8D0C-D6D20623A38E}"/>
    <cellStyle name="Calculation 8 3 2 2" xfId="13348" xr:uid="{FEB436CE-1FE4-4084-B8E1-EF6BEEBA268A}"/>
    <cellStyle name="Calculation 8 3 2 3" xfId="14362" xr:uid="{8DC76DB8-C1DF-42AA-835B-117F404D65D7}"/>
    <cellStyle name="Calculation 8 3 2 4" xfId="15322" xr:uid="{DEE977C2-D645-49BC-AE10-FB4F40BA175B}"/>
    <cellStyle name="Calculation 8 3 2 5" xfId="16266" xr:uid="{95CFAD59-D93F-4BE4-AE15-466954A712BE}"/>
    <cellStyle name="Calculation 8 3 2 6" xfId="17139" xr:uid="{D91F9A15-DEFA-4CE2-98CB-843B71584AAB}"/>
    <cellStyle name="Calculation 8 3 2 7" xfId="18004" xr:uid="{A862B567-AFD5-4A3B-8BC2-6CB19C26C87B}"/>
    <cellStyle name="Calculation 8 3 2 8" xfId="18779" xr:uid="{470CDCB1-49C5-4FA2-8AD7-A22B50784D29}"/>
    <cellStyle name="Calculation 8 3 3" xfId="9606" xr:uid="{C868CB31-0028-49E1-8041-BC131FFD3AE5}"/>
    <cellStyle name="Calculation 8 3 3 2" xfId="14010" xr:uid="{212349F0-E9E8-4FAF-94D7-E69559E63DD9}"/>
    <cellStyle name="Calculation 8 3 3 3" xfId="14970" xr:uid="{4D33088E-1895-4B15-833E-B25931008688}"/>
    <cellStyle name="Calculation 8 3 3 4" xfId="15922" xr:uid="{271B05BF-6116-47D2-888B-3B7635047A53}"/>
    <cellStyle name="Calculation 8 3 3 5" xfId="16796" xr:uid="{29C25D01-2173-4334-9B3F-1D3C0677EC51}"/>
    <cellStyle name="Calculation 8 3 3 6" xfId="17661" xr:uid="{C9353408-4680-4AE4-9A4B-FB8CCD93C2C9}"/>
    <cellStyle name="Calculation 8 3 3 7" xfId="18437" xr:uid="{C18921D1-C010-45AC-91FD-0970FF80A749}"/>
    <cellStyle name="Calculation 8 3 3 8" xfId="19194" xr:uid="{86F69595-0597-4997-99CF-FB6209A75BBA}"/>
    <cellStyle name="Calculation 8 3 4" xfId="12321" xr:uid="{0AFD9008-7CE9-4996-8856-CFEDC76164F6}"/>
    <cellStyle name="Calculation 8 3 5" xfId="10547" xr:uid="{5CC8F140-EF97-48E7-A9A9-06792E8EBCE1}"/>
    <cellStyle name="Calculation 8 3 6" xfId="12098" xr:uid="{E7129966-2EF7-44ED-8EEE-85097C53F31C}"/>
    <cellStyle name="Calculation 8 3 7" xfId="10752" xr:uid="{D79B6118-58D7-4326-88C8-B202B74DC8B4}"/>
    <cellStyle name="Calculation 8 3 8" xfId="11659" xr:uid="{BAFBDCD3-79CB-4E06-8BDE-09258512D9F9}"/>
    <cellStyle name="Calculation 8 3 9" xfId="11117" xr:uid="{407EE37B-8CCE-4470-B42A-BF3BEFD3E5E7}"/>
    <cellStyle name="Calculation 8 4" xfId="7788" xr:uid="{0C4232CF-B192-4005-8EFC-36961B763F3C}"/>
    <cellStyle name="Calculation 8 4 2" xfId="12815" xr:uid="{7B91AD9F-54C9-46F5-86A2-9A08C640E793}"/>
    <cellStyle name="Calculation 8 4 3" xfId="10157" xr:uid="{2AD09E70-F29C-4BF0-ABB7-0A45EC65707F}"/>
    <cellStyle name="Calculation 8 4 4" xfId="12132" xr:uid="{D59E3098-4571-469A-A788-FB2A6293564D}"/>
    <cellStyle name="Calculation 8 4 5" xfId="10721" xr:uid="{B62909B1-4EBE-4092-8134-E8078C5EF020}"/>
    <cellStyle name="Calculation 8 4 6" xfId="11664" xr:uid="{B796FB8E-5E0F-4A18-A53E-51A83DB73EEC}"/>
    <cellStyle name="Calculation 8 4 7" xfId="11114" xr:uid="{1A6FF533-E0B3-44C1-A394-BFE36D88CF80}"/>
    <cellStyle name="Calculation 8 4 8" xfId="12051" xr:uid="{26B01C5A-4B26-4CE2-85FD-0890423A6569}"/>
    <cellStyle name="Calculation 8 5" xfId="7891" xr:uid="{15BFD1BE-7D98-4CC2-844F-7E897BFBF0EF}"/>
    <cellStyle name="Calculation 8 5 2" xfId="12884" xr:uid="{6001BDD0-0002-41A5-8185-3B177DAFEDCC}"/>
    <cellStyle name="Calculation 8 5 3" xfId="10095" xr:uid="{FC9A0123-FF23-4140-AFF2-7E5FFD53D63C}"/>
    <cellStyle name="Calculation 8 5 4" xfId="13696" xr:uid="{387845A9-9361-44F0-B61E-CB20D3BE9AD3}"/>
    <cellStyle name="Calculation 8 5 5" xfId="14662" xr:uid="{47324DE2-907F-4223-90B7-221BB33C1BAA}"/>
    <cellStyle name="Calculation 8 5 6" xfId="15614" xr:uid="{206723F4-37AE-47AA-A8A5-4E507120B0E2}"/>
    <cellStyle name="Calculation 8 5 7" xfId="16499" xr:uid="{5A3434A4-44D2-4732-955C-5476788399DB}"/>
    <cellStyle name="Calculation 8 5 8" xfId="17367" xr:uid="{CE02462F-F5AA-4408-8EE1-0FC0E47159CA}"/>
    <cellStyle name="Calculation 8 6" xfId="10200" xr:uid="{086DF7A4-B9AB-4EAF-A675-B0F8A9775B4C}"/>
    <cellStyle name="Calculation 8 7" xfId="13684" xr:uid="{1AA124B6-5E10-4094-BD86-8E78ADBA01F5}"/>
    <cellStyle name="Calculation 8 8" xfId="14652" xr:uid="{B490F716-0B45-4F33-BAEE-09927721B6C3}"/>
    <cellStyle name="Calculation 8 9" xfId="15604" xr:uid="{0E14F13A-F556-4ED8-BBF2-A87F5A2CF84D}"/>
    <cellStyle name="Calculation 9" xfId="826" xr:uid="{9121C7D7-8C40-454A-9953-E03B8DA098E9}"/>
    <cellStyle name="Calculation 9 10" xfId="10258" xr:uid="{F9984427-AC9B-4151-A78B-CAEA81850BA6}"/>
    <cellStyle name="Calculation 9 11" xfId="13049" xr:uid="{DA0E52E1-077A-4CE1-A355-8BFE678D5805}"/>
    <cellStyle name="Calculation 9 12" xfId="9952" xr:uid="{0A8A8311-9166-4694-9B4C-D03BBD707453}"/>
    <cellStyle name="Calculation 9 2" xfId="6862" xr:uid="{2A0EF8BC-C9DF-4F93-8829-68A44F75232F}"/>
    <cellStyle name="Calculation 9 2 10" xfId="11289" xr:uid="{388A861C-A570-4565-94FC-F27EAE0A6A90}"/>
    <cellStyle name="Calculation 9 2 11" xfId="12297" xr:uid="{887054A8-AB78-4778-B7F0-1AE06068FC12}"/>
    <cellStyle name="Calculation 9 2 2" xfId="7235" xr:uid="{A0A498B7-4A26-475D-9544-A94BBB565D72}"/>
    <cellStyle name="Calculation 9 2 2 10" xfId="17350" xr:uid="{64EF08A5-72A8-407B-AE28-336AE1E025F3}"/>
    <cellStyle name="Calculation 9 2 2 2" xfId="8875" xr:uid="{D55D435E-CB0D-4307-BD8A-36D77B3198EB}"/>
    <cellStyle name="Calculation 9 2 2 2 2" xfId="13526" xr:uid="{AE184E6F-0550-4413-88AF-68507479B90F}"/>
    <cellStyle name="Calculation 9 2 2 2 3" xfId="14530" xr:uid="{08C96119-4EA2-458E-8EF5-8C4327A6B5E2}"/>
    <cellStyle name="Calculation 9 2 2 2 4" xfId="15488" xr:uid="{CB94B7A3-3D38-484F-A34B-138BFA53D686}"/>
    <cellStyle name="Calculation 9 2 2 2 5" xfId="16413" xr:uid="{3A2C5FF7-87CD-4523-A069-5BF766C0349F}"/>
    <cellStyle name="Calculation 9 2 2 2 6" xfId="17284" xr:uid="{A4B2063F-5A92-47B2-B30E-9F851032A8B2}"/>
    <cellStyle name="Calculation 9 2 2 2 7" xfId="18130" xr:uid="{E31482E0-042C-4F4C-9337-5100458BB897}"/>
    <cellStyle name="Calculation 9 2 2 2 8" xfId="18894" xr:uid="{422F5686-52F0-455B-BB82-FDC2DC1EB6BA}"/>
    <cellStyle name="Calculation 9 2 2 3" xfId="9721" xr:uid="{5AFEC5F4-61BC-4835-A03D-F698FEC80DA7}"/>
    <cellStyle name="Calculation 9 2 2 3 2" xfId="14125" xr:uid="{0BB2C73C-0285-44FD-A38D-2E41B1A0A33F}"/>
    <cellStyle name="Calculation 9 2 2 3 3" xfId="15085" xr:uid="{BBBD7B37-CEFC-4DF1-8B4A-3AFA179D6BD6}"/>
    <cellStyle name="Calculation 9 2 2 3 4" xfId="16037" xr:uid="{6F79EDF6-B501-42AC-BF46-0FF5EB398A64}"/>
    <cellStyle name="Calculation 9 2 2 3 5" xfId="16911" xr:uid="{09E4FDF3-ADC1-4693-877C-6FFC29BC8A2F}"/>
    <cellStyle name="Calculation 9 2 2 3 6" xfId="17776" xr:uid="{AAF5773F-E756-4CF9-8914-EB19C5361599}"/>
    <cellStyle name="Calculation 9 2 2 3 7" xfId="18552" xr:uid="{A8BB5DCA-6C66-4AC5-A8C0-4E59DC774F12}"/>
    <cellStyle name="Calculation 9 2 2 3 8" xfId="19309" xr:uid="{CF7817D3-0533-4721-980E-2BDFCDF2E377}"/>
    <cellStyle name="Calculation 9 2 2 4" xfId="12498" xr:uid="{2A1D4760-4F35-4EDD-8347-9C767CAD8811}"/>
    <cellStyle name="Calculation 9 2 2 5" xfId="10381" xr:uid="{818C25C1-8A56-4EAC-9C92-E0F554B5FB2E}"/>
    <cellStyle name="Calculation 9 2 2 6" xfId="13658" xr:uid="{28F12DAB-F729-4C6D-9E70-DED81EC3FBDE}"/>
    <cellStyle name="Calculation 9 2 2 7" xfId="14634" xr:uid="{23CC70CE-2334-4F9E-A50B-AFED76EC3309}"/>
    <cellStyle name="Calculation 9 2 2 8" xfId="15586" xr:uid="{DE4655D2-E674-449E-8278-50ED4D0DEEE3}"/>
    <cellStyle name="Calculation 9 2 2 9" xfId="16481" xr:uid="{21A9BB9C-4D21-4F2D-8539-98AEA97BACD5}"/>
    <cellStyle name="Calculation 9 2 3" xfId="8502" xr:uid="{6A3FD8DE-063B-4834-872E-AC32247D19C8}"/>
    <cellStyle name="Calculation 9 2 3 2" xfId="13242" xr:uid="{3B699417-74D4-448F-A23B-80E9218B490D}"/>
    <cellStyle name="Calculation 9 2 3 3" xfId="14262" xr:uid="{03A45150-B386-4B5F-97FA-7E37B9388A21}"/>
    <cellStyle name="Calculation 9 2 3 4" xfId="15222" xr:uid="{E818ED92-75EC-4262-A0F8-23AE9A020AC0}"/>
    <cellStyle name="Calculation 9 2 3 5" xfId="16171" xr:uid="{5D3949F6-1EB6-4C39-8CD1-0DE6D097BD8A}"/>
    <cellStyle name="Calculation 9 2 3 6" xfId="17044" xr:uid="{9106BF19-D4D3-4464-AA80-F856A8F5FED5}"/>
    <cellStyle name="Calculation 9 2 3 7" xfId="17909" xr:uid="{E70455DD-A494-47BB-BFC6-BFED04695105}"/>
    <cellStyle name="Calculation 9 2 3 8" xfId="18685" xr:uid="{0C972A94-7AAC-40B3-8924-E6BC50735CD8}"/>
    <cellStyle name="Calculation 9 2 4" xfId="9512" xr:uid="{2F041899-DC4D-435F-B64B-12383F22F6DF}"/>
    <cellStyle name="Calculation 9 2 4 2" xfId="13916" xr:uid="{F0F94ABB-A370-4607-B3DF-23D37273727D}"/>
    <cellStyle name="Calculation 9 2 4 3" xfId="14876" xr:uid="{525DB32C-C5A5-4883-953A-331B63CC68AE}"/>
    <cellStyle name="Calculation 9 2 4 4" xfId="15828" xr:uid="{E0800BBD-0DC6-47D1-9118-B333C8838DBB}"/>
    <cellStyle name="Calculation 9 2 4 5" xfId="16702" xr:uid="{28F0F8FC-99EC-4D14-BC9F-02D9A864056A}"/>
    <cellStyle name="Calculation 9 2 4 6" xfId="17567" xr:uid="{BC3C89D1-4260-4823-9639-FA3147B1F02E}"/>
    <cellStyle name="Calculation 9 2 4 7" xfId="18343" xr:uid="{ABA53E79-5636-4C13-8C04-D10461665829}"/>
    <cellStyle name="Calculation 9 2 4 8" xfId="19100" xr:uid="{30FE69C0-7B34-414E-ADC2-05F32364F63F}"/>
    <cellStyle name="Calculation 9 2 5" xfId="12213" xr:uid="{D1E25081-272B-4948-8E4B-BFC0F40AF57F}"/>
    <cellStyle name="Calculation 9 2 6" xfId="10650" xr:uid="{D35D9757-85F1-4091-9B26-0778B6D97363}"/>
    <cellStyle name="Calculation 9 2 7" xfId="11674" xr:uid="{2F53A9EF-F783-465B-B505-65A334D3FDFD}"/>
    <cellStyle name="Calculation 9 2 8" xfId="11105" xr:uid="{896E16EB-A316-4B75-864F-288FCF034EF2}"/>
    <cellStyle name="Calculation 9 2 9" xfId="11437" xr:uid="{07C147C0-8757-49B2-BD5D-A98D4140213C}"/>
    <cellStyle name="Calculation 9 3" xfId="6988" xr:uid="{C755F76F-3AE7-4DCE-B563-1075734E707E}"/>
    <cellStyle name="Calculation 9 3 10" xfId="15591" xr:uid="{B94D5BAB-637D-452F-801B-DDB24C3282E5}"/>
    <cellStyle name="Calculation 9 3 2" xfId="8627" xr:uid="{9431B8A1-6823-4D35-A60F-066EAB7B3C12}"/>
    <cellStyle name="Calculation 9 3 2 2" xfId="13349" xr:uid="{0B662073-5418-4D90-9056-5F7E4F678571}"/>
    <cellStyle name="Calculation 9 3 2 3" xfId="14363" xr:uid="{B54698AB-6A6D-4E80-BB28-770739A85B3B}"/>
    <cellStyle name="Calculation 9 3 2 4" xfId="15323" xr:uid="{2D74291C-68A0-4567-8BB4-16247F3EA8BC}"/>
    <cellStyle name="Calculation 9 3 2 5" xfId="16267" xr:uid="{F2143DBB-1393-4293-9202-669B6A7C5BAD}"/>
    <cellStyle name="Calculation 9 3 2 6" xfId="17140" xr:uid="{ABAA16E0-D3A4-4892-B5D0-0255F2F598F7}"/>
    <cellStyle name="Calculation 9 3 2 7" xfId="18005" xr:uid="{8F2C4A0F-3FAE-44E5-850B-74C67AF4F608}"/>
    <cellStyle name="Calculation 9 3 2 8" xfId="18780" xr:uid="{CB8CBC15-1BBF-42C8-8DBA-1D61C8193B24}"/>
    <cellStyle name="Calculation 9 3 3" xfId="9607" xr:uid="{CB640228-B502-4807-85A1-DA2B25B5E4B0}"/>
    <cellStyle name="Calculation 9 3 3 2" xfId="14011" xr:uid="{7A1F5966-AD0D-479B-941C-BE00A4BF4FB5}"/>
    <cellStyle name="Calculation 9 3 3 3" xfId="14971" xr:uid="{ED5F5B0B-635E-4F56-A1E2-8CD3E0931DC4}"/>
    <cellStyle name="Calculation 9 3 3 4" xfId="15923" xr:uid="{54FFF75E-2FBE-4C61-92C4-86F0D9304EBA}"/>
    <cellStyle name="Calculation 9 3 3 5" xfId="16797" xr:uid="{08102889-AC1C-4649-8C5A-4137ECD3847C}"/>
    <cellStyle name="Calculation 9 3 3 6" xfId="17662" xr:uid="{A5226373-3F1A-47B9-92C1-81CA6D6FB3E2}"/>
    <cellStyle name="Calculation 9 3 3 7" xfId="18438" xr:uid="{B9B3BAC8-472D-4063-9494-5A2ADD036E5E}"/>
    <cellStyle name="Calculation 9 3 3 8" xfId="19195" xr:uid="{B390689E-1398-4C20-8C68-876A51351163}"/>
    <cellStyle name="Calculation 9 3 4" xfId="12322" xr:uid="{52E150EF-92C3-4262-9257-8944CE7E3671}"/>
    <cellStyle name="Calculation 9 3 5" xfId="10546" xr:uid="{BDCD1BA2-3D9A-4F20-9B04-C14E3064AC2A}"/>
    <cellStyle name="Calculation 9 3 6" xfId="12612" xr:uid="{DD558AD7-ABAB-422D-B6C8-43C7291C1060}"/>
    <cellStyle name="Calculation 9 3 7" xfId="10291" xr:uid="{54C1D84B-B6DA-4E4A-8319-13FA6591AC7F}"/>
    <cellStyle name="Calculation 9 3 8" xfId="13668" xr:uid="{8F372381-62EF-4C7A-A5BE-1256F5811E09}"/>
    <cellStyle name="Calculation 9 3 9" xfId="14639" xr:uid="{2AD8B83E-B48D-452E-A2D1-4FE36D3247D0}"/>
    <cellStyle name="Calculation 9 4" xfId="7789" xr:uid="{8A01CCF1-33B2-4B03-9F09-8A4E40087129}"/>
    <cellStyle name="Calculation 9 4 2" xfId="12816" xr:uid="{1AE6E042-52B5-4650-9785-911F8CEC8B18}"/>
    <cellStyle name="Calculation 9 4 3" xfId="10156" xr:uid="{54BE2A33-D9D8-4DE7-912D-E899589445D9}"/>
    <cellStyle name="Calculation 9 4 4" xfId="12299" xr:uid="{7CDB5954-8A24-41BB-9D42-5DA521B340CA}"/>
    <cellStyle name="Calculation 9 4 5" xfId="10568" xr:uid="{2F760E38-3B48-4423-83D3-114973835290}"/>
    <cellStyle name="Calculation 9 4 6" xfId="12092" xr:uid="{5CB2E87F-4EBC-497C-AEB5-0A147DD2A69D}"/>
    <cellStyle name="Calculation 9 4 7" xfId="10758" xr:uid="{9973CFBD-1488-4A82-92A2-532E5A391B08}"/>
    <cellStyle name="Calculation 9 4 8" xfId="11654" xr:uid="{F1BD50B7-73C4-4835-A7A8-27FB6E0D351F}"/>
    <cellStyle name="Calculation 9 5" xfId="7890" xr:uid="{18DE8DCC-4A1B-4B01-B8BE-9428F87B6856}"/>
    <cellStyle name="Calculation 9 5 2" xfId="12883" xr:uid="{F2AFA1AF-2DF6-4309-B7C4-105315D8D5EE}"/>
    <cellStyle name="Calculation 9 5 3" xfId="10096" xr:uid="{9590F2D0-FAE1-4672-9586-E59C5172AF75}"/>
    <cellStyle name="Calculation 9 5 4" xfId="12676" xr:uid="{0B4EA14A-1AB2-46C0-8E4F-B414755A9B8D}"/>
    <cellStyle name="Calculation 9 5 5" xfId="10241" xr:uid="{F16C2DDD-6908-4B93-A931-65AB0B2A392B}"/>
    <cellStyle name="Calculation 9 5 6" xfId="13160" xr:uid="{08A536BD-322F-40E1-9A02-132DEBF181D7}"/>
    <cellStyle name="Calculation 9 5 7" xfId="9873" xr:uid="{91D2174A-5DEF-4761-A04A-6483BB8BAF9E}"/>
    <cellStyle name="Calculation 9 5 8" xfId="11887" xr:uid="{DC9F5DF4-CC54-48FC-9A51-5A9C90FAD3DE}"/>
    <cellStyle name="Calculation 9 6" xfId="10201" xr:uid="{357F4ABA-DA33-440C-9E76-56B24D4292AA}"/>
    <cellStyle name="Calculation 9 7" xfId="12664" xr:uid="{6DAA0CE6-C70F-40E5-A2BA-4A10CC3EE811}"/>
    <cellStyle name="Calculation 9 8" xfId="10251" xr:uid="{D42A5FE7-E22E-44AD-B2F6-40E0F088C058}"/>
    <cellStyle name="Calculation 9 9" xfId="12656" xr:uid="{DFD75148-7134-45C6-BA92-8B9580CEE472}"/>
    <cellStyle name="Check Cell 10" xfId="827" xr:uid="{EFE6F885-04F8-41A1-AD5F-8AC49DB08577}"/>
    <cellStyle name="Check Cell 11" xfId="828" xr:uid="{AF7923CA-6950-4019-A250-FF340B71E6E8}"/>
    <cellStyle name="Check Cell 12" xfId="829" xr:uid="{A43DBDFF-7377-4E15-8C27-B7BAA9278D3F}"/>
    <cellStyle name="Check Cell 13" xfId="830" xr:uid="{45D93A89-0581-4A4C-984E-D5BAC52556B8}"/>
    <cellStyle name="Check Cell 14" xfId="831" xr:uid="{CB8777C3-C73C-4817-8E90-23E8C28766DE}"/>
    <cellStyle name="Check Cell 15" xfId="832" xr:uid="{8D577AFE-E6FB-4A40-BD21-50423324FF6D}"/>
    <cellStyle name="Check Cell 16" xfId="833" xr:uid="{2CB5ADA2-0EF2-45F0-A47E-940EF7E6AA6B}"/>
    <cellStyle name="Check Cell 17" xfId="834" xr:uid="{624E78E9-6D85-471B-A71E-FF77345AF9EB}"/>
    <cellStyle name="Check Cell 18" xfId="835" xr:uid="{48916E66-F205-4C46-9405-6CA7DBFBC106}"/>
    <cellStyle name="Check Cell 18 2" xfId="836" xr:uid="{2DB93860-2917-4B8F-A632-0B89F3E79D43}"/>
    <cellStyle name="Check Cell 19" xfId="837" xr:uid="{9FEEC9C5-5016-498A-968B-3792B2E19B60}"/>
    <cellStyle name="Check Cell 19 2" xfId="838" xr:uid="{C5A924D6-2299-499E-9207-4C4E822EFB8C}"/>
    <cellStyle name="Check Cell 2" xfId="839" xr:uid="{2439920D-2B0F-42D7-BE75-9A17DA5FCA31}"/>
    <cellStyle name="Check Cell 2 2" xfId="840" xr:uid="{1B2D32EB-F50B-4031-BB6A-A1672DA2C93B}"/>
    <cellStyle name="Check Cell 2 2 2" xfId="6493" xr:uid="{882225F3-5973-4B67-8854-F2358526D985}"/>
    <cellStyle name="Check Cell 3" xfId="841" xr:uid="{DAB45A85-C68E-47AF-B48C-3FF16BE5B005}"/>
    <cellStyle name="Check Cell 4" xfId="842" xr:uid="{E6A89C19-9DF7-467D-9A38-A7BCED3D81AF}"/>
    <cellStyle name="Check Cell 5" xfId="843" xr:uid="{D20BF877-743D-4E52-BC6A-A9685672FB8A}"/>
    <cellStyle name="Check Cell 6" xfId="844" xr:uid="{D45C6449-D868-497B-BC6B-60C13C29D123}"/>
    <cellStyle name="Check Cell 7" xfId="845" xr:uid="{5B4AA07C-E4BD-4261-B82C-14568C5E74AB}"/>
    <cellStyle name="Check Cell 8" xfId="846" xr:uid="{EAAB0F2C-4784-445F-8C99-E68015909A31}"/>
    <cellStyle name="Check Cell 9" xfId="847" xr:uid="{BE76EB53-37C7-4D79-925A-AA36D7CB3CA9}"/>
    <cellStyle name="Comma" xfId="19697" builtinId="3"/>
    <cellStyle name="Comma 10" xfId="138" xr:uid="{7EF666BB-2190-41E8-9853-6B52B8FFE847}"/>
    <cellStyle name="Comma 10 2" xfId="19526" xr:uid="{258FADB8-F8AE-4B68-97AD-FA2F0987A0B9}"/>
    <cellStyle name="Comma 10 2 2" xfId="19961" xr:uid="{00ED1293-0327-44E6-A974-E62CCA86E954}"/>
    <cellStyle name="Comma 10 2 3" xfId="20327" xr:uid="{D045440B-BB58-463A-8BF1-A248DED35FA8}"/>
    <cellStyle name="Comma 10 2 4" xfId="20693" xr:uid="{7642961D-C9F5-46CA-AFDB-7C162D5D8A82}"/>
    <cellStyle name="Comma 10 3" xfId="19623" xr:uid="{BBDBBC32-8FF0-447B-A848-0AD4F8E9EC5D}"/>
    <cellStyle name="Comma 10 3 2" xfId="20057" xr:uid="{6E28A51A-9A0E-4136-8186-48A0982FC52F}"/>
    <cellStyle name="Comma 10 3 3" xfId="20423" xr:uid="{4FE4EB81-6D90-492B-B778-8EE56B453411}"/>
    <cellStyle name="Comma 10 3 4" xfId="20789" xr:uid="{E5598223-98F3-47F9-9F74-ED4C7EC54ACF}"/>
    <cellStyle name="Comma 10 4" xfId="19737" xr:uid="{FDD4DFC2-67DC-4D16-A9E7-E4755EFCFF45}"/>
    <cellStyle name="Comma 10 5" xfId="20154" xr:uid="{B1651A0D-25AB-4F1E-94F5-C1CFFAD9EA85}"/>
    <cellStyle name="Comma 10 6" xfId="20520" xr:uid="{0CA78FE6-B476-422B-85FD-76DA8F567982}"/>
    <cellStyle name="Comma 11" xfId="19414" xr:uid="{F872616E-5DA5-4354-87CC-D0020A2E86DA}"/>
    <cellStyle name="Comma 11 2" xfId="19599" xr:uid="{ADD1A35F-DE4A-493D-8594-C57B60DA217E}"/>
    <cellStyle name="Comma 11 2 2" xfId="20034" xr:uid="{F5D5A1B4-E8E1-4866-8FAC-6450031F5F04}"/>
    <cellStyle name="Comma 11 2 3" xfId="20400" xr:uid="{CEC585DB-D3BE-45B3-9C09-3E88B4322D8C}"/>
    <cellStyle name="Comma 11 2 4" xfId="20766" xr:uid="{CE7E8303-526D-4F16-9E9D-77661D289F5A}"/>
    <cellStyle name="Comma 11 3" xfId="19696" xr:uid="{D7D67C67-B20D-45DD-87FC-83BD5BDE360D}"/>
    <cellStyle name="Comma 11 3 2" xfId="20130" xr:uid="{42BC3EAB-B15E-4ED5-BA7B-DCDC2512A099}"/>
    <cellStyle name="Comma 11 3 3" xfId="20496" xr:uid="{AA96F139-130A-483B-A79B-8222DBFD02F0}"/>
    <cellStyle name="Comma 11 3 4" xfId="20862" xr:uid="{5CB41E63-1609-411F-B635-148AEE19DB20}"/>
    <cellStyle name="Comma 11 4" xfId="19861" xr:uid="{79577A44-4088-4C9D-8690-06233D6B01D3}"/>
    <cellStyle name="Comma 11 5" xfId="20227" xr:uid="{B5EA4B2B-51CA-40AD-9DB6-3745BB0CDBDF}"/>
    <cellStyle name="Comma 11 6" xfId="20593" xr:uid="{DD689D9F-1FC7-4B73-A34B-91A98112B079}"/>
    <cellStyle name="Comma 12" xfId="19415" xr:uid="{07454EE6-4991-4292-8D83-4A665A8945AB}"/>
    <cellStyle name="Comma 12 2" xfId="19862" xr:uid="{EC267B24-6E7E-4EC9-B7DA-35C18365D7F2}"/>
    <cellStyle name="Comma 12 3" xfId="20228" xr:uid="{6C375994-654A-4BD7-93D4-A15E49CC380C}"/>
    <cellStyle name="Comma 12 4" xfId="20594" xr:uid="{858DFF79-E479-4C3A-BF6E-CF75704A042A}"/>
    <cellStyle name="Comma 13" xfId="19501" xr:uid="{1E822499-551D-458B-9E58-3684CD25C134}"/>
    <cellStyle name="Comma 13 2" xfId="19938" xr:uid="{9422F3BE-BD6B-44C5-94C2-845003D04109}"/>
    <cellStyle name="Comma 13 3" xfId="20304" xr:uid="{38B2611C-DC7E-4E57-96FE-93423F1A6C7E}"/>
    <cellStyle name="Comma 13 4" xfId="20670" xr:uid="{81E771C9-2424-4D39-AAF0-B29E8B947A3E}"/>
    <cellStyle name="Comma 14" xfId="19511" xr:uid="{BACB1019-2502-4F4C-9002-A731510C8048}"/>
    <cellStyle name="Comma 14 2" xfId="19946" xr:uid="{04C3ECD4-5CC0-4783-A690-265ED8347B01}"/>
    <cellStyle name="Comma 14 3" xfId="20312" xr:uid="{C6D81354-39CB-47EB-A949-EF77CE717896}"/>
    <cellStyle name="Comma 14 4" xfId="20678" xr:uid="{BF73A6C1-DEC3-4F95-AB98-A8FDE0030B53}"/>
    <cellStyle name="Comma 15" xfId="19608" xr:uid="{DECDC74C-943F-49AF-AC9A-A78A3CBFF115}"/>
    <cellStyle name="Comma 15 2" xfId="20042" xr:uid="{2D31B4BA-7885-42CE-A6CA-F025D21236BB}"/>
    <cellStyle name="Comma 15 3" xfId="20408" xr:uid="{5B7AD08B-CDAA-4350-9B18-D00F832B0C41}"/>
    <cellStyle name="Comma 15 4" xfId="20774" xr:uid="{D642C87C-8A20-4045-BB56-B904DF27249B}"/>
    <cellStyle name="Comma 16" xfId="67" xr:uid="{3AE6E7EF-4BD7-40F0-BD6B-49F74F9DFBE5}"/>
    <cellStyle name="Comma 16 2" xfId="19719" xr:uid="{A305018F-0885-47EA-8F91-BEB102B5993B}"/>
    <cellStyle name="Comma 16 3" xfId="20139" xr:uid="{40CB6E6E-1A8B-4FA4-9FFD-E22C4CCD37D4}"/>
    <cellStyle name="Comma 16 4" xfId="20505" xr:uid="{375408CF-AB9E-4B91-9C65-AAB188CBCB78}"/>
    <cellStyle name="Comma 17" xfId="20131" xr:uid="{093FF01D-4AF4-4B9F-A231-2F982BA04566}"/>
    <cellStyle name="Comma 18" xfId="20497" xr:uid="{C154F29B-7F5D-492B-9053-3855662B1F0E}"/>
    <cellStyle name="Comma 19" xfId="20863" xr:uid="{1CB42EBD-F7CB-4AE5-9CE4-D0D78D01CA60}"/>
    <cellStyle name="Comma 2" xfId="30" xr:uid="{87965DBF-5C90-460F-A01C-37400CEB77BE}"/>
    <cellStyle name="Comma 2 10" xfId="20133" xr:uid="{E353AE44-DE69-45E4-A284-3C83C80AB352}"/>
    <cellStyle name="Comma 2 11" xfId="20499" xr:uid="{2C2D3B4D-513C-4055-9DDB-C516C8FBE326}"/>
    <cellStyle name="Comma 2 2" xfId="49" xr:uid="{45B6345D-9A5E-45EC-BC98-723D93C02E13}"/>
    <cellStyle name="Comma 2 2 10" xfId="20134" xr:uid="{B373ACDC-1154-4A63-95B1-013650B2681D}"/>
    <cellStyle name="Comma 2 2 11" xfId="20500" xr:uid="{C8868307-A9A0-4EBC-9B6B-E3623BA4288E}"/>
    <cellStyle name="Comma 2 2 2" xfId="120" xr:uid="{59C68DF9-68FE-4D8B-BE11-5C3B0788CB69}"/>
    <cellStyle name="Comma 2 2 2 10" xfId="20514" xr:uid="{748F896B-5314-40AF-B2EA-C8931C10DD82}"/>
    <cellStyle name="Comma 2 2 2 2" xfId="7200" xr:uid="{948397C6-E07C-44A1-85FC-118CD7BD473E}"/>
    <cellStyle name="Comma 2 2 2 2 2" xfId="8840" xr:uid="{1944A477-9967-41C9-8693-178914468D0F}"/>
    <cellStyle name="Comma 2 2 2 2 2 2" xfId="19486" xr:uid="{23F3ADF7-C54A-49C6-868D-554BB4C82C0B}"/>
    <cellStyle name="Comma 2 2 2 2 2 2 2" xfId="19932" xr:uid="{D6243624-8EF6-4B98-8FA3-218F7DFBDDAE}"/>
    <cellStyle name="Comma 2 2 2 2 2 2 3" xfId="20298" xr:uid="{92047B1F-C372-423D-A600-BE54CC65E0CD}"/>
    <cellStyle name="Comma 2 2 2 2 2 2 4" xfId="20664" xr:uid="{6B116F97-B45B-483F-ABB7-E0CF9B0EB02A}"/>
    <cellStyle name="Comma 2 2 2 2 2 3" xfId="19593" xr:uid="{1E8E54DE-E9E3-4945-ACDF-391B8B0A7D77}"/>
    <cellStyle name="Comma 2 2 2 2 2 3 2" xfId="20028" xr:uid="{17C94AEB-CAD2-4E61-8297-1969137BEA9F}"/>
    <cellStyle name="Comma 2 2 2 2 2 3 3" xfId="20394" xr:uid="{1A403886-23E7-4D1C-837E-92FC45976CC7}"/>
    <cellStyle name="Comma 2 2 2 2 2 3 4" xfId="20760" xr:uid="{18F60AE7-9C4D-4472-9859-E8EB3EF0D4B2}"/>
    <cellStyle name="Comma 2 2 2 2 2 4" xfId="19690" xr:uid="{AB92FDE8-7378-4978-95BA-5D907910565F}"/>
    <cellStyle name="Comma 2 2 2 2 2 4 2" xfId="20124" xr:uid="{39C8D19C-BE4F-4BFD-941E-D2797A915479}"/>
    <cellStyle name="Comma 2 2 2 2 2 4 3" xfId="20490" xr:uid="{BAFDF4C0-E75E-438B-B3F7-557E86FEC71B}"/>
    <cellStyle name="Comma 2 2 2 2 2 4 4" xfId="20856" xr:uid="{3BE759A9-477D-493B-9FC6-C2F74404D71E}"/>
    <cellStyle name="Comma 2 2 2 2 2 5" xfId="19855" xr:uid="{4C33546B-811C-481B-A709-588DC39F5AD0}"/>
    <cellStyle name="Comma 2 2 2 2 2 6" xfId="20221" xr:uid="{26D01A72-6C8A-492A-B885-42802A05A437}"/>
    <cellStyle name="Comma 2 2 2 2 2 7" xfId="20587" xr:uid="{2E1BF2CF-141A-4393-B16A-063AE8E2F4B0}"/>
    <cellStyle name="Comma 2 2 2 2 3" xfId="19449" xr:uid="{1CD1E44B-F165-4648-B173-4124D15B062D}"/>
    <cellStyle name="Comma 2 2 2 2 3 2" xfId="19895" xr:uid="{8CC92C0A-2C17-4034-9B16-F9407671EA7B}"/>
    <cellStyle name="Comma 2 2 2 2 3 3" xfId="20261" xr:uid="{A749E1E6-9E23-4D12-80F3-82E14D4BDC59}"/>
    <cellStyle name="Comma 2 2 2 2 3 4" xfId="20627" xr:uid="{FB74ADF7-21DB-4D3F-90EC-83342773130D}"/>
    <cellStyle name="Comma 2 2 2 2 4" xfId="19558" xr:uid="{69DB56AE-3CBB-4C87-8AFD-C4C3BE84CA13}"/>
    <cellStyle name="Comma 2 2 2 2 4 2" xfId="19993" xr:uid="{BFEF2243-5359-4D0C-83C8-A49C2AB34DAB}"/>
    <cellStyle name="Comma 2 2 2 2 4 3" xfId="20359" xr:uid="{AB10DC70-79F3-4403-BD1C-A5A88D82303C}"/>
    <cellStyle name="Comma 2 2 2 2 4 4" xfId="20725" xr:uid="{D10D9D23-97FB-4D57-9624-0AF6B4A247D3}"/>
    <cellStyle name="Comma 2 2 2 2 5" xfId="19655" xr:uid="{22B2A531-BB7C-4576-A613-4CFA7A8093D2}"/>
    <cellStyle name="Comma 2 2 2 2 5 2" xfId="20089" xr:uid="{1E94713A-B859-44BB-81C7-C0211C90F9A9}"/>
    <cellStyle name="Comma 2 2 2 2 5 3" xfId="20455" xr:uid="{64BE376B-1172-451F-B54D-ECBA92430D91}"/>
    <cellStyle name="Comma 2 2 2 2 5 4" xfId="20821" xr:uid="{B3D1109E-72A0-4C6C-BBDE-56F09DDE817D}"/>
    <cellStyle name="Comma 2 2 2 2 6" xfId="19820" xr:uid="{800DB01F-C491-4194-90AB-0BC847ACEED6}"/>
    <cellStyle name="Comma 2 2 2 2 7" xfId="20186" xr:uid="{657C4FD5-8D30-463B-9A5A-8D4E3DE0DED9}"/>
    <cellStyle name="Comma 2 2 2 2 8" xfId="20552" xr:uid="{28A70913-50CF-4A55-A3A0-2743B552DBC8}"/>
    <cellStyle name="Comma 2 2 2 3" xfId="8168" xr:uid="{07B44CC5-D404-4538-ABEF-AF1D8726A27D}"/>
    <cellStyle name="Comma 2 2 2 3 2" xfId="19468" xr:uid="{F038C6D8-826A-4DF4-8D27-2F5D29FD0366}"/>
    <cellStyle name="Comma 2 2 2 3 2 2" xfId="19914" xr:uid="{CBAF7C79-15F8-4314-8762-7E157828AC35}"/>
    <cellStyle name="Comma 2 2 2 3 2 3" xfId="20280" xr:uid="{517F006E-6A0B-4AC6-B8F2-DFC95D9101B7}"/>
    <cellStyle name="Comma 2 2 2 3 2 4" xfId="20646" xr:uid="{38D40174-71F7-49DB-938F-10140AF2FC27}"/>
    <cellStyle name="Comma 2 2 2 3 3" xfId="19576" xr:uid="{C15C691A-57CA-4B51-BFE1-5A54A1BA7DA8}"/>
    <cellStyle name="Comma 2 2 2 3 3 2" xfId="20011" xr:uid="{F031DDA1-6F46-4475-BF64-39771113D26F}"/>
    <cellStyle name="Comma 2 2 2 3 3 3" xfId="20377" xr:uid="{57DFBF00-7C3C-49BD-A708-4F4E080C29F3}"/>
    <cellStyle name="Comma 2 2 2 3 3 4" xfId="20743" xr:uid="{94E853B8-50CE-419E-A925-8113CEF2452E}"/>
    <cellStyle name="Comma 2 2 2 3 4" xfId="19673" xr:uid="{A567F128-F0C9-448F-AC64-12683C994064}"/>
    <cellStyle name="Comma 2 2 2 3 4 2" xfId="20107" xr:uid="{11A44F12-1F11-4D1B-9BF7-0125938A6EA3}"/>
    <cellStyle name="Comma 2 2 2 3 4 3" xfId="20473" xr:uid="{6CABD670-636E-4F0A-9F95-F1AE5D65ED07}"/>
    <cellStyle name="Comma 2 2 2 3 4 4" xfId="20839" xr:uid="{AE653237-1EC6-4986-9C5F-40703377B805}"/>
    <cellStyle name="Comma 2 2 2 3 5" xfId="19838" xr:uid="{CBC88571-F0C2-4B9A-80B9-3DC6EBF0C41A}"/>
    <cellStyle name="Comma 2 2 2 3 6" xfId="20204" xr:uid="{6A1AB758-5B29-4025-B64D-CFB381C92254}"/>
    <cellStyle name="Comma 2 2 2 3 7" xfId="20570" xr:uid="{206F70B0-EFF4-49FF-88AD-D311E784E9B2}"/>
    <cellStyle name="Comma 2 2 2 4" xfId="6495" xr:uid="{A2D0EC67-F49F-4FBC-8976-1E23BE018A6A}"/>
    <cellStyle name="Comma 2 2 2 4 2" xfId="19543" xr:uid="{38D41184-E26C-4BA8-81EB-A17A2D7862A3}"/>
    <cellStyle name="Comma 2 2 2 4 2 2" xfId="19978" xr:uid="{9502274A-4DA1-473B-81F6-78F138D5A459}"/>
    <cellStyle name="Comma 2 2 2 4 2 3" xfId="20344" xr:uid="{0380CD68-C15B-4E69-840D-C89C652079C9}"/>
    <cellStyle name="Comma 2 2 2 4 2 4" xfId="20710" xr:uid="{C7425395-BE87-4C14-A698-FBBF10ABF89B}"/>
    <cellStyle name="Comma 2 2 2 4 3" xfId="19640" xr:uid="{ABAB9736-9764-4A68-906C-D95B553EE4CA}"/>
    <cellStyle name="Comma 2 2 2 4 3 2" xfId="20074" xr:uid="{6A87F8DB-0E3F-4B9B-BD41-6BDB9F1F35B2}"/>
    <cellStyle name="Comma 2 2 2 4 3 3" xfId="20440" xr:uid="{92964C26-6ABF-4D03-A287-5B4934238585}"/>
    <cellStyle name="Comma 2 2 2 4 3 4" xfId="20806" xr:uid="{72135EA1-E76B-4B8C-A7F5-07CC208513B7}"/>
    <cellStyle name="Comma 2 2 2 4 4" xfId="19803" xr:uid="{D2473C89-0118-4964-84AD-A614B2E7208B}"/>
    <cellStyle name="Comma 2 2 2 4 5" xfId="20171" xr:uid="{66A8FF16-6902-42ED-A3B8-54F754A7BC6D}"/>
    <cellStyle name="Comma 2 2 2 4 6" xfId="20537" xr:uid="{C0F2CB60-CBAD-4F1B-B93D-E84B6CED0D0E}"/>
    <cellStyle name="Comma 2 2 2 5" xfId="19431" xr:uid="{B0CB03EF-5AB2-41B9-92C5-FB1056D55B10}"/>
    <cellStyle name="Comma 2 2 2 5 2" xfId="19877" xr:uid="{377B22F4-1976-4091-A5FE-89B59856C06B}"/>
    <cellStyle name="Comma 2 2 2 5 3" xfId="20243" xr:uid="{C5C1AA47-EDEE-43AD-B866-B9CAB412B5AD}"/>
    <cellStyle name="Comma 2 2 2 5 4" xfId="20609" xr:uid="{FCED37A4-7285-4610-B0FD-4B0FB9E6D126}"/>
    <cellStyle name="Comma 2 2 2 6" xfId="19520" xr:uid="{D95DB6B3-CBA9-442B-8BE8-E9C0CBA0E76E}"/>
    <cellStyle name="Comma 2 2 2 6 2" xfId="19955" xr:uid="{0E592532-B3A5-4CBA-A431-73D0CF46A094}"/>
    <cellStyle name="Comma 2 2 2 6 3" xfId="20321" xr:uid="{CC58284E-F7AB-4752-BA92-302F32CEFDD0}"/>
    <cellStyle name="Comma 2 2 2 6 4" xfId="20687" xr:uid="{A814624A-C1DC-457F-9D47-3B457227C1F4}"/>
    <cellStyle name="Comma 2 2 2 7" xfId="19617" xr:uid="{8357B1DA-6EA7-4AFE-9123-1FEA80C21ADE}"/>
    <cellStyle name="Comma 2 2 2 7 2" xfId="20051" xr:uid="{46D7CA0D-CC45-43F1-B04C-0589253B6847}"/>
    <cellStyle name="Comma 2 2 2 7 3" xfId="20417" xr:uid="{578FC4E0-0164-4E1B-95BD-0AF1BCB6B7DF}"/>
    <cellStyle name="Comma 2 2 2 7 4" xfId="20783" xr:uid="{73EF3D2D-77EE-4F59-8DF6-63A0A0767704}"/>
    <cellStyle name="Comma 2 2 2 8" xfId="19731" xr:uid="{2DD6CA5F-CAD6-42C7-BA44-354B145A39D0}"/>
    <cellStyle name="Comma 2 2 2 9" xfId="20148" xr:uid="{9C79EC35-A8DC-4CC2-B7A5-26FD9940E20C}"/>
    <cellStyle name="Comma 2 2 3" xfId="6989" xr:uid="{6A0F9467-FECB-47EB-8FB3-8A282BD6041A}"/>
    <cellStyle name="Comma 2 2 3 2" xfId="8628" xr:uid="{1294D278-6179-4631-B17D-04FB960C3C33}"/>
    <cellStyle name="Comma 2 2 3 2 2" xfId="19475" xr:uid="{52F74C51-5E70-4B1D-8168-BE1FB7DF5C92}"/>
    <cellStyle name="Comma 2 2 3 2 2 2" xfId="19921" xr:uid="{DB34105B-EC9D-4EFB-BB06-D3BFB1E32E17}"/>
    <cellStyle name="Comma 2 2 3 2 2 3" xfId="20287" xr:uid="{2ACB1F3A-EFFB-470E-B762-D7E44B1FA47B}"/>
    <cellStyle name="Comma 2 2 3 2 2 4" xfId="20653" xr:uid="{62157CB4-6EF6-4680-AEAB-48D47DFAB490}"/>
    <cellStyle name="Comma 2 2 3 2 3" xfId="19582" xr:uid="{E46449E2-62A4-4AD2-BE13-AB2D54CC9FC9}"/>
    <cellStyle name="Comma 2 2 3 2 3 2" xfId="20017" xr:uid="{4C6EE71C-79EC-4D25-A845-E0D9E9902143}"/>
    <cellStyle name="Comma 2 2 3 2 3 3" xfId="20383" xr:uid="{DB065CD3-7DA7-485D-8496-C0A6B149760A}"/>
    <cellStyle name="Comma 2 2 3 2 3 4" xfId="20749" xr:uid="{F83A312B-5891-4331-BA7B-8D535D522FC7}"/>
    <cellStyle name="Comma 2 2 3 2 4" xfId="19679" xr:uid="{7D475EA9-70EC-4308-B450-0DBEB31CA675}"/>
    <cellStyle name="Comma 2 2 3 2 4 2" xfId="20113" xr:uid="{408D5F88-DBD6-43EF-9F98-02F4719CEEBC}"/>
    <cellStyle name="Comma 2 2 3 2 4 3" xfId="20479" xr:uid="{502A05D7-0928-4CF3-B6D6-B6DAE3D06C9F}"/>
    <cellStyle name="Comma 2 2 3 2 4 4" xfId="20845" xr:uid="{3C0EAE46-A04C-4C32-8AAC-ADBCC762E517}"/>
    <cellStyle name="Comma 2 2 3 2 5" xfId="19844" xr:uid="{0B9D2AE7-1BDC-43AB-98BD-8D3EF95BB6AA}"/>
    <cellStyle name="Comma 2 2 3 2 6" xfId="20210" xr:uid="{1FFEE650-323E-4CC4-B62A-B1EEC5CC94F3}"/>
    <cellStyle name="Comma 2 2 3 2 7" xfId="20576" xr:uid="{FDE7E62C-C113-49A0-9376-9B9D7E9C844A}"/>
    <cellStyle name="Comma 2 2 3 3" xfId="19438" xr:uid="{E479B8CF-6F55-4E99-828D-3FD3FF1E7A16}"/>
    <cellStyle name="Comma 2 2 3 3 2" xfId="19884" xr:uid="{D6A21E53-4B56-4EC9-8FE4-70A1C1D5BB5C}"/>
    <cellStyle name="Comma 2 2 3 3 3" xfId="20250" xr:uid="{392146B0-C1EC-4FD2-AFDE-F2402B52E4C2}"/>
    <cellStyle name="Comma 2 2 3 3 4" xfId="20616" xr:uid="{36518956-EC69-479A-8D35-89F0C4BE6DBA}"/>
    <cellStyle name="Comma 2 2 3 4" xfId="19548" xr:uid="{3BF2EE88-3644-46C0-8708-1E0FF50B77B2}"/>
    <cellStyle name="Comma 2 2 3 4 2" xfId="19983" xr:uid="{166C4F0D-2F18-41F7-84AA-20FF3286B860}"/>
    <cellStyle name="Comma 2 2 3 4 3" xfId="20349" xr:uid="{C70C485F-CECE-422A-A210-AD332B2960E4}"/>
    <cellStyle name="Comma 2 2 3 4 4" xfId="20715" xr:uid="{62B50E8A-D1A9-4F18-BA48-BFF147877834}"/>
    <cellStyle name="Comma 2 2 3 5" xfId="19645" xr:uid="{09589785-622C-4E7E-BFAD-5F0E3B268921}"/>
    <cellStyle name="Comma 2 2 3 5 2" xfId="20079" xr:uid="{A7669E33-1932-40AB-9FB9-3E41FA75C1A6}"/>
    <cellStyle name="Comma 2 2 3 5 3" xfId="20445" xr:uid="{CA2E4F17-8290-48F7-B959-6EBAE177D93C}"/>
    <cellStyle name="Comma 2 2 3 5 4" xfId="20811" xr:uid="{8F8E0380-EC6F-4709-B304-1486F67059FF}"/>
    <cellStyle name="Comma 2 2 3 6" xfId="19810" xr:uid="{F76D2FA4-ABB4-453B-B4AF-7362FE3DC2D6}"/>
    <cellStyle name="Comma 2 2 3 7" xfId="20176" xr:uid="{03E00E03-0907-4C5D-B251-2B7A9EAEFE94}"/>
    <cellStyle name="Comma 2 2 3 8" xfId="20542" xr:uid="{2C4504BA-C71C-458D-9708-7695BFA8BF6B}"/>
    <cellStyle name="Comma 2 2 4" xfId="7767" xr:uid="{D3307A21-A119-4F0E-8719-E9CE40F80475}"/>
    <cellStyle name="Comma 2 2 4 2" xfId="19456" xr:uid="{EE4807C8-DAE8-4B07-8DAC-73F12F543AC8}"/>
    <cellStyle name="Comma 2 2 4 2 2" xfId="19902" xr:uid="{D7C686F2-F0A0-41D8-9996-27270435AF9A}"/>
    <cellStyle name="Comma 2 2 4 2 3" xfId="20268" xr:uid="{F5D157F6-DF07-4013-BE07-81ED8EBA81EF}"/>
    <cellStyle name="Comma 2 2 4 2 4" xfId="20634" xr:uid="{7ECB0CE9-5F0E-43E4-88BD-5D55E25B41EE}"/>
    <cellStyle name="Comma 2 2 4 3" xfId="19564" xr:uid="{77D60A4B-049A-47B6-B94D-26C76129A2AD}"/>
    <cellStyle name="Comma 2 2 4 3 2" xfId="19999" xr:uid="{B551B701-07AB-4218-A9CF-EFFC9146B065}"/>
    <cellStyle name="Comma 2 2 4 3 3" xfId="20365" xr:uid="{DBC13755-8F7F-47F4-8AFB-D1429ED460B8}"/>
    <cellStyle name="Comma 2 2 4 3 4" xfId="20731" xr:uid="{AF08950E-1618-4169-B5F7-DECE22B9C384}"/>
    <cellStyle name="Comma 2 2 4 4" xfId="19661" xr:uid="{D8C43632-E604-4106-B453-14BFD9B84906}"/>
    <cellStyle name="Comma 2 2 4 4 2" xfId="20095" xr:uid="{E07A41AA-C04B-4B25-92FD-1F589F46265A}"/>
    <cellStyle name="Comma 2 2 4 4 3" xfId="20461" xr:uid="{22D73425-2CBF-4E2F-A3E2-FB27F4133F0A}"/>
    <cellStyle name="Comma 2 2 4 4 4" xfId="20827" xr:uid="{FDED949D-5376-4479-B6C2-CCCE972DA391}"/>
    <cellStyle name="Comma 2 2 4 5" xfId="19826" xr:uid="{A6D21E8B-5068-42D9-9A44-E8FC1E6A8822}"/>
    <cellStyle name="Comma 2 2 4 6" xfId="20192" xr:uid="{52606CEE-FFD5-413E-9858-6DEFBA8F3478}"/>
    <cellStyle name="Comma 2 2 4 7" xfId="20558" xr:uid="{888E1A81-04F5-418A-9A3D-10A2BCD04B8E}"/>
    <cellStyle name="Comma 2 2 5" xfId="137" xr:uid="{FA3ED858-4918-4AD9-BA13-5C1DE14D0DAA}"/>
    <cellStyle name="Comma 2 2 5 2" xfId="19525" xr:uid="{97F3C43A-43A5-4B83-B755-E6B0A07DEF4B}"/>
    <cellStyle name="Comma 2 2 5 2 2" xfId="19960" xr:uid="{8179B67A-3BD0-40EC-8F59-4ABD3FD5EB13}"/>
    <cellStyle name="Comma 2 2 5 2 3" xfId="20326" xr:uid="{AEEF0135-6191-4B81-AD14-25A4ED1F09EF}"/>
    <cellStyle name="Comma 2 2 5 2 4" xfId="20692" xr:uid="{04C54215-9C20-4D56-B6BE-3BEE85E8934C}"/>
    <cellStyle name="Comma 2 2 5 3" xfId="19622" xr:uid="{E811D0F3-1BA2-4DE9-86B9-66AF4EBBE863}"/>
    <cellStyle name="Comma 2 2 5 3 2" xfId="20056" xr:uid="{77EA5D96-5E2D-4CC2-B041-55E251D021CD}"/>
    <cellStyle name="Comma 2 2 5 3 3" xfId="20422" xr:uid="{9C9F9A43-F1CD-4D3F-B29A-3A039C309464}"/>
    <cellStyle name="Comma 2 2 5 3 4" xfId="20788" xr:uid="{0203B13F-C667-4D39-9CBB-576BB2BF07CD}"/>
    <cellStyle name="Comma 2 2 5 4" xfId="19736" xr:uid="{42FF010B-0E66-44BB-B8F3-59D779E8D3B8}"/>
    <cellStyle name="Comma 2 2 5 5" xfId="20153" xr:uid="{5522EBB7-87C7-426F-AD3F-EE6CBD18B1FF}"/>
    <cellStyle name="Comma 2 2 5 6" xfId="20519" xr:uid="{76C098C7-2693-4946-985B-9CA6B166F726}"/>
    <cellStyle name="Comma 2 2 6" xfId="19417" xr:uid="{8B822C87-BC3A-437E-AF96-D75662DD72BA}"/>
    <cellStyle name="Comma 2 2 6 2" xfId="19864" xr:uid="{E4175D33-8225-4247-99E9-7DC62320FBA6}"/>
    <cellStyle name="Comma 2 2 6 3" xfId="20230" xr:uid="{2EA0FD4F-7AA1-41CC-BDD7-478F72F6A62B}"/>
    <cellStyle name="Comma 2 2 6 4" xfId="20596" xr:uid="{A0A64829-21D4-4A15-88D9-96D4A46D7928}"/>
    <cellStyle name="Comma 2 2 7" xfId="19506" xr:uid="{B72E4F18-8E7F-496C-B524-8845A3690C26}"/>
    <cellStyle name="Comma 2 2 7 2" xfId="19941" xr:uid="{09C8A05E-9A97-418D-810C-02144B0E8390}"/>
    <cellStyle name="Comma 2 2 7 3" xfId="20307" xr:uid="{0F38CA02-9B26-4D47-9781-074C038C56AD}"/>
    <cellStyle name="Comma 2 2 7 4" xfId="20673" xr:uid="{427C83C6-BE11-4144-B5BE-34130B65B47E}"/>
    <cellStyle name="Comma 2 2 8" xfId="19603" xr:uid="{785859B3-77F8-47A0-A61A-721278E1C22B}"/>
    <cellStyle name="Comma 2 2 8 2" xfId="20037" xr:uid="{093BEDC8-1EB8-4F62-B9C4-70DCAE8B5098}"/>
    <cellStyle name="Comma 2 2 8 3" xfId="20403" xr:uid="{6FBBFB4C-4ECB-4215-A9E8-6CFD9537A084}"/>
    <cellStyle name="Comma 2 2 8 4" xfId="20769" xr:uid="{80486CBF-802D-4C94-932E-CA8ACFA9E3B1}"/>
    <cellStyle name="Comma 2 2 9" xfId="19711" xr:uid="{B1E536B7-944C-4739-A457-EED129DC3405}"/>
    <cellStyle name="Comma 2 3" xfId="54" xr:uid="{C33BA222-AD1A-42B5-A848-4ADDA0E06C96}"/>
    <cellStyle name="Comma 2 3 10" xfId="20503" xr:uid="{8CB0135C-E2EB-42E8-BB7D-B0C26A23EDA6}"/>
    <cellStyle name="Comma 2 3 2" xfId="125" xr:uid="{1DCBAC9B-D4D7-47FB-9B9C-EA14D90C26F8}"/>
    <cellStyle name="Comma 2 3 2 2" xfId="8841" xr:uid="{3097DAAF-ECD2-4340-AB95-C962D796C11E}"/>
    <cellStyle name="Comma 2 3 2 2 2" xfId="19487" xr:uid="{9EFBDA4D-E85B-4D60-8AF3-A3FFD3F7A32D}"/>
    <cellStyle name="Comma 2 3 2 2 2 2" xfId="19933" xr:uid="{86B2B4A0-F616-43E4-80F1-C44D37C5F41A}"/>
    <cellStyle name="Comma 2 3 2 2 2 3" xfId="20299" xr:uid="{56299F37-B795-4005-956B-31BBF308E5E1}"/>
    <cellStyle name="Comma 2 3 2 2 2 4" xfId="20665" xr:uid="{75A40E4D-4DF5-4075-AA2F-692EA9F30AF1}"/>
    <cellStyle name="Comma 2 3 2 2 3" xfId="19594" xr:uid="{DDA032D6-B14F-4AD1-A26D-B087E3C05044}"/>
    <cellStyle name="Comma 2 3 2 2 3 2" xfId="20029" xr:uid="{F58393C2-5104-476E-9A13-F83C5EE54CA1}"/>
    <cellStyle name="Comma 2 3 2 2 3 3" xfId="20395" xr:uid="{90F8D280-A92D-4FC2-8D32-E76589B45122}"/>
    <cellStyle name="Comma 2 3 2 2 3 4" xfId="20761" xr:uid="{476499A4-6D4B-4A28-88E6-538483E86F85}"/>
    <cellStyle name="Comma 2 3 2 2 4" xfId="19691" xr:uid="{930E4AD7-958D-435E-88F5-522A1F418B61}"/>
    <cellStyle name="Comma 2 3 2 2 4 2" xfId="20125" xr:uid="{A2DE757B-0490-46C9-A774-CE9236F59EBD}"/>
    <cellStyle name="Comma 2 3 2 2 4 3" xfId="20491" xr:uid="{0AAA5592-6C59-4715-A8AB-1DC2B92AD9E0}"/>
    <cellStyle name="Comma 2 3 2 2 4 4" xfId="20857" xr:uid="{1456BF29-3C93-409F-AD91-CC44BD12E5EA}"/>
    <cellStyle name="Comma 2 3 2 2 5" xfId="19856" xr:uid="{CFC669A8-C3CC-4CD2-8BA1-6A56C076F78B}"/>
    <cellStyle name="Comma 2 3 2 2 6" xfId="20222" xr:uid="{EA66330A-8F84-40CA-90EB-45CE3AA26200}"/>
    <cellStyle name="Comma 2 3 2 2 7" xfId="20588" xr:uid="{BBA48CE8-7BA0-4ABC-921E-1B7D630C319A}"/>
    <cellStyle name="Comma 2 3 2 3" xfId="7201" xr:uid="{30E5F1E5-D4F7-4F9A-8798-14A7F2DF2B21}"/>
    <cellStyle name="Comma 2 3 2 3 2" xfId="19559" xr:uid="{4727E9E2-446E-42AA-A855-60DAADA0B824}"/>
    <cellStyle name="Comma 2 3 2 3 2 2" xfId="19994" xr:uid="{D81B7C16-82B4-4D7C-9C85-CA2ED12B87BD}"/>
    <cellStyle name="Comma 2 3 2 3 2 3" xfId="20360" xr:uid="{52547FB5-5EE4-422E-B4C5-2516EB4DED2A}"/>
    <cellStyle name="Comma 2 3 2 3 2 4" xfId="20726" xr:uid="{19EE1432-13C7-4E1B-926E-4918029E1A2B}"/>
    <cellStyle name="Comma 2 3 2 3 3" xfId="19656" xr:uid="{95F844D4-9795-40D5-A4CF-AC053D773F87}"/>
    <cellStyle name="Comma 2 3 2 3 3 2" xfId="20090" xr:uid="{2380C7EB-7F85-4C58-AFD6-562D0E5040DB}"/>
    <cellStyle name="Comma 2 3 2 3 3 3" xfId="20456" xr:uid="{2014C969-0FD4-45AF-A2E8-A544BD183B8B}"/>
    <cellStyle name="Comma 2 3 2 3 3 4" xfId="20822" xr:uid="{24A6A00C-B6E3-4E72-83AD-C26F32BBACFB}"/>
    <cellStyle name="Comma 2 3 2 3 4" xfId="19821" xr:uid="{8BE089FC-091B-4B12-A68A-17DDC6DBFFFF}"/>
    <cellStyle name="Comma 2 3 2 3 5" xfId="20187" xr:uid="{585FABE4-5C77-4779-ACAE-4E68CFE48344}"/>
    <cellStyle name="Comma 2 3 2 3 6" xfId="20553" xr:uid="{B683E799-63DD-4BD3-B2CD-BD8569A0B88E}"/>
    <cellStyle name="Comma 2 3 2 4" xfId="19450" xr:uid="{FA98B4D2-855E-4B77-8346-1A02A3A13A77}"/>
    <cellStyle name="Comma 2 3 2 4 2" xfId="19896" xr:uid="{A3509F92-E633-4E08-A136-0FC3A554921D}"/>
    <cellStyle name="Comma 2 3 2 4 3" xfId="20262" xr:uid="{8F3B23E8-E171-4587-98B3-1697A99ED21C}"/>
    <cellStyle name="Comma 2 3 2 4 4" xfId="20628" xr:uid="{A9FE991E-8913-4934-8A1C-ABFA6D003E2D}"/>
    <cellStyle name="Comma 2 3 2 5" xfId="19523" xr:uid="{8C6DECD7-BDDA-4976-A496-60CBD2F37454}"/>
    <cellStyle name="Comma 2 3 2 5 2" xfId="19958" xr:uid="{3C4D75B3-F16D-4CBD-9ABB-945B894D7720}"/>
    <cellStyle name="Comma 2 3 2 5 3" xfId="20324" xr:uid="{59C1A4FF-94A5-4D6F-A818-183639EA93BC}"/>
    <cellStyle name="Comma 2 3 2 5 4" xfId="20690" xr:uid="{2292829E-5EE5-48C8-A79C-2C1E9DF91622}"/>
    <cellStyle name="Comma 2 3 2 6" xfId="19620" xr:uid="{C55167C8-D62E-4BC8-8D53-027CAC3A2C6F}"/>
    <cellStyle name="Comma 2 3 2 6 2" xfId="20054" xr:uid="{483D1BF4-7D74-4BB1-B24F-245B5395844A}"/>
    <cellStyle name="Comma 2 3 2 6 3" xfId="20420" xr:uid="{8B8F412F-F48C-4CBC-9E6A-91178C97E969}"/>
    <cellStyle name="Comma 2 3 2 6 4" xfId="20786" xr:uid="{696CBC07-39B0-4F41-82CB-BE4004784CAC}"/>
    <cellStyle name="Comma 2 3 2 7" xfId="19734" xr:uid="{EC5359E4-DB87-49E9-A6CF-16E751C523B4}"/>
    <cellStyle name="Comma 2 3 2 8" xfId="20151" xr:uid="{C7F098B2-6324-4651-A587-ABA2E08BBC52}"/>
    <cellStyle name="Comma 2 3 2 9" xfId="20517" xr:uid="{874F83E0-4805-4391-82DA-18C53D7C8B5D}"/>
    <cellStyle name="Comma 2 3 3" xfId="8167" xr:uid="{C1C3B3E8-8698-4E1C-B96D-9525D13D5E1D}"/>
    <cellStyle name="Comma 2 3 3 2" xfId="19467" xr:uid="{17501B4E-84B4-4362-A9E2-18AB05380F45}"/>
    <cellStyle name="Comma 2 3 3 2 2" xfId="19913" xr:uid="{DDF11965-86C0-422A-A6BF-2AC7DE2150ED}"/>
    <cellStyle name="Comma 2 3 3 2 3" xfId="20279" xr:uid="{F117BF3E-DAD0-4C98-88B4-C79C19C81C8E}"/>
    <cellStyle name="Comma 2 3 3 2 4" xfId="20645" xr:uid="{AA4F1515-0A8C-42A8-8784-FED98123AC96}"/>
    <cellStyle name="Comma 2 3 3 3" xfId="19575" xr:uid="{70E687B2-7A9D-4E81-9ED3-F18FEC90B80B}"/>
    <cellStyle name="Comma 2 3 3 3 2" xfId="20010" xr:uid="{81BD6772-2877-4E7F-81B9-25F26CEBFF65}"/>
    <cellStyle name="Comma 2 3 3 3 3" xfId="20376" xr:uid="{DE44C9D4-B24C-4383-9163-6579538306A4}"/>
    <cellStyle name="Comma 2 3 3 3 4" xfId="20742" xr:uid="{C0F652D3-209B-49AF-A5A7-DF44B6475552}"/>
    <cellStyle name="Comma 2 3 3 4" xfId="19672" xr:uid="{F1E7F1F7-42D7-4326-9429-E46F46113B63}"/>
    <cellStyle name="Comma 2 3 3 4 2" xfId="20106" xr:uid="{F1103E21-AFBE-4792-976F-0EC54D218369}"/>
    <cellStyle name="Comma 2 3 3 4 3" xfId="20472" xr:uid="{74C70ABA-40B2-424A-9906-05C5CB043EDB}"/>
    <cellStyle name="Comma 2 3 3 4 4" xfId="20838" xr:uid="{571DBDDD-333E-4B17-A8C6-2C3AC775FB88}"/>
    <cellStyle name="Comma 2 3 3 5" xfId="19837" xr:uid="{CBB8721B-2B79-40C9-B221-A8015E7F5BCF}"/>
    <cellStyle name="Comma 2 3 3 6" xfId="20203" xr:uid="{06BB94BF-816B-486D-B6A5-3AF03B8F3C41}"/>
    <cellStyle name="Comma 2 3 3 7" xfId="20569" xr:uid="{8EF1B611-87BC-4901-AA0B-4B8D23B325AF}"/>
    <cellStyle name="Comma 2 3 4" xfId="6494" xr:uid="{DB436E17-10AC-47EA-984F-496F3AD0A17B}"/>
    <cellStyle name="Comma 2 3 4 2" xfId="19542" xr:uid="{8C83F8F0-D7C0-43DE-9808-294470964798}"/>
    <cellStyle name="Comma 2 3 4 2 2" xfId="19977" xr:uid="{3A5CA814-DE62-4097-A431-958301A2E37D}"/>
    <cellStyle name="Comma 2 3 4 2 3" xfId="20343" xr:uid="{F5283A79-CD9A-4E72-A279-216F3E85CDC7}"/>
    <cellStyle name="Comma 2 3 4 2 4" xfId="20709" xr:uid="{C55C7CA9-695A-425A-B443-2D0661F758D4}"/>
    <cellStyle name="Comma 2 3 4 3" xfId="19639" xr:uid="{9E965215-2D84-48BF-9022-2D981D427D56}"/>
    <cellStyle name="Comma 2 3 4 3 2" xfId="20073" xr:uid="{A297465D-32C8-445D-9CED-7B99C4B08E1E}"/>
    <cellStyle name="Comma 2 3 4 3 3" xfId="20439" xr:uid="{16169A25-28FC-4EA6-941D-824E8EAA4DA1}"/>
    <cellStyle name="Comma 2 3 4 3 4" xfId="20805" xr:uid="{F2277B07-1A49-4DF9-8A97-496A3E537377}"/>
    <cellStyle name="Comma 2 3 4 4" xfId="19802" xr:uid="{E694D21C-EE22-4ABB-9E00-6EDCD8E24597}"/>
    <cellStyle name="Comma 2 3 4 5" xfId="20170" xr:uid="{5D8F6CF1-024F-42E3-A1F2-1B0FF5AFE9C5}"/>
    <cellStyle name="Comma 2 3 4 6" xfId="20536" xr:uid="{B74E7FA3-97F6-4AA3-8126-0E1C46FF1049}"/>
    <cellStyle name="Comma 2 3 5" xfId="19430" xr:uid="{C7067E45-0146-49C7-A1DF-F8F9659E6D4A}"/>
    <cellStyle name="Comma 2 3 5 2" xfId="19876" xr:uid="{08D71BC1-4760-4300-A85F-7E287EE61588}"/>
    <cellStyle name="Comma 2 3 5 3" xfId="20242" xr:uid="{9CE92D28-72E3-48D8-80B7-15EE1D447D53}"/>
    <cellStyle name="Comma 2 3 5 4" xfId="20608" xr:uid="{5402A5CC-C20D-4990-944C-740F1D46A3CB}"/>
    <cellStyle name="Comma 2 3 6" xfId="19509" xr:uid="{0671C637-306D-4E17-BCE0-4F2A11B9731F}"/>
    <cellStyle name="Comma 2 3 6 2" xfId="19944" xr:uid="{95D050AF-41E1-4E5B-BCFB-5986A778D45C}"/>
    <cellStyle name="Comma 2 3 6 3" xfId="20310" xr:uid="{10D99D42-F24B-46D2-8FC8-75219FA23507}"/>
    <cellStyle name="Comma 2 3 6 4" xfId="20676" xr:uid="{F4903C2B-91CB-40B3-9886-7DF9D3FCCA41}"/>
    <cellStyle name="Comma 2 3 7" xfId="19606" xr:uid="{B51F4C2F-BBC3-4C9C-95F5-33A2FD94DDFC}"/>
    <cellStyle name="Comma 2 3 7 2" xfId="20040" xr:uid="{22873A4B-5E9E-48D6-B1B3-FB8C78242DD3}"/>
    <cellStyle name="Comma 2 3 7 3" xfId="20406" xr:uid="{AA257A7E-30BA-49A7-9805-77AFE407622B}"/>
    <cellStyle name="Comma 2 3 7 4" xfId="20772" xr:uid="{B59347C8-1922-428D-83C6-9C839BDFE666}"/>
    <cellStyle name="Comma 2 3 8" xfId="19714" xr:uid="{712A6E0B-10D4-491F-9DA7-6F322C4A6AB0}"/>
    <cellStyle name="Comma 2 3 9" xfId="20137" xr:uid="{F0B585AB-AC3E-45BD-B4FC-34F7A9D0CB6A}"/>
    <cellStyle name="Comma 2 4" xfId="79" xr:uid="{E6B3A372-7708-4ED0-B1D3-56CDC8BCEF5C}"/>
    <cellStyle name="Comma 2 4 2" xfId="151" xr:uid="{F36E7EA9-4F0A-4E5F-B463-C6D822A929E3}"/>
    <cellStyle name="Comma 2 4 2 2" xfId="19473" xr:uid="{6590A7B9-4370-4914-B0E9-4F19F5C33233}"/>
    <cellStyle name="Comma 2 4 2 2 2" xfId="19919" xr:uid="{56FC5DA7-D58C-40F7-845E-535DFA98DBD9}"/>
    <cellStyle name="Comma 2 4 2 2 3" xfId="20285" xr:uid="{E2A08DAF-0D89-4AAE-B0CF-7A114E70538E}"/>
    <cellStyle name="Comma 2 4 2 2 4" xfId="20651" xr:uid="{24E355F1-E851-43E0-A1E2-091A3FBA505D}"/>
    <cellStyle name="Comma 2 4 2 3" xfId="19532" xr:uid="{977304E0-E206-4E8C-B096-E015A7D288D8}"/>
    <cellStyle name="Comma 2 4 2 3 2" xfId="19967" xr:uid="{A997843E-A388-4DE3-8E6D-186DE0347061}"/>
    <cellStyle name="Comma 2 4 2 3 3" xfId="20333" xr:uid="{BEFC754D-5258-4DA1-97CD-7BD8B856CE58}"/>
    <cellStyle name="Comma 2 4 2 3 4" xfId="20699" xr:uid="{2F517196-211A-438A-887F-527A1A8740DB}"/>
    <cellStyle name="Comma 2 4 2 4" xfId="19629" xr:uid="{DF13D249-4327-4FCC-85D4-6A0BE861CF85}"/>
    <cellStyle name="Comma 2 4 2 4 2" xfId="20063" xr:uid="{6A5F4083-354B-4C57-B230-A0DCCB565899}"/>
    <cellStyle name="Comma 2 4 2 4 3" xfId="20429" xr:uid="{DEAB7538-8B8F-4CD3-80F1-1586801569ED}"/>
    <cellStyle name="Comma 2 4 2 4 4" xfId="20795" xr:uid="{C3F22ED2-B1D6-4F95-8FC0-45F89ECA89C4}"/>
    <cellStyle name="Comma 2 4 2 5" xfId="19743" xr:uid="{4AA97E51-2C1E-4F81-8846-14A6A0832B5C}"/>
    <cellStyle name="Comma 2 4 2 6" xfId="20160" xr:uid="{C45DB20F-0ECB-415A-B6BB-D465282ADE4E}"/>
    <cellStyle name="Comma 2 4 2 7" xfId="20526" xr:uid="{8DCB8F8C-D011-44ED-9511-19000F8650C1}"/>
    <cellStyle name="Comma 2 4 3" xfId="19436" xr:uid="{004F605D-475F-4B67-9B81-9B4140BF068E}"/>
    <cellStyle name="Comma 2 4 3 2" xfId="19882" xr:uid="{1A24DD3A-EF4D-42DE-9F49-A5944A998EE0}"/>
    <cellStyle name="Comma 2 4 3 3" xfId="20248" xr:uid="{4F8D6125-68D9-4B6C-8147-84DCD279882B}"/>
    <cellStyle name="Comma 2 4 3 4" xfId="20614" xr:uid="{E2EF9FFB-A638-46DE-B537-44A270A79256}"/>
    <cellStyle name="Comma 2 4 4" xfId="19516" xr:uid="{E82503A7-BAA2-4CFB-A76A-74696E66E2D0}"/>
    <cellStyle name="Comma 2 4 4 2" xfId="19951" xr:uid="{C1EE50BD-62E5-4C2E-BAAB-15DD21F8E36D}"/>
    <cellStyle name="Comma 2 4 4 3" xfId="20317" xr:uid="{31FA6C4D-8828-4A8F-8B1F-3552B4E7FFD2}"/>
    <cellStyle name="Comma 2 4 4 4" xfId="20683" xr:uid="{206930F3-701D-465E-BD1E-B936B7E17CE6}"/>
    <cellStyle name="Comma 2 4 5" xfId="19613" xr:uid="{B40A7A33-C0BA-4466-87DB-9DB6EED108F9}"/>
    <cellStyle name="Comma 2 4 5 2" xfId="20047" xr:uid="{1ADD6C86-A4E2-41D3-BB9A-D8F822844ECF}"/>
    <cellStyle name="Comma 2 4 5 3" xfId="20413" xr:uid="{B10E5413-2102-4A6A-BF89-E8FC99F8B75D}"/>
    <cellStyle name="Comma 2 4 5 4" xfId="20779" xr:uid="{F4D3F0C3-A8A0-4065-8777-D91770CC97C1}"/>
    <cellStyle name="Comma 2 4 6" xfId="19726" xr:uid="{ADC786ED-4F21-41A3-A67A-909C81B7ED7E}"/>
    <cellStyle name="Comma 2 4 7" xfId="20144" xr:uid="{9B92875C-1E57-4732-98FB-0C3A79631237}"/>
    <cellStyle name="Comma 2 4 8" xfId="20510" xr:uid="{CB34ED76-A8A0-44FF-A4B3-62BECD3BA124}"/>
    <cellStyle name="Comma 2 5" xfId="102" xr:uid="{FA7FD59F-8ED2-410D-B39C-45D4111EA88E}"/>
    <cellStyle name="Comma 2 5 2" xfId="19455" xr:uid="{E7053237-BF26-4BD7-A837-AB6EF9A8C4F0}"/>
    <cellStyle name="Comma 2 5 2 2" xfId="19901" xr:uid="{9D81B715-59EF-4B0D-8C81-74C0D4715EBF}"/>
    <cellStyle name="Comma 2 5 2 3" xfId="20267" xr:uid="{39A208BC-5CC3-4E3F-AAA7-3BD85AB6EE05}"/>
    <cellStyle name="Comma 2 5 2 4" xfId="20633" xr:uid="{44064DAA-89EC-4B3E-95D7-F26CA994A39F}"/>
    <cellStyle name="Comma 2 5 3" xfId="19519" xr:uid="{497BC2E5-C7E6-477D-8017-6A382745D31E}"/>
    <cellStyle name="Comma 2 5 3 2" xfId="19954" xr:uid="{33FBDDF8-9A5D-47D2-98DF-D4AC4E7F1624}"/>
    <cellStyle name="Comma 2 5 3 3" xfId="20320" xr:uid="{77AC69B0-FF7B-4A95-A8BE-C8318900EB1D}"/>
    <cellStyle name="Comma 2 5 3 4" xfId="20686" xr:uid="{73BBD30E-2F4B-47DF-807C-96423870DC6F}"/>
    <cellStyle name="Comma 2 5 4" xfId="19616" xr:uid="{048D499C-1FF8-4F38-85EF-2D3A3B995F4C}"/>
    <cellStyle name="Comma 2 5 4 2" xfId="20050" xr:uid="{B857C19D-FF51-4EAC-8E92-6231D4904407}"/>
    <cellStyle name="Comma 2 5 4 3" xfId="20416" xr:uid="{C0F98A05-86EC-48B7-8F51-A248A5D32121}"/>
    <cellStyle name="Comma 2 5 4 4" xfId="20782" xr:uid="{EC1B5327-CDED-4C00-B4B3-A83A497276C9}"/>
    <cellStyle name="Comma 2 5 5" xfId="19729" xr:uid="{ADA01AD8-9226-420C-838B-D04D13C0E2FC}"/>
    <cellStyle name="Comma 2 5 6" xfId="20147" xr:uid="{6FADDD0A-C08B-4F4D-9ABA-EA0111E62D1D}"/>
    <cellStyle name="Comma 2 5 7" xfId="20513" xr:uid="{379544CF-A55C-47A7-8CCD-EBAE8FBBD21F}"/>
    <cellStyle name="Comma 2 6" xfId="19416" xr:uid="{074E946F-6FD6-4240-A054-FBD533CE7F93}"/>
    <cellStyle name="Comma 2 6 2" xfId="19863" xr:uid="{CA264A0E-F8BE-47B0-962E-18653486E319}"/>
    <cellStyle name="Comma 2 6 3" xfId="20229" xr:uid="{17727496-25D2-44BA-B27B-F9126F0C652A}"/>
    <cellStyle name="Comma 2 6 4" xfId="20595" xr:uid="{96D73A94-AD24-4E0D-907A-3425D012B59A}"/>
    <cellStyle name="Comma 2 7" xfId="19505" xr:uid="{2429AE6A-5189-4E2C-AA53-57DFD1245E94}"/>
    <cellStyle name="Comma 2 7 2" xfId="19940" xr:uid="{C2DE4FC6-0586-4F8E-91CE-F3408E687C0C}"/>
    <cellStyle name="Comma 2 7 3" xfId="20306" xr:uid="{08C6218C-FE00-4444-8816-F2646939A9C5}"/>
    <cellStyle name="Comma 2 7 4" xfId="20672" xr:uid="{6174529C-54F4-4FE8-A32A-80348FB5D72F}"/>
    <cellStyle name="Comma 2 8" xfId="19602" xr:uid="{C55686EE-89D2-41D9-AFE5-7B103EDD8064}"/>
    <cellStyle name="Comma 2 8 2" xfId="20036" xr:uid="{D7644EC8-B5B6-4749-94C2-0A3AFCE4E674}"/>
    <cellStyle name="Comma 2 8 3" xfId="20402" xr:uid="{8BE8BB51-A922-4835-9FB1-084178ECEBC8}"/>
    <cellStyle name="Comma 2 8 4" xfId="20768" xr:uid="{0450AE4E-086D-4655-8161-D8E3C82F80F7}"/>
    <cellStyle name="Comma 2 9" xfId="19707" xr:uid="{DD9ED8E2-9772-4628-B8B1-DED18AD01259}"/>
    <cellStyle name="Comma 3" xfId="22" xr:uid="{73AEDF63-E7CA-4F03-BA14-CD0668DDA0E8}"/>
    <cellStyle name="Comma 3 10" xfId="19706" xr:uid="{F377DBB3-9AA1-4123-B65E-A5A7B262C4C5}"/>
    <cellStyle name="Comma 3 11" xfId="20132" xr:uid="{679E496C-7DC3-464A-9947-991F0A051743}"/>
    <cellStyle name="Comma 3 12" xfId="20498" xr:uid="{D63E78B2-6482-47AD-A683-EDEE72E190F3}"/>
    <cellStyle name="Comma 3 2" xfId="53" xr:uid="{31510780-F69B-4720-962B-085A7F92C7B4}"/>
    <cellStyle name="Comma 3 2 10" xfId="20502" xr:uid="{B6B27918-DDF5-493F-B437-AC2DF688110A}"/>
    <cellStyle name="Comma 3 2 2" xfId="124" xr:uid="{A52D9F41-7751-4040-9EFE-6CFBAFB47D0A}"/>
    <cellStyle name="Comma 3 2 2 2" xfId="7236" xr:uid="{C943234E-57DB-4856-B0D5-EC0CCB2215E5}"/>
    <cellStyle name="Comma 3 2 2 2 2" xfId="8876" xr:uid="{DE0FB034-0BD8-4432-BE6F-BFB646E32DB7}"/>
    <cellStyle name="Comma 3 2 2 2 2 2" xfId="19489" xr:uid="{E8345FD4-D9FE-4FE8-A0AE-CB8F9EDED165}"/>
    <cellStyle name="Comma 3 2 2 2 2 2 2" xfId="19935" xr:uid="{CB46A9E5-6EE8-4191-BFB2-C9CA548FD44B}"/>
    <cellStyle name="Comma 3 2 2 2 2 2 3" xfId="20301" xr:uid="{8952B223-7E88-4B25-8500-7F07D6DF1C77}"/>
    <cellStyle name="Comma 3 2 2 2 2 2 4" xfId="20667" xr:uid="{595AF1E2-554E-45A0-839A-5CD9E561C611}"/>
    <cellStyle name="Comma 3 2 2 2 2 3" xfId="19596" xr:uid="{7E31246A-3859-4C62-8D43-ACCF5C5D587B}"/>
    <cellStyle name="Comma 3 2 2 2 2 3 2" xfId="20031" xr:uid="{394BE59A-2D24-48CB-8D52-E3073B0C9F33}"/>
    <cellStyle name="Comma 3 2 2 2 2 3 3" xfId="20397" xr:uid="{5BFDCA88-3DBA-4CCA-A4A2-6D82C5A98D51}"/>
    <cellStyle name="Comma 3 2 2 2 2 3 4" xfId="20763" xr:uid="{6B9693B4-7C51-49E6-8944-7EA1A90331A8}"/>
    <cellStyle name="Comma 3 2 2 2 2 4" xfId="19693" xr:uid="{EC5D55A9-9B2A-4616-BF8F-CED2AAB5B909}"/>
    <cellStyle name="Comma 3 2 2 2 2 4 2" xfId="20127" xr:uid="{7A11D5B0-1578-43A0-BF5B-D37836A2399F}"/>
    <cellStyle name="Comma 3 2 2 2 2 4 3" xfId="20493" xr:uid="{FB9A2CDD-B983-48AA-B846-758196F035AB}"/>
    <cellStyle name="Comma 3 2 2 2 2 4 4" xfId="20859" xr:uid="{41C55167-2A55-4DDD-AB4B-CA36DCBA7F16}"/>
    <cellStyle name="Comma 3 2 2 2 2 5" xfId="19858" xr:uid="{DEE4F912-61BB-4851-899B-449E3E80DD85}"/>
    <cellStyle name="Comma 3 2 2 2 2 6" xfId="20224" xr:uid="{6D843348-59D2-453E-A20B-10C695F7D8DC}"/>
    <cellStyle name="Comma 3 2 2 2 2 7" xfId="20590" xr:uid="{5AE47D96-090A-4DBC-89E6-E11668F447E0}"/>
    <cellStyle name="Comma 3 2 2 2 3" xfId="19452" xr:uid="{047996DD-67F3-4894-9626-08C5E285931C}"/>
    <cellStyle name="Comma 3 2 2 2 3 2" xfId="19898" xr:uid="{91B5359C-09B8-493E-9A9C-A4A0C0D66D0B}"/>
    <cellStyle name="Comma 3 2 2 2 3 3" xfId="20264" xr:uid="{99D49970-D957-4D0B-9B84-687556575EBE}"/>
    <cellStyle name="Comma 3 2 2 2 3 4" xfId="20630" xr:uid="{4D39ABAC-B548-4DBD-A714-2151EE939EE4}"/>
    <cellStyle name="Comma 3 2 2 2 4" xfId="19561" xr:uid="{D9C9CDA2-DA9E-44B5-8263-D528D8CD55B1}"/>
    <cellStyle name="Comma 3 2 2 2 4 2" xfId="19996" xr:uid="{3382FE96-85C8-41BF-B6C2-9A5A9BC85308}"/>
    <cellStyle name="Comma 3 2 2 2 4 3" xfId="20362" xr:uid="{30298B1F-73C6-4EC8-AEA1-6365376D124F}"/>
    <cellStyle name="Comma 3 2 2 2 4 4" xfId="20728" xr:uid="{1E2976E7-7E98-479B-BE82-E60D18740B0E}"/>
    <cellStyle name="Comma 3 2 2 2 5" xfId="19658" xr:uid="{38371600-75CE-4F10-8308-62504511C32A}"/>
    <cellStyle name="Comma 3 2 2 2 5 2" xfId="20092" xr:uid="{9512C225-11F4-459A-B3C4-75C053C37AAF}"/>
    <cellStyle name="Comma 3 2 2 2 5 3" xfId="20458" xr:uid="{425EDEDA-A243-42C3-B73C-C61383C185B8}"/>
    <cellStyle name="Comma 3 2 2 2 5 4" xfId="20824" xr:uid="{D9EADCEB-841E-4C1B-8152-A597E787013D}"/>
    <cellStyle name="Comma 3 2 2 2 6" xfId="19823" xr:uid="{E01D8B91-887C-4D88-8E4E-C10EFD498EC3}"/>
    <cellStyle name="Comma 3 2 2 2 7" xfId="20189" xr:uid="{4DC753CA-A036-4988-9278-04C31685A603}"/>
    <cellStyle name="Comma 3 2 2 2 8" xfId="20555" xr:uid="{4B5201BD-553D-4471-A56D-F5D49EF8F727}"/>
    <cellStyle name="Comma 3 2 2 3" xfId="8176" xr:uid="{9F119405-ED5F-4E07-B845-D1A8C312FAE9}"/>
    <cellStyle name="Comma 3 2 2 3 2" xfId="19470" xr:uid="{FF3335F8-8231-4631-8F33-6C0AF3EDD871}"/>
    <cellStyle name="Comma 3 2 2 3 2 2" xfId="19916" xr:uid="{9A3E544D-5E86-4867-8821-651D7C6544EC}"/>
    <cellStyle name="Comma 3 2 2 3 2 3" xfId="20282" xr:uid="{28CFD6C3-F619-46F7-AF56-743E32CAD8CE}"/>
    <cellStyle name="Comma 3 2 2 3 2 4" xfId="20648" xr:uid="{58DA3330-C395-410B-B947-819447D63AB9}"/>
    <cellStyle name="Comma 3 2 2 3 3" xfId="19578" xr:uid="{C4A46862-F030-462A-9402-1330470C718F}"/>
    <cellStyle name="Comma 3 2 2 3 3 2" xfId="20013" xr:uid="{A3503AB6-D23F-4AC7-B5FE-991EFE8F8C9B}"/>
    <cellStyle name="Comma 3 2 2 3 3 3" xfId="20379" xr:uid="{26748A03-A6A1-466B-91F5-17312A376C33}"/>
    <cellStyle name="Comma 3 2 2 3 3 4" xfId="20745" xr:uid="{6923F2B8-2424-45CA-9B89-069D01D380EF}"/>
    <cellStyle name="Comma 3 2 2 3 4" xfId="19675" xr:uid="{21F4920D-4C98-45D1-A892-77CB288CA47D}"/>
    <cellStyle name="Comma 3 2 2 3 4 2" xfId="20109" xr:uid="{F448D193-8752-4AD5-9C8F-40FDF57F989B}"/>
    <cellStyle name="Comma 3 2 2 3 4 3" xfId="20475" xr:uid="{03EFE491-EDF2-403A-98CA-1E29CC1258C4}"/>
    <cellStyle name="Comma 3 2 2 3 4 4" xfId="20841" xr:uid="{04D2FCB1-3876-4A52-87F7-67E15ECAE18B}"/>
    <cellStyle name="Comma 3 2 2 3 5" xfId="19840" xr:uid="{D4EFC926-041D-49F9-8022-9393750ED913}"/>
    <cellStyle name="Comma 3 2 2 3 6" xfId="20206" xr:uid="{B30771E4-6E15-4150-B1C5-270DFB7F6D50}"/>
    <cellStyle name="Comma 3 2 2 3 7" xfId="20572" xr:uid="{17790DFF-B8C9-44F0-8C9B-905DB5A8C965}"/>
    <cellStyle name="Comma 3 2 2 4" xfId="19433" xr:uid="{1B4A2106-F82E-45F8-8677-F484C4C8E265}"/>
    <cellStyle name="Comma 3 2 2 4 2" xfId="19879" xr:uid="{CD58822B-38A1-4F45-B278-EF937771062C}"/>
    <cellStyle name="Comma 3 2 2 4 3" xfId="20245" xr:uid="{D74292CB-55F5-46BD-B924-79EA7190BF0F}"/>
    <cellStyle name="Comma 3 2 2 4 4" xfId="20611" xr:uid="{B348CABF-E279-4724-A52C-47C8469FC5D4}"/>
    <cellStyle name="Comma 3 2 2 5" xfId="19522" xr:uid="{214142AF-4849-4F62-9DB6-3BBDD52E86FA}"/>
    <cellStyle name="Comma 3 2 2 5 2" xfId="19957" xr:uid="{15F99C1A-D535-4196-87DB-000E79232EFF}"/>
    <cellStyle name="Comma 3 2 2 5 3" xfId="20323" xr:uid="{1EE0B116-8AE6-4A2C-BDF1-4836ABC73107}"/>
    <cellStyle name="Comma 3 2 2 5 4" xfId="20689" xr:uid="{DCB80F3F-CD7A-461D-BDC4-7EBA809123E3}"/>
    <cellStyle name="Comma 3 2 2 6" xfId="19619" xr:uid="{D925D169-39CA-47E0-9514-0FA664787C23}"/>
    <cellStyle name="Comma 3 2 2 6 2" xfId="20053" xr:uid="{9B42E322-29DF-4DD5-B134-725CC6DB0E33}"/>
    <cellStyle name="Comma 3 2 2 6 3" xfId="20419" xr:uid="{E72C2FB1-FB06-4109-B27C-ED7771A8924C}"/>
    <cellStyle name="Comma 3 2 2 6 4" xfId="20785" xr:uid="{6A57CF02-F2F1-470E-88C3-C8E4703E3E1E}"/>
    <cellStyle name="Comma 3 2 2 7" xfId="19733" xr:uid="{7B96DB74-45D7-4E33-A2DA-EADB458233CF}"/>
    <cellStyle name="Comma 3 2 2 8" xfId="20150" xr:uid="{A590BFB7-0F07-430A-8264-FC7D9573C328}"/>
    <cellStyle name="Comma 3 2 2 9" xfId="20516" xr:uid="{250E7429-53C1-4C10-82B2-40055CFD530C}"/>
    <cellStyle name="Comma 3 2 3" xfId="6991" xr:uid="{678F28B1-B942-48F7-BE66-F381222523A0}"/>
    <cellStyle name="Comma 3 2 3 2" xfId="8630" xr:uid="{DFE67F1B-C52E-442C-9194-A84D8B81BB59}"/>
    <cellStyle name="Comma 3 2 3 2 2" xfId="19477" xr:uid="{57C02350-9845-4DE5-B60F-9256F86CCE46}"/>
    <cellStyle name="Comma 3 2 3 2 2 2" xfId="19923" xr:uid="{C9BB08FA-5BD4-4761-A223-C86A46C83B36}"/>
    <cellStyle name="Comma 3 2 3 2 2 3" xfId="20289" xr:uid="{45A4C787-D617-4064-BBA2-F9B935293D03}"/>
    <cellStyle name="Comma 3 2 3 2 2 4" xfId="20655" xr:uid="{6B5B8EA8-0E82-4B49-A1AE-744587C0F4F9}"/>
    <cellStyle name="Comma 3 2 3 2 3" xfId="19584" xr:uid="{5F57EF3D-3173-474F-B4B7-3F122AE90F52}"/>
    <cellStyle name="Comma 3 2 3 2 3 2" xfId="20019" xr:uid="{52921F4C-68B7-4CB2-A56D-84D032A8DEEB}"/>
    <cellStyle name="Comma 3 2 3 2 3 3" xfId="20385" xr:uid="{46E4C99E-BB05-49E2-83AD-A2186B2F8537}"/>
    <cellStyle name="Comma 3 2 3 2 3 4" xfId="20751" xr:uid="{36B5CDAD-8BFB-41E1-8394-4E6007469F62}"/>
    <cellStyle name="Comma 3 2 3 2 4" xfId="19681" xr:uid="{B4A18336-9845-4F24-B504-6EEEC1FE444B}"/>
    <cellStyle name="Comma 3 2 3 2 4 2" xfId="20115" xr:uid="{C3478146-1BA2-437B-9F38-F323BD8606FE}"/>
    <cellStyle name="Comma 3 2 3 2 4 3" xfId="20481" xr:uid="{55A61D92-EFB5-416D-968C-A791F3DA8E33}"/>
    <cellStyle name="Comma 3 2 3 2 4 4" xfId="20847" xr:uid="{1C826A92-C1C9-4BC7-A28D-8341E0C110A5}"/>
    <cellStyle name="Comma 3 2 3 2 5" xfId="19846" xr:uid="{47E4E189-6F92-4BB2-BD7E-5E84C736DB18}"/>
    <cellStyle name="Comma 3 2 3 2 6" xfId="20212" xr:uid="{274AB89D-4A15-48F6-B767-46F9B4476F91}"/>
    <cellStyle name="Comma 3 2 3 2 7" xfId="20578" xr:uid="{2259C880-7A1C-414A-818A-BC74465CAD57}"/>
    <cellStyle name="Comma 3 2 3 3" xfId="19440" xr:uid="{9C48F787-452D-4282-9BC1-19DE3D003EDF}"/>
    <cellStyle name="Comma 3 2 3 3 2" xfId="19886" xr:uid="{61B48DFE-10FF-47A8-8B7F-C9107A797972}"/>
    <cellStyle name="Comma 3 2 3 3 3" xfId="20252" xr:uid="{68F5CC6E-E3CC-407E-B29E-E84B295F56B4}"/>
    <cellStyle name="Comma 3 2 3 3 4" xfId="20618" xr:uid="{B9EF6E5E-7821-4F36-B20C-4B348F16114B}"/>
    <cellStyle name="Comma 3 2 3 4" xfId="19550" xr:uid="{6AEDCD9C-DE9C-445B-9A3F-CE9EACCD23D0}"/>
    <cellStyle name="Comma 3 2 3 4 2" xfId="19985" xr:uid="{1C4B7632-5055-4D4D-BBCA-0C86F4AD2CAF}"/>
    <cellStyle name="Comma 3 2 3 4 3" xfId="20351" xr:uid="{F45074F5-3E5E-4086-BC1A-9AF78EE1E79A}"/>
    <cellStyle name="Comma 3 2 3 4 4" xfId="20717" xr:uid="{D277D08F-1B96-434F-8542-87CB5D54F734}"/>
    <cellStyle name="Comma 3 2 3 5" xfId="19647" xr:uid="{247BF9E4-EECC-43C2-B537-73287E4672EF}"/>
    <cellStyle name="Comma 3 2 3 5 2" xfId="20081" xr:uid="{66A567E0-4F24-4988-8F4B-A61567BA2A13}"/>
    <cellStyle name="Comma 3 2 3 5 3" xfId="20447" xr:uid="{10F2F468-72AD-46CC-ABA1-6E8BAB64CEF0}"/>
    <cellStyle name="Comma 3 2 3 5 4" xfId="20813" xr:uid="{2614A1BE-FBD6-4A74-B8BA-2B5AD757B46E}"/>
    <cellStyle name="Comma 3 2 3 6" xfId="19812" xr:uid="{C7DB4684-7A24-4AF9-95B3-53FF3D2EE0BF}"/>
    <cellStyle name="Comma 3 2 3 7" xfId="20178" xr:uid="{90A8089C-3F17-4782-95D2-9984A364ED75}"/>
    <cellStyle name="Comma 3 2 3 8" xfId="20544" xr:uid="{539EA581-6310-45F5-8ED8-55E3E66F338D}"/>
    <cellStyle name="Comma 3 2 4" xfId="7791" xr:uid="{5D360B9E-98CF-401D-A884-115211235DE9}"/>
    <cellStyle name="Comma 3 2 4 2" xfId="19458" xr:uid="{D59E8A08-6D4E-43AD-BDC5-8283FCE88344}"/>
    <cellStyle name="Comma 3 2 4 2 2" xfId="19904" xr:uid="{B51B4504-291D-4BD2-92C9-85ABE2A55DF1}"/>
    <cellStyle name="Comma 3 2 4 2 3" xfId="20270" xr:uid="{A1AA0FA6-7392-46ED-927F-2368DD88E2C3}"/>
    <cellStyle name="Comma 3 2 4 2 4" xfId="20636" xr:uid="{DECAB4BD-EAD0-4090-95E8-2DBA3D330167}"/>
    <cellStyle name="Comma 3 2 4 3" xfId="19566" xr:uid="{2F524FC3-5176-48BC-83B9-E01192EBD5ED}"/>
    <cellStyle name="Comma 3 2 4 3 2" xfId="20001" xr:uid="{D458E8F7-928C-4358-94D8-3EF48DD71BBF}"/>
    <cellStyle name="Comma 3 2 4 3 3" xfId="20367" xr:uid="{54A9BA2E-1C59-4386-ABF5-F337F7C06FCD}"/>
    <cellStyle name="Comma 3 2 4 3 4" xfId="20733" xr:uid="{A26EC7DB-07AD-4A8C-82FC-546BAB9B7E5A}"/>
    <cellStyle name="Comma 3 2 4 4" xfId="19663" xr:uid="{AE2D946E-A3DF-4251-BD26-9035F1CF8570}"/>
    <cellStyle name="Comma 3 2 4 4 2" xfId="20097" xr:uid="{239CF47F-4D26-4D31-AC0B-D1E387E517E3}"/>
    <cellStyle name="Comma 3 2 4 4 3" xfId="20463" xr:uid="{2E0DB3E4-C6DE-4BAE-9C29-08785E08381A}"/>
    <cellStyle name="Comma 3 2 4 4 4" xfId="20829" xr:uid="{7D6E79C5-E9E3-4A41-BB44-7F46B30FF5D9}"/>
    <cellStyle name="Comma 3 2 4 5" xfId="19828" xr:uid="{53DAFEE7-F984-4DAF-B8C7-D3CF7A3C58AB}"/>
    <cellStyle name="Comma 3 2 4 6" xfId="20194" xr:uid="{5F365DF5-7E1C-4F4C-A285-2F2B5E4A60E9}"/>
    <cellStyle name="Comma 3 2 4 7" xfId="20560" xr:uid="{1424899F-FB6C-40F2-950D-FA219054FDF5}"/>
    <cellStyle name="Comma 3 2 5" xfId="19420" xr:uid="{03606BAF-4677-49E6-9971-D0C0593EF2DA}"/>
    <cellStyle name="Comma 3 2 5 2" xfId="19867" xr:uid="{C27383D8-3AD7-4847-97C3-866B7DA75ECF}"/>
    <cellStyle name="Comma 3 2 5 3" xfId="20233" xr:uid="{596EB4CE-DBA6-45B1-8320-9A55B9B8CFFE}"/>
    <cellStyle name="Comma 3 2 5 4" xfId="20599" xr:uid="{D1B6D7B9-C79C-4984-8E97-97CCAC13DB37}"/>
    <cellStyle name="Comma 3 2 6" xfId="19508" xr:uid="{E9819FC0-BD74-4339-AE20-CD954FDF29BA}"/>
    <cellStyle name="Comma 3 2 6 2" xfId="19943" xr:uid="{FC00FC0B-7358-4503-84CE-DCB852727D35}"/>
    <cellStyle name="Comma 3 2 6 3" xfId="20309" xr:uid="{EA7B92A5-8172-41DD-B483-DF56711A8B25}"/>
    <cellStyle name="Comma 3 2 6 4" xfId="20675" xr:uid="{7350415A-9703-4025-85DD-61B0648100B6}"/>
    <cellStyle name="Comma 3 2 7" xfId="19605" xr:uid="{51A33BF2-BF00-4CDE-AF7E-E330D6184B2F}"/>
    <cellStyle name="Comma 3 2 7 2" xfId="20039" xr:uid="{A987D035-8D96-4F1D-BA0E-1E9A4BEF424F}"/>
    <cellStyle name="Comma 3 2 7 3" xfId="20405" xr:uid="{0B79383B-7C35-4C9D-A734-E7F2B3A067B4}"/>
    <cellStyle name="Comma 3 2 7 4" xfId="20771" xr:uid="{9F7128E6-BDDB-408B-9176-AFFDF2ACB74C}"/>
    <cellStyle name="Comma 3 2 8" xfId="19713" xr:uid="{C9E061EB-A95F-4B36-94A4-0659756737C1}"/>
    <cellStyle name="Comma 3 2 9" xfId="20136" xr:uid="{4F6431BE-C0AA-42FE-9420-D645B6520B1E}"/>
    <cellStyle name="Comma 3 3" xfId="78" xr:uid="{DD8D61F4-EFAB-43D6-9D93-678617735004}"/>
    <cellStyle name="Comma 3 3 2" xfId="150" xr:uid="{CC84B916-3D56-4BFF-B913-975DB7906726}"/>
    <cellStyle name="Comma 3 3 2 2" xfId="8631" xr:uid="{70C8D3E0-3869-482C-A6D7-CB6CED023634}"/>
    <cellStyle name="Comma 3 3 2 2 2" xfId="19478" xr:uid="{6990660E-A175-477B-8243-07AB572EA773}"/>
    <cellStyle name="Comma 3 3 2 2 2 2" xfId="19924" xr:uid="{E90BF91A-8E92-49AC-8CE6-C83C6411C4DC}"/>
    <cellStyle name="Comma 3 3 2 2 2 3" xfId="20290" xr:uid="{4BBE5C15-798B-41A7-9081-5EB42B3BDC78}"/>
    <cellStyle name="Comma 3 3 2 2 2 4" xfId="20656" xr:uid="{6C2457F3-DC2C-4BEF-952A-19E601C7568F}"/>
    <cellStyle name="Comma 3 3 2 2 3" xfId="19585" xr:uid="{0F54ECE1-F579-4BCC-9CFD-01E9321B6EFB}"/>
    <cellStyle name="Comma 3 3 2 2 3 2" xfId="20020" xr:uid="{05EC5853-BAFE-4C58-AEC3-726AE8F0AF1B}"/>
    <cellStyle name="Comma 3 3 2 2 3 3" xfId="20386" xr:uid="{69DDCC72-0CE6-4194-9801-B67AD71198EC}"/>
    <cellStyle name="Comma 3 3 2 2 3 4" xfId="20752" xr:uid="{CA342632-B363-4FDD-997B-608A53054354}"/>
    <cellStyle name="Comma 3 3 2 2 4" xfId="19682" xr:uid="{A309D712-D2A2-4EE7-B7AE-A1A6FFB84128}"/>
    <cellStyle name="Comma 3 3 2 2 4 2" xfId="20116" xr:uid="{E3481872-BAF8-48CD-9495-1C1ED7BD101D}"/>
    <cellStyle name="Comma 3 3 2 2 4 3" xfId="20482" xr:uid="{1E3B1B52-9213-4852-A655-3EB3551E01B9}"/>
    <cellStyle name="Comma 3 3 2 2 4 4" xfId="20848" xr:uid="{B357419E-0959-4F12-BB55-C6528E381CFA}"/>
    <cellStyle name="Comma 3 3 2 2 5" xfId="19847" xr:uid="{85161173-77DA-4E70-94FE-2212FDD2FD57}"/>
    <cellStyle name="Comma 3 3 2 2 6" xfId="20213" xr:uid="{F9705EBA-F75D-4420-9374-89A72D0EE910}"/>
    <cellStyle name="Comma 3 3 2 2 7" xfId="20579" xr:uid="{0239CA3B-BDEA-4C4C-89EB-D60C95A2C83F}"/>
    <cellStyle name="Comma 3 3 2 3" xfId="19441" xr:uid="{0809DBDD-1C83-4845-B43D-F11EE648AD70}"/>
    <cellStyle name="Comma 3 3 2 3 2" xfId="19887" xr:uid="{ED4F219A-861E-413F-A8D4-AFFB09646812}"/>
    <cellStyle name="Comma 3 3 2 3 3" xfId="20253" xr:uid="{17EE3858-C408-423E-9FA0-F792B06D5D0F}"/>
    <cellStyle name="Comma 3 3 2 3 4" xfId="20619" xr:uid="{FDD18CBC-A956-47C9-A688-92A8313C1D80}"/>
    <cellStyle name="Comma 3 3 2 4" xfId="19531" xr:uid="{E4579A4F-5A70-4100-8EEF-C68705D24E8F}"/>
    <cellStyle name="Comma 3 3 2 4 2" xfId="19966" xr:uid="{D4B46D76-5D6A-46FC-9441-0E02D4FC827B}"/>
    <cellStyle name="Comma 3 3 2 4 3" xfId="20332" xr:uid="{6EDD4817-954D-483D-B849-0A77BEF76C3D}"/>
    <cellStyle name="Comma 3 3 2 4 4" xfId="20698" xr:uid="{69BB368A-61D8-47A9-A513-462E32AD03DC}"/>
    <cellStyle name="Comma 3 3 2 5" xfId="19628" xr:uid="{C5A38EB7-66FB-46C9-8E73-577F5EBD713F}"/>
    <cellStyle name="Comma 3 3 2 5 2" xfId="20062" xr:uid="{70B7E9E7-FCAD-4441-8EEB-4DC194E2CF73}"/>
    <cellStyle name="Comma 3 3 2 5 3" xfId="20428" xr:uid="{541E74D6-44C2-4375-B884-BE2BD0ECFA1A}"/>
    <cellStyle name="Comma 3 3 2 5 4" xfId="20794" xr:uid="{4438ACA2-B01C-446A-A951-0237CFD4DC1B}"/>
    <cellStyle name="Comma 3 3 2 6" xfId="19742" xr:uid="{C558DF99-EBFD-4546-AEEB-A0CA776E2073}"/>
    <cellStyle name="Comma 3 3 2 7" xfId="20159" xr:uid="{F992065B-1971-4117-A777-7843F9C5CAAF}"/>
    <cellStyle name="Comma 3 3 2 8" xfId="20525" xr:uid="{69FD1632-879C-46A4-8D6A-B18A754D853A}"/>
    <cellStyle name="Comma 3 3 3" xfId="7792" xr:uid="{9EFC2B69-EADA-4959-A8D5-E302570BBCC1}"/>
    <cellStyle name="Comma 3 3 3 2" xfId="19459" xr:uid="{E08D5CC2-8BB7-4302-8C42-CC4CB675565E}"/>
    <cellStyle name="Comma 3 3 3 2 2" xfId="19905" xr:uid="{7F9D2B94-37FE-46AA-99BD-9E5EFD40FD6A}"/>
    <cellStyle name="Comma 3 3 3 2 3" xfId="20271" xr:uid="{656331CF-31A0-4C1F-8113-7F149F278567}"/>
    <cellStyle name="Comma 3 3 3 2 4" xfId="20637" xr:uid="{951A109A-BA7A-4ED5-8D18-D544E2E593FD}"/>
    <cellStyle name="Comma 3 3 3 3" xfId="19567" xr:uid="{8AE5BC21-9C96-4FFB-B611-EFD386CDEA60}"/>
    <cellStyle name="Comma 3 3 3 3 2" xfId="20002" xr:uid="{6AFED1F8-B71B-420C-9F05-5884F1C07A36}"/>
    <cellStyle name="Comma 3 3 3 3 3" xfId="20368" xr:uid="{FC093D17-5E0B-4243-9F4B-B3967CCD20D2}"/>
    <cellStyle name="Comma 3 3 3 3 4" xfId="20734" xr:uid="{2FB57AF9-25E4-49AB-B42C-59EDAB7506D2}"/>
    <cellStyle name="Comma 3 3 3 4" xfId="19664" xr:uid="{C0765722-ED9C-4E2F-9477-D31714D5462C}"/>
    <cellStyle name="Comma 3 3 3 4 2" xfId="20098" xr:uid="{47DB06BA-EC26-474B-AB67-24214683954B}"/>
    <cellStyle name="Comma 3 3 3 4 3" xfId="20464" xr:uid="{A55897DB-50E7-4405-9A67-C731F2D4CEE2}"/>
    <cellStyle name="Comma 3 3 3 4 4" xfId="20830" xr:uid="{ACFD5A23-990A-4E58-95C5-C59F6A88AF1C}"/>
    <cellStyle name="Comma 3 3 3 5" xfId="19829" xr:uid="{D1783509-5C18-4453-B2E9-356A23F13F00}"/>
    <cellStyle name="Comma 3 3 3 6" xfId="20195" xr:uid="{35BC11E9-D983-42D9-B7B0-8D9A1C58B866}"/>
    <cellStyle name="Comma 3 3 3 7" xfId="20561" xr:uid="{44FDF45D-9B31-41BE-982F-1AA80E3A49D3}"/>
    <cellStyle name="Comma 3 3 4" xfId="19421" xr:uid="{BCB0AC51-0987-4CDA-AFC5-65D3547FE039}"/>
    <cellStyle name="Comma 3 3 4 2" xfId="19868" xr:uid="{119C4055-7273-4A1E-955B-726AF0112328}"/>
    <cellStyle name="Comma 3 3 4 3" xfId="20234" xr:uid="{FB99C3A8-3110-4D3F-8C3B-D31CFE3C16E9}"/>
    <cellStyle name="Comma 3 3 4 4" xfId="20600" xr:uid="{962A721E-74D9-4C22-A177-099927C9D5C7}"/>
    <cellStyle name="Comma 3 3 5" xfId="19515" xr:uid="{5E511C03-A94D-44A5-9439-E036BCC21AFE}"/>
    <cellStyle name="Comma 3 3 5 2" xfId="19950" xr:uid="{21482E32-BD84-471C-8D2F-11F585827A88}"/>
    <cellStyle name="Comma 3 3 5 3" xfId="20316" xr:uid="{F88A729A-1C77-4468-9DC8-E0C01B70D441}"/>
    <cellStyle name="Comma 3 3 5 4" xfId="20682" xr:uid="{558DD83B-9844-4C31-A106-C2A33672B50D}"/>
    <cellStyle name="Comma 3 3 6" xfId="19612" xr:uid="{B1735F52-9F07-44B9-8135-F736E34EC47C}"/>
    <cellStyle name="Comma 3 3 6 2" xfId="20046" xr:uid="{58F0024C-BAB4-418F-A320-9FE1C8767B1E}"/>
    <cellStyle name="Comma 3 3 6 3" xfId="20412" xr:uid="{5EB0FAC7-B9CE-4B57-8862-1220043E3EA5}"/>
    <cellStyle name="Comma 3 3 6 4" xfId="20778" xr:uid="{DED04F63-BAED-4042-9491-525062D1AA30}"/>
    <cellStyle name="Comma 3 3 7" xfId="19725" xr:uid="{390CE536-FAEA-4069-9BE4-EE4DAC89F83F}"/>
    <cellStyle name="Comma 3 3 8" xfId="20143" xr:uid="{6E99CE5E-CB49-454B-BA3D-75247863A4BA}"/>
    <cellStyle name="Comma 3 3 9" xfId="20509" xr:uid="{F1541991-3721-4DD9-B86D-8FCE863EE64B}"/>
    <cellStyle name="Comma 3 4" xfId="94" xr:uid="{48269D5B-D145-4274-8F92-D8FFDD35D94E}"/>
    <cellStyle name="Comma 3 4 2" xfId="6523" xr:uid="{42D5C7F8-452C-44D5-9ABF-6A7B75BA868C}"/>
    <cellStyle name="Comma 3 4 3" xfId="19518" xr:uid="{3259E141-8EC0-4878-9D87-99EC86D28D32}"/>
    <cellStyle name="Comma 3 4 3 2" xfId="19953" xr:uid="{FBF22CC7-396B-400D-97AF-4857ACDFF902}"/>
    <cellStyle name="Comma 3 4 3 3" xfId="20319" xr:uid="{83449300-DAD4-478B-B6B1-4FC5FE160244}"/>
    <cellStyle name="Comma 3 4 3 4" xfId="20685" xr:uid="{CC485688-DC1A-47C9-B177-9896A23442FC}"/>
    <cellStyle name="Comma 3 4 4" xfId="19615" xr:uid="{4F2229BB-9C4D-4DFE-A076-44E58B5CAE4D}"/>
    <cellStyle name="Comma 3 4 4 2" xfId="20049" xr:uid="{7FE15337-B10C-4356-9DED-67EA51BDE20F}"/>
    <cellStyle name="Comma 3 4 4 3" xfId="20415" xr:uid="{B64D71D6-0BBE-4606-BD96-3CB0A5D8A30B}"/>
    <cellStyle name="Comma 3 4 4 4" xfId="20781" xr:uid="{425B8A1B-926B-4402-9475-EBCC33D05FD1}"/>
    <cellStyle name="Comma 3 4 5" xfId="19728" xr:uid="{84A2262F-EBF3-4606-9714-3CD00ACA2B1A}"/>
    <cellStyle name="Comma 3 4 6" xfId="20146" xr:uid="{85D7D226-CAD4-4233-8FDE-5F39379EBD86}"/>
    <cellStyle name="Comma 3 4 7" xfId="20512" xr:uid="{6A3E294B-3D15-4A6A-BF54-CE70D5D970E2}"/>
    <cellStyle name="Comma 3 5" xfId="6990" xr:uid="{94A902E8-F394-41FD-A4E4-0978F85423F9}"/>
    <cellStyle name="Comma 3 5 2" xfId="8629" xr:uid="{4221CF63-F2CA-4FE3-AA3C-14061938CB48}"/>
    <cellStyle name="Comma 3 5 2 2" xfId="19476" xr:uid="{FAD99B4F-23A9-43F1-8836-42C362164254}"/>
    <cellStyle name="Comma 3 5 2 2 2" xfId="19922" xr:uid="{B59BD062-07A9-41A9-AA30-5B978061EF50}"/>
    <cellStyle name="Comma 3 5 2 2 3" xfId="20288" xr:uid="{FC640626-A8EE-478D-A57E-DE281AA5C77B}"/>
    <cellStyle name="Comma 3 5 2 2 4" xfId="20654" xr:uid="{C441F91B-3A4E-4649-8210-F098CEC32F0B}"/>
    <cellStyle name="Comma 3 5 2 3" xfId="19583" xr:uid="{7534621D-7728-4B5F-B1FB-4F36E0EF9836}"/>
    <cellStyle name="Comma 3 5 2 3 2" xfId="20018" xr:uid="{14F5479B-CE1D-4B5A-854E-760FD8052667}"/>
    <cellStyle name="Comma 3 5 2 3 3" xfId="20384" xr:uid="{4955A8E8-CA53-46A0-BEDF-E87A3DF3D20B}"/>
    <cellStyle name="Comma 3 5 2 3 4" xfId="20750" xr:uid="{89B99B4A-76B8-4CAC-8C5F-3762FE81BEF3}"/>
    <cellStyle name="Comma 3 5 2 4" xfId="19680" xr:uid="{D44643D6-50DD-4D5F-AE92-3C4056912C24}"/>
    <cellStyle name="Comma 3 5 2 4 2" xfId="20114" xr:uid="{7CA5324D-48C3-4D1F-B922-00A29117F348}"/>
    <cellStyle name="Comma 3 5 2 4 3" xfId="20480" xr:uid="{512F3E18-7044-4CF1-B935-C3684F45FA70}"/>
    <cellStyle name="Comma 3 5 2 4 4" xfId="20846" xr:uid="{3D5C1B22-A976-427C-BD0C-D5D18DD1EB56}"/>
    <cellStyle name="Comma 3 5 2 5" xfId="19845" xr:uid="{81A26A33-B190-4D29-9778-FB1CFE97F4F1}"/>
    <cellStyle name="Comma 3 5 2 6" xfId="20211" xr:uid="{5623A83E-C1F9-4D5A-B989-AA433573675B}"/>
    <cellStyle name="Comma 3 5 2 7" xfId="20577" xr:uid="{1439BF36-C592-4BDE-A65D-A2C4BF1487EA}"/>
    <cellStyle name="Comma 3 5 3" xfId="19439" xr:uid="{9ED8D35D-DFE0-4365-B9F0-BC6B94E06A2D}"/>
    <cellStyle name="Comma 3 5 3 2" xfId="19885" xr:uid="{272AB7E8-4640-4F3F-BC7E-0F4D4470B5E6}"/>
    <cellStyle name="Comma 3 5 3 3" xfId="20251" xr:uid="{A43FE6F4-87F3-4BC4-B861-4A3C635B1990}"/>
    <cellStyle name="Comma 3 5 3 4" xfId="20617" xr:uid="{14CA7BA5-DA2B-46F6-BA33-9888E4AFB271}"/>
    <cellStyle name="Comma 3 5 4" xfId="19549" xr:uid="{FF1F2E7A-5205-4198-AA33-64331CA57A77}"/>
    <cellStyle name="Comma 3 5 4 2" xfId="19984" xr:uid="{B209577F-73B7-4C44-BE67-D6E26227AB3C}"/>
    <cellStyle name="Comma 3 5 4 3" xfId="20350" xr:uid="{1A1CBEBE-B8FF-4C24-936B-8E4370761904}"/>
    <cellStyle name="Comma 3 5 4 4" xfId="20716" xr:uid="{D1053249-F9A1-40D5-A666-61FC9E74ECF2}"/>
    <cellStyle name="Comma 3 5 5" xfId="19646" xr:uid="{EAF6FBC2-47C0-4013-AF18-560B9364A64B}"/>
    <cellStyle name="Comma 3 5 5 2" xfId="20080" xr:uid="{3F93D9C0-6E30-4C7B-BF88-8BFCB3290578}"/>
    <cellStyle name="Comma 3 5 5 3" xfId="20446" xr:uid="{7C1DEA5A-CFC4-4AA3-90E5-62381F762833}"/>
    <cellStyle name="Comma 3 5 5 4" xfId="20812" xr:uid="{28809FBE-6F67-4521-B4F8-3274AC69CDC0}"/>
    <cellStyle name="Comma 3 5 6" xfId="19811" xr:uid="{EC6AA23E-55B9-4A38-ADBD-3B239796AC39}"/>
    <cellStyle name="Comma 3 5 7" xfId="20177" xr:uid="{8F57EDD1-6FF2-4ABE-A99F-17B860B97AEC}"/>
    <cellStyle name="Comma 3 5 8" xfId="20543" xr:uid="{AD9E9E7D-7F17-4F67-A729-739AD6D54098}"/>
    <cellStyle name="Comma 3 6" xfId="7790" xr:uid="{D800EF3D-EF2A-40E6-B0A8-6F4CD99E97DA}"/>
    <cellStyle name="Comma 3 6 2" xfId="19457" xr:uid="{8BAB283F-4B8C-4DE4-B268-5907C7A4C957}"/>
    <cellStyle name="Comma 3 6 2 2" xfId="19903" xr:uid="{C06AC925-8341-444D-810D-0D7841547786}"/>
    <cellStyle name="Comma 3 6 2 3" xfId="20269" xr:uid="{4C8DF6FD-482B-43B9-9CEE-C82B6A7A2590}"/>
    <cellStyle name="Comma 3 6 2 4" xfId="20635" xr:uid="{AD00CA3A-2F61-485B-ACDC-4CC4DAB1AC3B}"/>
    <cellStyle name="Comma 3 6 3" xfId="19565" xr:uid="{5537838C-0571-4608-BE94-982BE7FDCCE3}"/>
    <cellStyle name="Comma 3 6 3 2" xfId="20000" xr:uid="{D030353D-4881-42AB-8ADC-693A618C257B}"/>
    <cellStyle name="Comma 3 6 3 3" xfId="20366" xr:uid="{FF5CF9B2-DAEC-4E34-88E1-031CC34943CA}"/>
    <cellStyle name="Comma 3 6 3 4" xfId="20732" xr:uid="{AAEBD7D7-7069-464A-84FC-253735E64BED}"/>
    <cellStyle name="Comma 3 6 4" xfId="19662" xr:uid="{FDA0698F-4EB1-4A88-A15A-6F2799E3BA0B}"/>
    <cellStyle name="Comma 3 6 4 2" xfId="20096" xr:uid="{EDBA46D1-D46C-49A3-92BA-87DE9832C4D3}"/>
    <cellStyle name="Comma 3 6 4 3" xfId="20462" xr:uid="{0E91CB65-83AD-443C-9E4A-E0E53334DC5B}"/>
    <cellStyle name="Comma 3 6 4 4" xfId="20828" xr:uid="{3EEADDF9-490D-43AF-B9B1-3BB4CFFC31FD}"/>
    <cellStyle name="Comma 3 6 5" xfId="19827" xr:uid="{D42D0995-ED0E-4684-85BA-CA8537136850}"/>
    <cellStyle name="Comma 3 6 6" xfId="20193" xr:uid="{225EFB10-0F0A-4E4C-9CE3-A7D2EF8B8ED2}"/>
    <cellStyle name="Comma 3 6 7" xfId="20559" xr:uid="{10EABCD4-03DB-42E3-A1DC-60601CB15CCD}"/>
    <cellStyle name="Comma 3 7" xfId="19419" xr:uid="{BA55AC93-989E-49FF-993B-162C00FFF5AD}"/>
    <cellStyle name="Comma 3 7 2" xfId="19866" xr:uid="{02FCEF60-9188-4976-B996-FD4604C37F31}"/>
    <cellStyle name="Comma 3 7 3" xfId="20232" xr:uid="{54D5FA58-1B7B-4B43-A3BE-BCD74D36AE8F}"/>
    <cellStyle name="Comma 3 7 4" xfId="20598" xr:uid="{E948AE9A-9378-416D-A2E0-708274BC92B5}"/>
    <cellStyle name="Comma 3 8" xfId="19504" xr:uid="{5E052DEF-6FA8-4724-AE98-F942ACB7B380}"/>
    <cellStyle name="Comma 3 8 2" xfId="19939" xr:uid="{091C85EF-9576-4151-999A-AB73C4EFFE36}"/>
    <cellStyle name="Comma 3 8 3" xfId="20305" xr:uid="{560AE0AF-125D-4276-A78F-3F485F6DCF16}"/>
    <cellStyle name="Comma 3 8 4" xfId="20671" xr:uid="{A5733EFF-D53A-46FC-95E4-506D04776D6B}"/>
    <cellStyle name="Comma 3 9" xfId="19601" xr:uid="{D5F22C24-8104-4458-BD06-DD8A0849C4D2}"/>
    <cellStyle name="Comma 3 9 2" xfId="20035" xr:uid="{4AFA1B42-44E2-4FBC-AD85-0740A1E0EBED}"/>
    <cellStyle name="Comma 3 9 3" xfId="20401" xr:uid="{99B23426-E306-4608-BEB7-1C7ACFB2CC89}"/>
    <cellStyle name="Comma 3 9 4" xfId="20767" xr:uid="{6EF45BD7-5B10-4E35-A331-56F40FE8B554}"/>
    <cellStyle name="Comma 4" xfId="51" xr:uid="{31F87A8B-FF6A-41B7-99B9-D5BAF1355606}"/>
    <cellStyle name="Comma 4 10" xfId="20135" xr:uid="{FA4D2120-2A19-4611-BB11-6A2B2681992B}"/>
    <cellStyle name="Comma 4 11" xfId="20501" xr:uid="{0C6B1EAC-AD5A-41A2-B074-44AE6E12766C}"/>
    <cellStyle name="Comma 4 2" xfId="122" xr:uid="{EF030E43-3820-475B-923C-C3051A58663F}"/>
    <cellStyle name="Comma 4 2 10" xfId="20515" xr:uid="{E010405D-3CF4-49DA-890B-437BBA604DFC}"/>
    <cellStyle name="Comma 4 2 2" xfId="6993" xr:uid="{DEB3DAF1-2AB5-4968-8674-FB892A4F1494}"/>
    <cellStyle name="Comma 4 2 2 2" xfId="8633" xr:uid="{76D7B664-1FE6-4BCB-A129-115F80F2C367}"/>
    <cellStyle name="Comma 4 2 2 2 2" xfId="19480" xr:uid="{A9C55149-95F9-47DC-BC65-381A786790F2}"/>
    <cellStyle name="Comma 4 2 2 2 2 2" xfId="19926" xr:uid="{39B8FDEC-3733-4D01-B257-EAD212642FE8}"/>
    <cellStyle name="Comma 4 2 2 2 2 3" xfId="20292" xr:uid="{7B3611C2-C97E-4C9B-8B86-4519C006333F}"/>
    <cellStyle name="Comma 4 2 2 2 2 4" xfId="20658" xr:uid="{40A42BAD-6AAD-4319-BA35-DAAB76801A2B}"/>
    <cellStyle name="Comma 4 2 2 2 3" xfId="19587" xr:uid="{52C001B2-56CD-4EB0-88E4-4CE832904D99}"/>
    <cellStyle name="Comma 4 2 2 2 3 2" xfId="20022" xr:uid="{FAD50E91-4BBE-41E4-B652-72A523CE4827}"/>
    <cellStyle name="Comma 4 2 2 2 3 3" xfId="20388" xr:uid="{011C7BFA-C8BD-4313-98B4-A87C75A84AF5}"/>
    <cellStyle name="Comma 4 2 2 2 3 4" xfId="20754" xr:uid="{1348F586-38AD-47F4-AFC2-31FE878D5B90}"/>
    <cellStyle name="Comma 4 2 2 2 4" xfId="19684" xr:uid="{800C956D-73AE-4616-A9B8-4CEE4D35B1ED}"/>
    <cellStyle name="Comma 4 2 2 2 4 2" xfId="20118" xr:uid="{5F1C4FBD-B415-40C4-84C4-677F13BDEDA8}"/>
    <cellStyle name="Comma 4 2 2 2 4 3" xfId="20484" xr:uid="{7537FAEF-538F-41D3-BF5C-FF6EF462C9BA}"/>
    <cellStyle name="Comma 4 2 2 2 4 4" xfId="20850" xr:uid="{63337EC2-C11E-4761-A3D5-8DA56DC9B7D0}"/>
    <cellStyle name="Comma 4 2 2 2 5" xfId="19849" xr:uid="{E680D7DC-8EC6-4A1B-982C-F5299095DD87}"/>
    <cellStyle name="Comma 4 2 2 2 6" xfId="20215" xr:uid="{D144918B-97FE-41B9-A297-43555AFC2163}"/>
    <cellStyle name="Comma 4 2 2 2 7" xfId="20581" xr:uid="{E7751B0E-3CEA-4209-B80F-6DEB27DA6C4C}"/>
    <cellStyle name="Comma 4 2 2 3" xfId="19443" xr:uid="{6B8F31D4-4EA1-4BB8-8CB4-066350FE8D6F}"/>
    <cellStyle name="Comma 4 2 2 3 2" xfId="19889" xr:uid="{9C6C4010-FD9D-42DE-BEB8-E01B20B4FDD8}"/>
    <cellStyle name="Comma 4 2 2 3 3" xfId="20255" xr:uid="{AE87E378-1C3F-49D2-BDB7-62468EB31E02}"/>
    <cellStyle name="Comma 4 2 2 3 4" xfId="20621" xr:uid="{B110FE03-23F9-4609-AF5C-F03DE1A6FF02}"/>
    <cellStyle name="Comma 4 2 2 4" xfId="19552" xr:uid="{8D48B630-BC74-44D3-AF87-CD7D1B7CC762}"/>
    <cellStyle name="Comma 4 2 2 4 2" xfId="19987" xr:uid="{7D5B3235-2C19-4DBB-BB50-C0D8BAA2B691}"/>
    <cellStyle name="Comma 4 2 2 4 3" xfId="20353" xr:uid="{759758E3-043B-43F0-9AC6-37317117ED40}"/>
    <cellStyle name="Comma 4 2 2 4 4" xfId="20719" xr:uid="{E5D0439C-346C-4C3A-BBB0-591A59F8E121}"/>
    <cellStyle name="Comma 4 2 2 5" xfId="19649" xr:uid="{CEB037B2-36FE-428C-B4F5-8083E366B411}"/>
    <cellStyle name="Comma 4 2 2 5 2" xfId="20083" xr:uid="{3D8358D5-C47A-426D-B540-E9F624D93A03}"/>
    <cellStyle name="Comma 4 2 2 5 3" xfId="20449" xr:uid="{EDB5A6D8-5B9B-4C44-8FB5-8BD19FE59B02}"/>
    <cellStyle name="Comma 4 2 2 5 4" xfId="20815" xr:uid="{5B5390F0-10F2-4351-AA31-11B195124B22}"/>
    <cellStyle name="Comma 4 2 2 6" xfId="19814" xr:uid="{9153818D-931A-4477-8146-D1B9FE031B74}"/>
    <cellStyle name="Comma 4 2 2 7" xfId="20180" xr:uid="{C36A9D9E-4A88-4F8E-89A9-A531CF9D96CE}"/>
    <cellStyle name="Comma 4 2 2 8" xfId="20546" xr:uid="{8E756E31-4F69-4B40-9585-10F70B963E10}"/>
    <cellStyle name="Comma 4 2 3" xfId="7794" xr:uid="{54F8E651-3FDD-4651-92DD-FEC91368DC26}"/>
    <cellStyle name="Comma 4 2 3 2" xfId="19461" xr:uid="{5B9F000F-DC55-4143-B64A-38D09352C528}"/>
    <cellStyle name="Comma 4 2 3 2 2" xfId="19907" xr:uid="{CD85D0B3-B275-4CF0-AE7C-7CA3BC33B106}"/>
    <cellStyle name="Comma 4 2 3 2 3" xfId="20273" xr:uid="{A16F8611-D89A-461C-8DA6-431970F1FC17}"/>
    <cellStyle name="Comma 4 2 3 2 4" xfId="20639" xr:uid="{FF1B6C32-04B0-4E1F-915D-EA0099523B13}"/>
    <cellStyle name="Comma 4 2 3 3" xfId="19569" xr:uid="{611D1506-7752-43C1-810B-B3FB771EE493}"/>
    <cellStyle name="Comma 4 2 3 3 2" xfId="20004" xr:uid="{F97ED330-FA43-4011-BA64-CA98E6BD1CE8}"/>
    <cellStyle name="Comma 4 2 3 3 3" xfId="20370" xr:uid="{B2FFF36D-EBD8-4BA3-8E0F-366D0C1CEDD6}"/>
    <cellStyle name="Comma 4 2 3 3 4" xfId="20736" xr:uid="{861F2B23-A6E0-45A7-B2A9-A990E99AE15F}"/>
    <cellStyle name="Comma 4 2 3 4" xfId="19666" xr:uid="{1FA3882C-010E-4BF0-A1BF-04A89073845B}"/>
    <cellStyle name="Comma 4 2 3 4 2" xfId="20100" xr:uid="{42D27495-702C-4647-AEAE-E6B511430674}"/>
    <cellStyle name="Comma 4 2 3 4 3" xfId="20466" xr:uid="{216272E9-97BD-4429-9282-844EDD51769E}"/>
    <cellStyle name="Comma 4 2 3 4 4" xfId="20832" xr:uid="{1A87C0AE-CAA6-477F-A97E-2CE3C3FBBB3F}"/>
    <cellStyle name="Comma 4 2 3 5" xfId="19831" xr:uid="{DFEA5A6C-C66A-4496-B1FD-A0AB2B3BCD24}"/>
    <cellStyle name="Comma 4 2 3 6" xfId="20197" xr:uid="{A76E663D-37ED-428A-A2FB-5BC3B6F87CA6}"/>
    <cellStyle name="Comma 4 2 3 7" xfId="20563" xr:uid="{53FF73E6-E047-44DD-BDD6-8B14271C0DB7}"/>
    <cellStyle name="Comma 4 2 4" xfId="849" xr:uid="{27DA4417-B5DC-4481-BD9D-0D88AA818C73}"/>
    <cellStyle name="Comma 4 2 4 2" xfId="19536" xr:uid="{D83E87FE-B44A-457E-A681-C44299A5246D}"/>
    <cellStyle name="Comma 4 2 4 2 2" xfId="19971" xr:uid="{09D77A89-81C5-4C96-B232-37A8EEF79CD4}"/>
    <cellStyle name="Comma 4 2 4 2 3" xfId="20337" xr:uid="{2B1166AF-DF91-4960-9614-8101609FF626}"/>
    <cellStyle name="Comma 4 2 4 2 4" xfId="20703" xr:uid="{668C0DE7-4278-48A2-AC37-657DA38D5108}"/>
    <cellStyle name="Comma 4 2 4 3" xfId="19633" xr:uid="{437137A6-6D2C-44AB-8F9E-9F7B5C6B0666}"/>
    <cellStyle name="Comma 4 2 4 3 2" xfId="20067" xr:uid="{2F43EECE-1677-46CC-A28C-C24288F998B0}"/>
    <cellStyle name="Comma 4 2 4 3 3" xfId="20433" xr:uid="{AC09FB18-BB92-4E45-A019-F0A1BB32FD87}"/>
    <cellStyle name="Comma 4 2 4 3 4" xfId="20799" xr:uid="{084BB9F1-7F5E-429E-B4A7-D2812C4D9293}"/>
    <cellStyle name="Comma 4 2 4 4" xfId="19747" xr:uid="{00878AE7-E622-4D18-B5B6-5E9C18A00BCC}"/>
    <cellStyle name="Comma 4 2 4 5" xfId="20164" xr:uid="{D2075031-E04A-4CE5-BDBE-17E4F8B3E084}"/>
    <cellStyle name="Comma 4 2 4 6" xfId="20530" xr:uid="{341604D7-5924-4EA7-BE0E-CF8CC1271F06}"/>
    <cellStyle name="Comma 4 2 5" xfId="19423" xr:uid="{D71B0EBA-C260-4009-8D9A-D20D78E1FEB2}"/>
    <cellStyle name="Comma 4 2 5 2" xfId="19870" xr:uid="{56D9EEDA-3D73-4AEB-AFCA-421899652F7E}"/>
    <cellStyle name="Comma 4 2 5 3" xfId="20236" xr:uid="{3C1A6018-3694-470D-BBE4-52092ABAAE5A}"/>
    <cellStyle name="Comma 4 2 5 4" xfId="20602" xr:uid="{3E215D95-1183-4CFA-AFDC-77A7183EB9B1}"/>
    <cellStyle name="Comma 4 2 6" xfId="19521" xr:uid="{782F63D1-9E10-4EBE-8A92-F8DF620D6B5F}"/>
    <cellStyle name="Comma 4 2 6 2" xfId="19956" xr:uid="{B31CC0C1-015E-4194-8109-C40A7ADE0744}"/>
    <cellStyle name="Comma 4 2 6 3" xfId="20322" xr:uid="{72B83F07-57CD-4326-89A0-C69CF03CA200}"/>
    <cellStyle name="Comma 4 2 6 4" xfId="20688" xr:uid="{7E8C6928-FF25-46CD-B0B2-B928B6752BA4}"/>
    <cellStyle name="Comma 4 2 7" xfId="19618" xr:uid="{2B2CE732-7CD2-4477-88F2-C0515576F170}"/>
    <cellStyle name="Comma 4 2 7 2" xfId="20052" xr:uid="{D46833E7-C219-4D14-B1FC-B0D8FBF3B2D8}"/>
    <cellStyle name="Comma 4 2 7 3" xfId="20418" xr:uid="{1A733A2C-2A8B-4ACC-95C8-245DB7766979}"/>
    <cellStyle name="Comma 4 2 7 4" xfId="20784" xr:uid="{05CC2E15-20E8-49E0-84FD-8A06D192E5BA}"/>
    <cellStyle name="Comma 4 2 8" xfId="19732" xr:uid="{0006C237-99EE-4A5A-91ED-C132B0B3801D}"/>
    <cellStyle name="Comma 4 2 9" xfId="20149" xr:uid="{C175A5C3-0EC9-4DF7-AB65-6E50A87EAA6D}"/>
    <cellStyle name="Comma 4 3" xfId="6992" xr:uid="{43BC4979-0772-4196-9670-723C1ADC135A}"/>
    <cellStyle name="Comma 4 3 2" xfId="8632" xr:uid="{3794002C-8491-4D2C-B595-0EAD65A9853B}"/>
    <cellStyle name="Comma 4 3 2 2" xfId="19479" xr:uid="{CD844127-9D02-41BA-8369-479A31DCEEEE}"/>
    <cellStyle name="Comma 4 3 2 2 2" xfId="19925" xr:uid="{27F6B9EC-E28F-43F2-816C-011FF95D93E6}"/>
    <cellStyle name="Comma 4 3 2 2 3" xfId="20291" xr:uid="{C7308DC8-5829-497C-BC78-C3E7ED5971BF}"/>
    <cellStyle name="Comma 4 3 2 2 4" xfId="20657" xr:uid="{F7B4E166-DB6C-41DE-BD6A-683E030A1404}"/>
    <cellStyle name="Comma 4 3 2 3" xfId="19586" xr:uid="{C51ABAC4-EF49-4BC9-8329-2CA0DC0395CC}"/>
    <cellStyle name="Comma 4 3 2 3 2" xfId="20021" xr:uid="{29CC32D3-A855-4348-AA73-84E63A404945}"/>
    <cellStyle name="Comma 4 3 2 3 3" xfId="20387" xr:uid="{AED39348-2178-4098-A0D9-EF7A7DA6158E}"/>
    <cellStyle name="Comma 4 3 2 3 4" xfId="20753" xr:uid="{4AE26484-CA49-4DF1-B5D9-ACED82047A87}"/>
    <cellStyle name="Comma 4 3 2 4" xfId="19683" xr:uid="{B72F6990-43D9-415A-A6CF-9C1052971B0F}"/>
    <cellStyle name="Comma 4 3 2 4 2" xfId="20117" xr:uid="{8234DBA9-F151-476E-8F03-796F6E25BB90}"/>
    <cellStyle name="Comma 4 3 2 4 3" xfId="20483" xr:uid="{05A26776-7ADC-4205-BD95-EEEAD251C26F}"/>
    <cellStyle name="Comma 4 3 2 4 4" xfId="20849" xr:uid="{C3EF6A15-4AB9-47E1-9D9C-EAE3A9F2713A}"/>
    <cellStyle name="Comma 4 3 2 5" xfId="19848" xr:uid="{6F71ECF8-E7BD-4BEF-9FDE-F3B76B7A2088}"/>
    <cellStyle name="Comma 4 3 2 6" xfId="20214" xr:uid="{B218209E-D39B-4843-AE09-0487C4928556}"/>
    <cellStyle name="Comma 4 3 2 7" xfId="20580" xr:uid="{333196E7-1D70-4A46-819B-679F1866B2DC}"/>
    <cellStyle name="Comma 4 3 3" xfId="19442" xr:uid="{35FD8B31-99CA-4487-8146-AD8712F0FCB7}"/>
    <cellStyle name="Comma 4 3 3 2" xfId="19888" xr:uid="{60843410-409B-44FA-B72A-886A23E58E6A}"/>
    <cellStyle name="Comma 4 3 3 3" xfId="20254" xr:uid="{F2B4E72D-A7D2-4CBE-8BB0-47DEE32459FD}"/>
    <cellStyle name="Comma 4 3 3 4" xfId="20620" xr:uid="{233E1B87-AF4F-49D5-8BB2-C8CD03C51627}"/>
    <cellStyle name="Comma 4 3 4" xfId="19551" xr:uid="{C80C5FE9-B387-4B45-96EF-D77F828F1EDF}"/>
    <cellStyle name="Comma 4 3 4 2" xfId="19986" xr:uid="{A3DCD086-DF02-4FA1-9757-AD0C5F9D6773}"/>
    <cellStyle name="Comma 4 3 4 3" xfId="20352" xr:uid="{9494FD75-F8D2-4B0A-A5CA-DB8B119B3C5C}"/>
    <cellStyle name="Comma 4 3 4 4" xfId="20718" xr:uid="{B05C85AF-4EBC-4CAD-AF1D-0DE2565916C7}"/>
    <cellStyle name="Comma 4 3 5" xfId="19648" xr:uid="{C206C351-567B-4931-B1DD-F506AC28300D}"/>
    <cellStyle name="Comma 4 3 5 2" xfId="20082" xr:uid="{F21DAABB-4106-4392-A302-E338ECA8AF4A}"/>
    <cellStyle name="Comma 4 3 5 3" xfId="20448" xr:uid="{BED27353-6474-4B46-83DB-F5BAFA52726F}"/>
    <cellStyle name="Comma 4 3 5 4" xfId="20814" xr:uid="{8C8EA945-BBF8-4671-B2F3-1A10F45DB26E}"/>
    <cellStyle name="Comma 4 3 6" xfId="19813" xr:uid="{EFE4ECA9-8337-4290-AD96-B49417AA6E28}"/>
    <cellStyle name="Comma 4 3 7" xfId="20179" xr:uid="{449AD47A-9BAC-4DA2-B0B8-9D570FEAF588}"/>
    <cellStyle name="Comma 4 3 8" xfId="20545" xr:uid="{5881A76B-0C7B-420E-B601-C45731C9591F}"/>
    <cellStyle name="Comma 4 4" xfId="7793" xr:uid="{AA6F0D77-D521-42A6-9D93-08629413496B}"/>
    <cellStyle name="Comma 4 4 2" xfId="19460" xr:uid="{FE0E9214-3C51-4979-A286-1B609A221319}"/>
    <cellStyle name="Comma 4 4 2 2" xfId="19906" xr:uid="{578F5DF1-C1F9-4DB3-95FB-F18C4EB4A06F}"/>
    <cellStyle name="Comma 4 4 2 3" xfId="20272" xr:uid="{ED505915-F65D-4089-AFC7-A6535091FB17}"/>
    <cellStyle name="Comma 4 4 2 4" xfId="20638" xr:uid="{9D84D565-711F-400D-8180-340293DB336D}"/>
    <cellStyle name="Comma 4 4 3" xfId="19568" xr:uid="{9FAE47D6-C964-466F-9A40-A5EBEC36C825}"/>
    <cellStyle name="Comma 4 4 3 2" xfId="20003" xr:uid="{4F9F9298-CC1D-4A12-B482-4FBBFF10B6C4}"/>
    <cellStyle name="Comma 4 4 3 3" xfId="20369" xr:uid="{83B5DC31-D06E-499C-ADC9-E47E91A39019}"/>
    <cellStyle name="Comma 4 4 3 4" xfId="20735" xr:uid="{EE0F7BA9-761F-4AE7-81A3-7643E1314C51}"/>
    <cellStyle name="Comma 4 4 4" xfId="19665" xr:uid="{C02F73CB-C51C-4E14-A358-C56AF2C94D99}"/>
    <cellStyle name="Comma 4 4 4 2" xfId="20099" xr:uid="{BAE1E2ED-2895-4703-A1BA-30B0A66E8143}"/>
    <cellStyle name="Comma 4 4 4 3" xfId="20465" xr:uid="{142F6C2D-7B60-49B2-8876-B6D4BE748B52}"/>
    <cellStyle name="Comma 4 4 4 4" xfId="20831" xr:uid="{A3EB6138-A6CF-46BA-8A4A-D15FE6D5E763}"/>
    <cellStyle name="Comma 4 4 5" xfId="19830" xr:uid="{1BBE5E5C-9C44-484B-9D4D-999DF1D34754}"/>
    <cellStyle name="Comma 4 4 6" xfId="20196" xr:uid="{3888127E-5181-4423-8530-5C3C888264F8}"/>
    <cellStyle name="Comma 4 4 7" xfId="20562" xr:uid="{1542996D-E631-43EC-9CB4-D31B86414D5F}"/>
    <cellStyle name="Comma 4 5" xfId="848" xr:uid="{18781563-BD4B-4886-9712-E9BBFF281E1F}"/>
    <cellStyle name="Comma 4 5 2" xfId="19535" xr:uid="{6C2022F8-B406-4B0A-8463-7DF5DBB6393F}"/>
    <cellStyle name="Comma 4 5 2 2" xfId="19970" xr:uid="{2A9D6583-E2A8-4B72-89BB-7447420B29A8}"/>
    <cellStyle name="Comma 4 5 2 3" xfId="20336" xr:uid="{694B6FBE-0884-4E28-A9C9-9E901C5EAC49}"/>
    <cellStyle name="Comma 4 5 2 4" xfId="20702" xr:uid="{BD52C3D6-9BA0-43E5-9F04-6AE0B5B71F52}"/>
    <cellStyle name="Comma 4 5 3" xfId="19632" xr:uid="{0BD6005B-9406-4385-925A-42547AC30A1D}"/>
    <cellStyle name="Comma 4 5 3 2" xfId="20066" xr:uid="{65F2051E-252F-44F1-8AC0-D1FD9A1411D0}"/>
    <cellStyle name="Comma 4 5 3 3" xfId="20432" xr:uid="{1D77DD40-AAC7-432E-A392-4B6F55B892C9}"/>
    <cellStyle name="Comma 4 5 3 4" xfId="20798" xr:uid="{384E5B71-70D3-440C-B67D-B82AF380851E}"/>
    <cellStyle name="Comma 4 5 4" xfId="19746" xr:uid="{153FDC78-1D0C-4FB7-A72B-0DC571956D9E}"/>
    <cellStyle name="Comma 4 5 5" xfId="20163" xr:uid="{F7978954-BFC4-4DB4-899F-A1C808DB074A}"/>
    <cellStyle name="Comma 4 5 6" xfId="20529" xr:uid="{072DB17A-A167-4022-A034-B00D75144B72}"/>
    <cellStyle name="Comma 4 6" xfId="19422" xr:uid="{14956EC9-97E3-490C-AA25-A4904C6CB263}"/>
    <cellStyle name="Comma 4 6 2" xfId="19869" xr:uid="{27F45C46-3ECE-48F0-9985-9057B6D5566D}"/>
    <cellStyle name="Comma 4 6 3" xfId="20235" xr:uid="{16AA399B-22C8-4953-B893-E622E5FC50CE}"/>
    <cellStyle name="Comma 4 6 4" xfId="20601" xr:uid="{AD6CCDCA-01D6-4E11-B674-D220A29492F4}"/>
    <cellStyle name="Comma 4 7" xfId="19507" xr:uid="{CF9006AA-46AA-4000-8585-0822297F477A}"/>
    <cellStyle name="Comma 4 7 2" xfId="19942" xr:uid="{FD573DF3-D90A-4F5E-B109-7164A4CA9B4A}"/>
    <cellStyle name="Comma 4 7 3" xfId="20308" xr:uid="{9A2CEA63-987D-4FB1-99EF-D9C4E2DCBDC5}"/>
    <cellStyle name="Comma 4 7 4" xfId="20674" xr:uid="{A80E0C19-A177-4F42-9B46-E340200826A2}"/>
    <cellStyle name="Comma 4 8" xfId="19604" xr:uid="{CA4A5611-F87B-4D20-9B02-F325DFDF9403}"/>
    <cellStyle name="Comma 4 8 2" xfId="20038" xr:uid="{161F2B59-AF4F-4C6E-9673-E09D9C939218}"/>
    <cellStyle name="Comma 4 8 3" xfId="20404" xr:uid="{68F745CD-6047-4249-B009-C299309790E0}"/>
    <cellStyle name="Comma 4 8 4" xfId="20770" xr:uid="{E302F9A2-53F8-4C6E-8D6E-E0BA1A98B038}"/>
    <cellStyle name="Comma 4 9" xfId="19712" xr:uid="{88C2057E-2079-49D8-BD4D-44E75325E589}"/>
    <cellStyle name="Comma 5" xfId="61" xr:uid="{CD5ADD7B-3476-4535-B8CA-15316C8B6637}"/>
    <cellStyle name="Comma 5 10" xfId="19717" xr:uid="{DF6E979F-5D15-4EDF-B92E-5A1C1511B5D2}"/>
    <cellStyle name="Comma 5 11" xfId="20138" xr:uid="{A2BC5212-5573-4960-88A3-7271A7BCB0C9}"/>
    <cellStyle name="Comma 5 12" xfId="20504" xr:uid="{D5EC1A66-BB4E-4753-9775-CE21AC283F2E}"/>
    <cellStyle name="Comma 5 2" xfId="132" xr:uid="{A5E8DC67-B48E-4DC2-8BEF-27372F344440}"/>
    <cellStyle name="Comma 5 2 10" xfId="20518" xr:uid="{51423EAE-4EC7-4A54-8ADA-FEE1BB066B1B}"/>
    <cellStyle name="Comma 5 2 2" xfId="6995" xr:uid="{9214FA7F-579D-4F4E-8465-F06C4A9C3F02}"/>
    <cellStyle name="Comma 5 2 2 2" xfId="8635" xr:uid="{71428EE8-236A-4D9F-98C2-73CCC410A224}"/>
    <cellStyle name="Comma 5 2 2 2 2" xfId="19482" xr:uid="{0D6F3FE5-D1AA-4949-A8FB-8DA4735FAAF9}"/>
    <cellStyle name="Comma 5 2 2 2 2 2" xfId="19928" xr:uid="{6B4FBB12-8374-47AC-8DD1-BE4164A67BEC}"/>
    <cellStyle name="Comma 5 2 2 2 2 3" xfId="20294" xr:uid="{6A4082E9-1526-4012-A10D-C4DDB5AE306F}"/>
    <cellStyle name="Comma 5 2 2 2 2 4" xfId="20660" xr:uid="{5B9FE7F3-5DE4-4B05-8DD3-85A904C1F7B5}"/>
    <cellStyle name="Comma 5 2 2 2 3" xfId="19589" xr:uid="{06370D55-D231-4270-A0B8-0F67B9A6A50B}"/>
    <cellStyle name="Comma 5 2 2 2 3 2" xfId="20024" xr:uid="{4F5292A7-2151-4E70-9AA3-C6012A00099C}"/>
    <cellStyle name="Comma 5 2 2 2 3 3" xfId="20390" xr:uid="{E7E878B2-E82E-4AE5-A1DB-823271D953C1}"/>
    <cellStyle name="Comma 5 2 2 2 3 4" xfId="20756" xr:uid="{A0504E4F-4071-4828-B788-34E3460A7933}"/>
    <cellStyle name="Comma 5 2 2 2 4" xfId="19686" xr:uid="{8CB1667C-D50E-49E7-8BA5-4E95AF908AEF}"/>
    <cellStyle name="Comma 5 2 2 2 4 2" xfId="20120" xr:uid="{6B44FC1C-C0B6-4989-B654-DE48D8274648}"/>
    <cellStyle name="Comma 5 2 2 2 4 3" xfId="20486" xr:uid="{FFD50B60-05B3-4AE0-A251-C5FAFC532737}"/>
    <cellStyle name="Comma 5 2 2 2 4 4" xfId="20852" xr:uid="{E9ACE9BF-1583-42EE-BB7E-228E654348B1}"/>
    <cellStyle name="Comma 5 2 2 2 5" xfId="19851" xr:uid="{A0CE04B9-1C55-484B-85CD-6E27C3AEC473}"/>
    <cellStyle name="Comma 5 2 2 2 6" xfId="20217" xr:uid="{56B3B002-4702-47C9-8228-FC292CAB1CC5}"/>
    <cellStyle name="Comma 5 2 2 2 7" xfId="20583" xr:uid="{87DC2E69-72EC-4A00-BEBE-945F68440FF7}"/>
    <cellStyle name="Comma 5 2 2 3" xfId="19445" xr:uid="{DD407B6F-EE28-4FA2-B6C8-A4129336A417}"/>
    <cellStyle name="Comma 5 2 2 3 2" xfId="19891" xr:uid="{ACACA0C4-A7D0-465B-80C1-98B53EDF3366}"/>
    <cellStyle name="Comma 5 2 2 3 3" xfId="20257" xr:uid="{463DD340-69E5-41DA-A7DD-9395B7770D6C}"/>
    <cellStyle name="Comma 5 2 2 3 4" xfId="20623" xr:uid="{D201B2A7-880D-44BB-AE2C-5DB028D5138F}"/>
    <cellStyle name="Comma 5 2 2 4" xfId="19554" xr:uid="{CB00A734-5BB4-4B66-A2BF-361FF34949DB}"/>
    <cellStyle name="Comma 5 2 2 4 2" xfId="19989" xr:uid="{308A610E-F50A-488C-80A9-36DA259DFC13}"/>
    <cellStyle name="Comma 5 2 2 4 3" xfId="20355" xr:uid="{5615AAD8-07DE-4B0D-8494-1A788FF3EB1E}"/>
    <cellStyle name="Comma 5 2 2 4 4" xfId="20721" xr:uid="{2E95D0AF-C1CA-4163-B217-7923373C52CB}"/>
    <cellStyle name="Comma 5 2 2 5" xfId="19651" xr:uid="{4D85B892-1B65-4376-B238-2EA051681F8F}"/>
    <cellStyle name="Comma 5 2 2 5 2" xfId="20085" xr:uid="{2B3E8EDA-2CEA-4D08-AED0-4941B57AB605}"/>
    <cellStyle name="Comma 5 2 2 5 3" xfId="20451" xr:uid="{0DCC4CB9-BB40-49F2-AAAE-6BE536A39638}"/>
    <cellStyle name="Comma 5 2 2 5 4" xfId="20817" xr:uid="{62D1CC62-8214-4E07-A755-3E4948A86FB8}"/>
    <cellStyle name="Comma 5 2 2 6" xfId="19816" xr:uid="{9FCD2D0C-E0BE-4B2B-8940-221B9BDFAD5D}"/>
    <cellStyle name="Comma 5 2 2 7" xfId="20182" xr:uid="{D3F878F4-3B1F-454D-A536-C1F7E5A93579}"/>
    <cellStyle name="Comma 5 2 2 8" xfId="20548" xr:uid="{4A6032FE-94FB-4E9C-85BC-A19976FEE61A}"/>
    <cellStyle name="Comma 5 2 3" xfId="7796" xr:uid="{7B076241-3A46-49C4-972F-5453B28A1CDD}"/>
    <cellStyle name="Comma 5 2 3 2" xfId="19463" xr:uid="{99EDF6FC-C7FF-4780-9C4D-545359148933}"/>
    <cellStyle name="Comma 5 2 3 2 2" xfId="19909" xr:uid="{1F8C2946-38D0-4537-999C-A9806928E4EB}"/>
    <cellStyle name="Comma 5 2 3 2 3" xfId="20275" xr:uid="{69DB26E1-E41E-4C36-9023-429FAC3F8FD3}"/>
    <cellStyle name="Comma 5 2 3 2 4" xfId="20641" xr:uid="{7B9A7CC0-5C6A-48DF-AB38-981D665E1D12}"/>
    <cellStyle name="Comma 5 2 3 3" xfId="19571" xr:uid="{87431099-FEE3-4DA6-A484-4F04833C7EA9}"/>
    <cellStyle name="Comma 5 2 3 3 2" xfId="20006" xr:uid="{962E1BDD-1B86-4D92-AF5E-83E0EECBF13C}"/>
    <cellStyle name="Comma 5 2 3 3 3" xfId="20372" xr:uid="{2BBF5A76-F070-4B8C-8DE3-5B4392FEBA65}"/>
    <cellStyle name="Comma 5 2 3 3 4" xfId="20738" xr:uid="{39A288B2-F985-4F7F-96AD-6195025319F3}"/>
    <cellStyle name="Comma 5 2 3 4" xfId="19668" xr:uid="{7B5A4916-7354-48E9-ADE1-1AB7A9BEB7FB}"/>
    <cellStyle name="Comma 5 2 3 4 2" xfId="20102" xr:uid="{4892D76F-9466-4409-B250-E7D323071239}"/>
    <cellStyle name="Comma 5 2 3 4 3" xfId="20468" xr:uid="{FA8512A8-B56D-4F10-9EAA-2A561D9E760B}"/>
    <cellStyle name="Comma 5 2 3 4 4" xfId="20834" xr:uid="{4A1AB9CA-9617-4F40-A5F5-93B8A71EA4F3}"/>
    <cellStyle name="Comma 5 2 3 5" xfId="19833" xr:uid="{799334F5-C783-4220-AB83-39646BF487D7}"/>
    <cellStyle name="Comma 5 2 3 6" xfId="20199" xr:uid="{8FF959C1-8ADC-43A3-A994-FC41096A94A9}"/>
    <cellStyle name="Comma 5 2 3 7" xfId="20565" xr:uid="{8EA427C9-21B5-473A-A272-936B2F29FD90}"/>
    <cellStyle name="Comma 5 2 4" xfId="851" xr:uid="{B1AD9EA8-7ABE-4016-BF61-CD7934A8880C}"/>
    <cellStyle name="Comma 5 2 4 2" xfId="19538" xr:uid="{20A5212F-4A25-4813-822A-EABC7A0A7593}"/>
    <cellStyle name="Comma 5 2 4 2 2" xfId="19973" xr:uid="{7D40F53D-7A51-407E-AA8F-A901C858E95E}"/>
    <cellStyle name="Comma 5 2 4 2 3" xfId="20339" xr:uid="{A7A8D8C4-2641-4E68-912A-3A0A708CD681}"/>
    <cellStyle name="Comma 5 2 4 2 4" xfId="20705" xr:uid="{2E739041-FD02-48A5-A8D5-BFA5EB0F7E52}"/>
    <cellStyle name="Comma 5 2 4 3" xfId="19635" xr:uid="{2B41326C-336B-4EDE-9B7A-7CC9213D6FAA}"/>
    <cellStyle name="Comma 5 2 4 3 2" xfId="20069" xr:uid="{EB3DA4F0-1B0E-4542-8EC6-89A5F89463C5}"/>
    <cellStyle name="Comma 5 2 4 3 3" xfId="20435" xr:uid="{A8F6F3E0-0551-494C-98D6-CA32D75AAF80}"/>
    <cellStyle name="Comma 5 2 4 3 4" xfId="20801" xr:uid="{D4AB5655-F685-4109-BA11-2CF617A33DF8}"/>
    <cellStyle name="Comma 5 2 4 4" xfId="19749" xr:uid="{1EAC93EB-BCA1-4012-92F1-A6DAE9555684}"/>
    <cellStyle name="Comma 5 2 4 5" xfId="20166" xr:uid="{201E86AC-85FA-4BD2-AD42-3711B0BC1A47}"/>
    <cellStyle name="Comma 5 2 4 6" xfId="20532" xr:uid="{771F595E-DEB3-4624-9CCE-62E5027A90CC}"/>
    <cellStyle name="Comma 5 2 5" xfId="19425" xr:uid="{0CA98D37-5E77-4E92-B71B-D4797B08CAB0}"/>
    <cellStyle name="Comma 5 2 5 2" xfId="19872" xr:uid="{36637A9D-3A12-4531-ABC9-2DA2CBF6E8D5}"/>
    <cellStyle name="Comma 5 2 5 3" xfId="20238" xr:uid="{AD9C298C-F66D-4D46-8B34-AE0C4A465E41}"/>
    <cellStyle name="Comma 5 2 5 4" xfId="20604" xr:uid="{D63F5F22-2EB7-4E54-908E-72811098127E}"/>
    <cellStyle name="Comma 5 2 6" xfId="19524" xr:uid="{43ACFEE8-223D-4E77-A0BF-0CD9EEA4FC76}"/>
    <cellStyle name="Comma 5 2 6 2" xfId="19959" xr:uid="{1D6C93C5-AC36-4C99-9D25-CB5A9F47297D}"/>
    <cellStyle name="Comma 5 2 6 3" xfId="20325" xr:uid="{9F601AF1-23D7-477D-8DC5-A6F03666BFC2}"/>
    <cellStyle name="Comma 5 2 6 4" xfId="20691" xr:uid="{07B2E5B3-2EF2-4964-B483-BB319487F59D}"/>
    <cellStyle name="Comma 5 2 7" xfId="19621" xr:uid="{881252E8-A2A7-4B6C-B3F3-DCCAE8C10034}"/>
    <cellStyle name="Comma 5 2 7 2" xfId="20055" xr:uid="{17EAF670-39DD-40AA-94CE-1E99EC44B36F}"/>
    <cellStyle name="Comma 5 2 7 3" xfId="20421" xr:uid="{CF8A8F1F-C726-47B1-8B7E-8837904118C3}"/>
    <cellStyle name="Comma 5 2 7 4" xfId="20787" xr:uid="{51DB6218-43B3-4645-9456-30B6815B7149}"/>
    <cellStyle name="Comma 5 2 8" xfId="19735" xr:uid="{FA9314D9-5EBA-4727-B8BF-B0631473D080}"/>
    <cellStyle name="Comma 5 2 9" xfId="20152" xr:uid="{8DFDFAF6-07F4-47DF-80A4-7D489DA417F7}"/>
    <cellStyle name="Comma 5 3" xfId="6525" xr:uid="{50009513-C551-440A-A6D0-8F02DBA8955B}"/>
    <cellStyle name="Comma 5 3 2" xfId="7237" xr:uid="{9C524764-62D7-4836-A9C8-4914EABD9141}"/>
    <cellStyle name="Comma 5 3 2 2" xfId="8877" xr:uid="{C0A3A1B5-37E7-4B78-88B2-E79AD297506C}"/>
    <cellStyle name="Comma 5 3 2 2 2" xfId="19490" xr:uid="{F703C23D-C8B9-49CE-9275-06BE97E0A93E}"/>
    <cellStyle name="Comma 5 3 2 2 2 2" xfId="19936" xr:uid="{FDEBD68C-C584-4878-8CAC-AC06CD7B21BF}"/>
    <cellStyle name="Comma 5 3 2 2 2 3" xfId="20302" xr:uid="{16DD5215-679F-4EC3-8D46-B96A79C1C29F}"/>
    <cellStyle name="Comma 5 3 2 2 2 4" xfId="20668" xr:uid="{B610C623-B4D1-4689-9D20-F8608FD26E77}"/>
    <cellStyle name="Comma 5 3 2 2 3" xfId="19597" xr:uid="{ED3F5690-12C1-4F3B-B728-6DD2C51834F9}"/>
    <cellStyle name="Comma 5 3 2 2 3 2" xfId="20032" xr:uid="{81FCDCE0-A706-4B22-8F0D-C46ABB10EE53}"/>
    <cellStyle name="Comma 5 3 2 2 3 3" xfId="20398" xr:uid="{37A8D3A8-3136-4DFA-BF08-528DD7851D9A}"/>
    <cellStyle name="Comma 5 3 2 2 3 4" xfId="20764" xr:uid="{F05C02C0-8085-4371-9850-5117DC0D99B8}"/>
    <cellStyle name="Comma 5 3 2 2 4" xfId="19694" xr:uid="{1F3142CD-AF29-41D4-8791-314AA78B187C}"/>
    <cellStyle name="Comma 5 3 2 2 4 2" xfId="20128" xr:uid="{D370F468-3C1A-488C-A2C8-577E888BAB67}"/>
    <cellStyle name="Comma 5 3 2 2 4 3" xfId="20494" xr:uid="{8AD0ACDA-5BC4-409E-A81E-FCE5F96E7D1C}"/>
    <cellStyle name="Comma 5 3 2 2 4 4" xfId="20860" xr:uid="{5E180818-D1A5-47FC-A1F1-DEF8B7FAE4BC}"/>
    <cellStyle name="Comma 5 3 2 2 5" xfId="19859" xr:uid="{39CF2C98-7775-4858-AF84-11F49467621B}"/>
    <cellStyle name="Comma 5 3 2 2 6" xfId="20225" xr:uid="{BDCC635A-AE0E-4D77-A4E0-358C57FA2D84}"/>
    <cellStyle name="Comma 5 3 2 2 7" xfId="20591" xr:uid="{730EB692-88AC-470A-8B48-5E1D095C6BBC}"/>
    <cellStyle name="Comma 5 3 2 3" xfId="19453" xr:uid="{7052689B-88CB-4C90-9409-787A1E217E14}"/>
    <cellStyle name="Comma 5 3 2 3 2" xfId="19899" xr:uid="{38E80D58-E9CF-4A8E-9680-95D94FB1B243}"/>
    <cellStyle name="Comma 5 3 2 3 3" xfId="20265" xr:uid="{978447C4-7EEE-44C9-965D-EE27CBEE36A0}"/>
    <cellStyle name="Comma 5 3 2 3 4" xfId="20631" xr:uid="{B06C9AD9-7835-4D93-B242-D071EC301F5E}"/>
    <cellStyle name="Comma 5 3 2 4" xfId="19562" xr:uid="{EB5D1392-BD0F-4124-9BB3-0388CC19F72D}"/>
    <cellStyle name="Comma 5 3 2 4 2" xfId="19997" xr:uid="{1B81B6D3-70CA-48E0-A145-8D23B3AEC995}"/>
    <cellStyle name="Comma 5 3 2 4 3" xfId="20363" xr:uid="{838817E4-73F8-4705-B0E2-86317BDA70A7}"/>
    <cellStyle name="Comma 5 3 2 4 4" xfId="20729" xr:uid="{8286A3AF-D760-40A1-9C02-BFBD6FC4CC8D}"/>
    <cellStyle name="Comma 5 3 2 5" xfId="19659" xr:uid="{71BC5CCC-23EA-4E9D-B092-C089C19A14CE}"/>
    <cellStyle name="Comma 5 3 2 5 2" xfId="20093" xr:uid="{EEC44395-35B8-4B91-A3D7-1D334766B382}"/>
    <cellStyle name="Comma 5 3 2 5 3" xfId="20459" xr:uid="{B585A9D4-7D04-41DF-B68D-986C78C50942}"/>
    <cellStyle name="Comma 5 3 2 5 4" xfId="20825" xr:uid="{4CFC0307-EF5E-4EAC-8878-115D3138D8E4}"/>
    <cellStyle name="Comma 5 3 2 6" xfId="19824" xr:uid="{3F14CB07-CE4F-4079-8647-CD2E57C7CA2A}"/>
    <cellStyle name="Comma 5 3 2 7" xfId="20190" xr:uid="{A35F686D-34A5-4C93-92AE-BE0C9442508C}"/>
    <cellStyle name="Comma 5 3 2 8" xfId="20556" xr:uid="{FF9D8475-3ECA-4E6B-AF6F-AACDA1CCD4A2}"/>
    <cellStyle name="Comma 5 3 3" xfId="8177" xr:uid="{493D68A4-6F7A-4957-B344-9674EFC06CD1}"/>
    <cellStyle name="Comma 5 3 3 2" xfId="19471" xr:uid="{D24CF7F7-26EB-4109-99C8-BEA10F5D0DB7}"/>
    <cellStyle name="Comma 5 3 3 2 2" xfId="19917" xr:uid="{9A287541-D0A4-4A16-A274-B5E5DA655045}"/>
    <cellStyle name="Comma 5 3 3 2 3" xfId="20283" xr:uid="{0358A188-C691-4262-8FC0-A9D5CF8BE22D}"/>
    <cellStyle name="Comma 5 3 3 2 4" xfId="20649" xr:uid="{FF1B8F29-4132-428F-87A5-CE84276FD86D}"/>
    <cellStyle name="Comma 5 3 3 3" xfId="19579" xr:uid="{F7DF85C7-765D-4355-93A8-9F9695580F2D}"/>
    <cellStyle name="Comma 5 3 3 3 2" xfId="20014" xr:uid="{D82BD4C7-CCFD-4F8A-B33A-B212BCA2383B}"/>
    <cellStyle name="Comma 5 3 3 3 3" xfId="20380" xr:uid="{BC28E1D2-2224-4576-BDAA-9AE580F710C6}"/>
    <cellStyle name="Comma 5 3 3 3 4" xfId="20746" xr:uid="{AE2CE53D-7677-4E1E-A03B-17E10385CB35}"/>
    <cellStyle name="Comma 5 3 3 4" xfId="19676" xr:uid="{FAAB0759-09A7-42DC-80A1-A1AC46EFE6A0}"/>
    <cellStyle name="Comma 5 3 3 4 2" xfId="20110" xr:uid="{74789389-E146-4BDE-ABFC-C07EA0F86A8F}"/>
    <cellStyle name="Comma 5 3 3 4 3" xfId="20476" xr:uid="{F6D235D6-9730-4433-B831-47729829D63C}"/>
    <cellStyle name="Comma 5 3 3 4 4" xfId="20842" xr:uid="{AC517FA6-82CE-4958-A96B-4602FEA783E3}"/>
    <cellStyle name="Comma 5 3 3 5" xfId="19841" xr:uid="{5AF5C097-D7BD-4916-AA74-DFB5193D71A5}"/>
    <cellStyle name="Comma 5 3 3 6" xfId="20207" xr:uid="{541D8FF6-BF8D-4075-8C58-80140A15F4B6}"/>
    <cellStyle name="Comma 5 3 3 7" xfId="20573" xr:uid="{66A1E083-BFE6-4616-8A19-C717E6AC1178}"/>
    <cellStyle name="Comma 5 3 4" xfId="19434" xr:uid="{2106C59A-FB5F-4475-A270-7475518B0A00}"/>
    <cellStyle name="Comma 5 3 4 2" xfId="19880" xr:uid="{74A58398-C029-49A9-9A3A-B60570DC0136}"/>
    <cellStyle name="Comma 5 3 4 3" xfId="20246" xr:uid="{ACBF630A-0276-4FAC-80CF-A8B4DE060D5F}"/>
    <cellStyle name="Comma 5 3 4 4" xfId="20612" xr:uid="{40F16963-EE4F-4B65-A3D6-9F8CF31C9A45}"/>
    <cellStyle name="Comma 5 3 5" xfId="19545" xr:uid="{D4B2B2D9-7E45-465E-8C3C-A691BE675737}"/>
    <cellStyle name="Comma 5 3 5 2" xfId="19980" xr:uid="{A50EE24E-5074-480A-B7D6-6735BBC93C4C}"/>
    <cellStyle name="Comma 5 3 5 3" xfId="20346" xr:uid="{77FAFB81-3EF1-41BF-8591-0480FB3313C9}"/>
    <cellStyle name="Comma 5 3 5 4" xfId="20712" xr:uid="{6324FD9C-8B57-45D4-B206-267C4FA8DA0A}"/>
    <cellStyle name="Comma 5 3 6" xfId="19642" xr:uid="{C98E281D-86D9-4561-82A9-E075E5C3E601}"/>
    <cellStyle name="Comma 5 3 6 2" xfId="20076" xr:uid="{C2EF3EFD-80C1-418A-9DD6-4C694874CBEC}"/>
    <cellStyle name="Comma 5 3 6 3" xfId="20442" xr:uid="{D5A455B8-B223-4318-B27B-AFD4D3819481}"/>
    <cellStyle name="Comma 5 3 6 4" xfId="20808" xr:uid="{A432C5B3-E40A-40A8-A682-5B314A31AB3D}"/>
    <cellStyle name="Comma 5 3 7" xfId="19807" xr:uid="{99ABD98A-5C6E-46AE-9404-A630BD9F9767}"/>
    <cellStyle name="Comma 5 3 8" xfId="20173" xr:uid="{EE902386-F272-4CAD-944B-4ED28C3FCB0E}"/>
    <cellStyle name="Comma 5 3 9" xfId="20539" xr:uid="{7CB13900-3540-4B91-A062-8E94BD452B24}"/>
    <cellStyle name="Comma 5 4" xfId="6994" xr:uid="{C8193698-CCA9-41DB-9599-EB2BF91977B7}"/>
    <cellStyle name="Comma 5 4 2" xfId="8634" xr:uid="{D3825B19-D67B-4D6F-9F3E-FA221CBC6D56}"/>
    <cellStyle name="Comma 5 4 2 2" xfId="19481" xr:uid="{0CBC6FE8-9FB6-4AD6-86F4-1D00BDCCA70E}"/>
    <cellStyle name="Comma 5 4 2 2 2" xfId="19927" xr:uid="{C9D3D03B-47D2-41B7-BDC8-83946D0B3700}"/>
    <cellStyle name="Comma 5 4 2 2 3" xfId="20293" xr:uid="{55CD2B33-9D7C-4896-90E8-286EA2B9AA84}"/>
    <cellStyle name="Comma 5 4 2 2 4" xfId="20659" xr:uid="{22CAF6E4-3199-42FB-957C-E7BE6D486ADA}"/>
    <cellStyle name="Comma 5 4 2 3" xfId="19588" xr:uid="{71A8EFE5-685B-451E-B7B7-CF201DCC74DD}"/>
    <cellStyle name="Comma 5 4 2 3 2" xfId="20023" xr:uid="{12702BDC-F84D-48D5-8C3F-2CE524112824}"/>
    <cellStyle name="Comma 5 4 2 3 3" xfId="20389" xr:uid="{6E6BB3E5-BD5B-4C10-8149-26F845B9D4D9}"/>
    <cellStyle name="Comma 5 4 2 3 4" xfId="20755" xr:uid="{3BD0E22F-EF8A-4CCF-90EA-2ABF8D7F5875}"/>
    <cellStyle name="Comma 5 4 2 4" xfId="19685" xr:uid="{33C05592-F171-4748-B05A-029FA9511D95}"/>
    <cellStyle name="Comma 5 4 2 4 2" xfId="20119" xr:uid="{ED0E6A2A-48DF-495D-B7DC-5A2514EBD2BE}"/>
    <cellStyle name="Comma 5 4 2 4 3" xfId="20485" xr:uid="{A0EF12E3-6DDD-4198-B36A-AC20A6AFFCCA}"/>
    <cellStyle name="Comma 5 4 2 4 4" xfId="20851" xr:uid="{A0A97A5B-B673-4EEF-8CEB-B600061504A8}"/>
    <cellStyle name="Comma 5 4 2 5" xfId="19850" xr:uid="{703D88D3-A43E-4F1D-9E5E-09D6A3EEA35E}"/>
    <cellStyle name="Comma 5 4 2 6" xfId="20216" xr:uid="{134595EA-3FDA-42B7-B27B-FF322AD20104}"/>
    <cellStyle name="Comma 5 4 2 7" xfId="20582" xr:uid="{C7D01A64-198F-4BB0-9D18-C24AB32183CC}"/>
    <cellStyle name="Comma 5 4 3" xfId="19444" xr:uid="{5B405F2F-515C-4FDF-87AC-486C68AB57DD}"/>
    <cellStyle name="Comma 5 4 3 2" xfId="19890" xr:uid="{25787A39-86F4-40F1-B963-E0A6ABF586EF}"/>
    <cellStyle name="Comma 5 4 3 3" xfId="20256" xr:uid="{24C061C9-7881-4346-A7B4-8A1070623CFB}"/>
    <cellStyle name="Comma 5 4 3 4" xfId="20622" xr:uid="{AC0C6750-6851-4671-9FC6-B172E94C1B46}"/>
    <cellStyle name="Comma 5 4 4" xfId="19553" xr:uid="{5A3191A4-2CAA-4517-84D0-D1E94339E340}"/>
    <cellStyle name="Comma 5 4 4 2" xfId="19988" xr:uid="{291A6F8E-CACC-4ABD-A63B-194F88033CA5}"/>
    <cellStyle name="Comma 5 4 4 3" xfId="20354" xr:uid="{D2D2F9BA-D338-4480-88FE-B9A42D176EA8}"/>
    <cellStyle name="Comma 5 4 4 4" xfId="20720" xr:uid="{C677723D-9744-42F2-9378-F3644170FEFA}"/>
    <cellStyle name="Comma 5 4 5" xfId="19650" xr:uid="{DB7532E5-169A-49FF-B72D-E0B2921C2241}"/>
    <cellStyle name="Comma 5 4 5 2" xfId="20084" xr:uid="{7979FD68-2B9A-4A32-80B2-4EF4BA9782FE}"/>
    <cellStyle name="Comma 5 4 5 3" xfId="20450" xr:uid="{9B527384-E12D-4F27-BAB5-8DEE8426AF0D}"/>
    <cellStyle name="Comma 5 4 5 4" xfId="20816" xr:uid="{D7A23FCF-E42C-4B60-8C35-1BA39F2F7CD3}"/>
    <cellStyle name="Comma 5 4 6" xfId="19815" xr:uid="{14E17C00-D49E-4E85-8D73-F0C48777EC08}"/>
    <cellStyle name="Comma 5 4 7" xfId="20181" xr:uid="{57A9AE0C-1327-4559-8F81-43E8E2408668}"/>
    <cellStyle name="Comma 5 4 8" xfId="20547" xr:uid="{38C8633A-F518-4880-A3B8-FAF066B72333}"/>
    <cellStyle name="Comma 5 5" xfId="7795" xr:uid="{1BE2481B-6EE5-4DDA-B301-E5A7CA945F7E}"/>
    <cellStyle name="Comma 5 5 2" xfId="19462" xr:uid="{25A26BE7-6D66-4B2D-BFC4-CB2412353E0E}"/>
    <cellStyle name="Comma 5 5 2 2" xfId="19908" xr:uid="{0007F4F9-670E-4352-B1C4-CA4670889904}"/>
    <cellStyle name="Comma 5 5 2 3" xfId="20274" xr:uid="{8C63DB6D-74F6-429A-920C-1F30D2AFDA62}"/>
    <cellStyle name="Comma 5 5 2 4" xfId="20640" xr:uid="{794676AD-2394-4E6B-8D14-4FA6CF922B00}"/>
    <cellStyle name="Comma 5 5 3" xfId="19570" xr:uid="{C439E946-3AA8-489D-B651-8C7E4B85B8C5}"/>
    <cellStyle name="Comma 5 5 3 2" xfId="20005" xr:uid="{7803E2ED-0466-42CF-AC16-CD1419080DFF}"/>
    <cellStyle name="Comma 5 5 3 3" xfId="20371" xr:uid="{BC295464-E5CD-40EA-B63C-597D76A06883}"/>
    <cellStyle name="Comma 5 5 3 4" xfId="20737" xr:uid="{A173EA3B-6749-4AD6-A49D-38D6FC5B7AC6}"/>
    <cellStyle name="Comma 5 5 4" xfId="19667" xr:uid="{58F69E90-C81C-4DDD-A98B-D75BAEAD21DF}"/>
    <cellStyle name="Comma 5 5 4 2" xfId="20101" xr:uid="{559134FA-8F74-486F-B8A7-F4A387AEE10D}"/>
    <cellStyle name="Comma 5 5 4 3" xfId="20467" xr:uid="{ECF1FE3A-07E8-4D3C-A7F5-4BD3BEF7817B}"/>
    <cellStyle name="Comma 5 5 4 4" xfId="20833" xr:uid="{56CB8692-082A-4FB3-B223-3C996AE249A5}"/>
    <cellStyle name="Comma 5 5 5" xfId="19832" xr:uid="{99A93122-7D65-4E54-9D0F-7E86EEEACDDB}"/>
    <cellStyle name="Comma 5 5 6" xfId="20198" xr:uid="{A4ECE0AB-FABE-4824-81C8-B3E174BBCCDE}"/>
    <cellStyle name="Comma 5 5 7" xfId="20564" xr:uid="{0077593D-653E-422D-956F-E97DA2426A73}"/>
    <cellStyle name="Comma 5 6" xfId="850" xr:uid="{3039BB91-C364-43B8-9F4B-62F68EDA5CBD}"/>
    <cellStyle name="Comma 5 6 2" xfId="19537" xr:uid="{E7BA942C-3E2D-4F9C-8B76-726B8462A5F2}"/>
    <cellStyle name="Comma 5 6 2 2" xfId="19972" xr:uid="{518240FA-97FE-4028-AE1F-1FED42E440CE}"/>
    <cellStyle name="Comma 5 6 2 3" xfId="20338" xr:uid="{478A9225-4B68-468F-8C56-8CECD7644044}"/>
    <cellStyle name="Comma 5 6 2 4" xfId="20704" xr:uid="{C6CA3208-B7CF-4AE9-B46D-C27FF6E50E7E}"/>
    <cellStyle name="Comma 5 6 3" xfId="19634" xr:uid="{55C5853D-3705-4D31-BCA0-05437313FA49}"/>
    <cellStyle name="Comma 5 6 3 2" xfId="20068" xr:uid="{E8D7EAF5-AB24-4522-9BF2-973FEA8660C2}"/>
    <cellStyle name="Comma 5 6 3 3" xfId="20434" xr:uid="{E8251D26-B59D-490A-B845-0382B5067C49}"/>
    <cellStyle name="Comma 5 6 3 4" xfId="20800" xr:uid="{16ED1755-D8EC-4815-9043-5BDA937B84C7}"/>
    <cellStyle name="Comma 5 6 4" xfId="19748" xr:uid="{D1955F70-CF3C-4404-AC96-ECF60579D038}"/>
    <cellStyle name="Comma 5 6 5" xfId="20165" xr:uid="{99961768-B4D0-417A-A753-345252A17601}"/>
    <cellStyle name="Comma 5 6 6" xfId="20531" xr:uid="{0E8E3293-81C2-4214-BF7D-EE4071DF66D6}"/>
    <cellStyle name="Comma 5 7" xfId="19424" xr:uid="{E67C0AA8-9FDB-40CB-B9B8-7E5FB17EF452}"/>
    <cellStyle name="Comma 5 7 2" xfId="19871" xr:uid="{B8CBC4E0-F03E-467E-83BC-51AE4D71D134}"/>
    <cellStyle name="Comma 5 7 3" xfId="20237" xr:uid="{A63A5774-4656-4D37-9B44-FCE3B639DCCA}"/>
    <cellStyle name="Comma 5 7 4" xfId="20603" xr:uid="{B2EAB6F2-470F-48A2-99EC-6EA1B5B5527F}"/>
    <cellStyle name="Comma 5 8" xfId="19510" xr:uid="{D6C1A04F-2A58-48A1-8B5C-A1A7C5F9F967}"/>
    <cellStyle name="Comma 5 8 2" xfId="19945" xr:uid="{ACE69BD1-A451-4B11-93B7-42B861AAE818}"/>
    <cellStyle name="Comma 5 8 3" xfId="20311" xr:uid="{33D8D14B-90C5-44D2-BF63-31FA94A1F6A7}"/>
    <cellStyle name="Comma 5 8 4" xfId="20677" xr:uid="{EE989F75-77ED-4AB7-9F5C-284A8AD5CBCB}"/>
    <cellStyle name="Comma 5 9" xfId="19607" xr:uid="{EBFF208F-3AD9-42A9-A7A1-FF4072A2CB63}"/>
    <cellStyle name="Comma 5 9 2" xfId="20041" xr:uid="{37FA97DD-9A4A-4FF0-B6F4-8A2380991CF7}"/>
    <cellStyle name="Comma 5 9 3" xfId="20407" xr:uid="{E182E976-6DE0-43F6-8E41-C3D50A0EF9EC}"/>
    <cellStyle name="Comma 5 9 4" xfId="20773" xr:uid="{C84B43B8-AF6D-4379-9138-B726FBA13795}"/>
    <cellStyle name="Comma 6" xfId="68" xr:uid="{26B629CC-A076-4FF9-9F0C-9BF4BBCBBD87}"/>
    <cellStyle name="Comma 6 10" xfId="20140" xr:uid="{3CE80F10-9FAC-4588-BA65-CFF00BF1CE81}"/>
    <cellStyle name="Comma 6 11" xfId="20506" xr:uid="{356ECF70-7E0E-4EFF-A48C-FD77C153A9FE}"/>
    <cellStyle name="Comma 6 2" xfId="139" xr:uid="{7ABC67EE-54F8-4DAD-BE85-46BFBA820B9F}"/>
    <cellStyle name="Comma 6 2 10" xfId="20521" xr:uid="{87CC4C4E-E182-4319-9A1E-3F01D24E7D2A}"/>
    <cellStyle name="Comma 6 2 2" xfId="7202" xr:uid="{DFEE6335-96F0-4988-ACB5-0A773DB37D2E}"/>
    <cellStyle name="Comma 6 2 2 2" xfId="8842" xr:uid="{E3B36D21-65EE-4954-AED8-BD259401ED20}"/>
    <cellStyle name="Comma 6 2 2 2 2" xfId="19488" xr:uid="{9F4E31BD-CE1A-4B94-A014-01AA26BC5758}"/>
    <cellStyle name="Comma 6 2 2 2 2 2" xfId="19934" xr:uid="{60E35C59-1073-4014-ACAE-83833E5256A5}"/>
    <cellStyle name="Comma 6 2 2 2 2 3" xfId="20300" xr:uid="{5A4E8929-2454-4745-98EB-2F2E25344FA1}"/>
    <cellStyle name="Comma 6 2 2 2 2 4" xfId="20666" xr:uid="{94F3BB11-E08B-43CF-B839-233723F5C551}"/>
    <cellStyle name="Comma 6 2 2 2 3" xfId="19595" xr:uid="{515B35C9-5406-44FC-B85D-FCC08FD909B2}"/>
    <cellStyle name="Comma 6 2 2 2 3 2" xfId="20030" xr:uid="{25EFA471-27C0-4DF5-97E8-A5BDC17C392E}"/>
    <cellStyle name="Comma 6 2 2 2 3 3" xfId="20396" xr:uid="{21EFD894-2691-4F40-A3A4-27B805C6FAAA}"/>
    <cellStyle name="Comma 6 2 2 2 3 4" xfId="20762" xr:uid="{24C8D127-4AA6-42C2-BC3B-FC61541E0006}"/>
    <cellStyle name="Comma 6 2 2 2 4" xfId="19692" xr:uid="{2C607AD1-1369-4BE9-A172-6D05BF055AFD}"/>
    <cellStyle name="Comma 6 2 2 2 4 2" xfId="20126" xr:uid="{1A1C4F70-9C06-4236-A3EB-AC7D865CDB04}"/>
    <cellStyle name="Comma 6 2 2 2 4 3" xfId="20492" xr:uid="{D1112197-3B5E-41CC-878A-81D53F14A59A}"/>
    <cellStyle name="Comma 6 2 2 2 4 4" xfId="20858" xr:uid="{CD1B3291-3FA4-4BB6-824E-0D1F507FDFD4}"/>
    <cellStyle name="Comma 6 2 2 2 5" xfId="19857" xr:uid="{EF2A4BC3-3189-42C4-87F0-ADF08BF60FBF}"/>
    <cellStyle name="Comma 6 2 2 2 6" xfId="20223" xr:uid="{22BC1A48-1DB3-45A1-AFD5-8CA01D4A078F}"/>
    <cellStyle name="Comma 6 2 2 2 7" xfId="20589" xr:uid="{4243BB1E-A5CE-4DBF-AECE-16345D6ECCDB}"/>
    <cellStyle name="Comma 6 2 2 3" xfId="19451" xr:uid="{611A7801-E552-425C-AD88-0A29562C689A}"/>
    <cellStyle name="Comma 6 2 2 3 2" xfId="19897" xr:uid="{3046FE69-63AC-4703-A112-E2E47DFB0B6D}"/>
    <cellStyle name="Comma 6 2 2 3 3" xfId="20263" xr:uid="{B1E93E55-3F91-4CF6-A282-DA605230757A}"/>
    <cellStyle name="Comma 6 2 2 3 4" xfId="20629" xr:uid="{FDF29449-141D-40A6-8C13-FDE9DD0F9879}"/>
    <cellStyle name="Comma 6 2 2 4" xfId="19560" xr:uid="{5D203B30-CA20-4A5B-B6DC-31CA77A59A6E}"/>
    <cellStyle name="Comma 6 2 2 4 2" xfId="19995" xr:uid="{A79A9867-C1DF-49FD-B670-78B9A66267CE}"/>
    <cellStyle name="Comma 6 2 2 4 3" xfId="20361" xr:uid="{3F229738-D73D-463F-8AD3-153CB9D5195F}"/>
    <cellStyle name="Comma 6 2 2 4 4" xfId="20727" xr:uid="{EAB60DFA-FDFD-4A76-B992-8539B007792E}"/>
    <cellStyle name="Comma 6 2 2 5" xfId="19657" xr:uid="{815C2A2C-B012-472F-BD34-E0C1B9F9A0EC}"/>
    <cellStyle name="Comma 6 2 2 5 2" xfId="20091" xr:uid="{BE1800EE-BD85-4F93-AE1A-AB33AD6021A9}"/>
    <cellStyle name="Comma 6 2 2 5 3" xfId="20457" xr:uid="{FD4ED21A-33E0-4F5D-9BFC-D9E0907E37CD}"/>
    <cellStyle name="Comma 6 2 2 5 4" xfId="20823" xr:uid="{2B1683C5-3D2E-4DF2-8D65-870E2FB38C7A}"/>
    <cellStyle name="Comma 6 2 2 6" xfId="19822" xr:uid="{1FC4F497-CA70-4B5E-8FF2-8DF6D6702A69}"/>
    <cellStyle name="Comma 6 2 2 7" xfId="20188" xr:uid="{82E72E8A-62F1-4EAF-8857-AFD1DE22C32E}"/>
    <cellStyle name="Comma 6 2 2 8" xfId="20554" xr:uid="{80FADAC2-FB7C-4AB5-8C50-7195CCDE758C}"/>
    <cellStyle name="Comma 6 2 3" xfId="8169" xr:uid="{9B0B0114-BD60-4CDB-85FA-A9C79D8C3486}"/>
    <cellStyle name="Comma 6 2 3 2" xfId="19469" xr:uid="{BACD1D8E-13F6-4CA6-973F-679F8DDE5194}"/>
    <cellStyle name="Comma 6 2 3 2 2" xfId="19915" xr:uid="{FBCA0198-F81D-4A10-84E7-2F087480C0B8}"/>
    <cellStyle name="Comma 6 2 3 2 3" xfId="20281" xr:uid="{3A3D74BE-E32A-48E9-9AA8-BDBC576BED11}"/>
    <cellStyle name="Comma 6 2 3 2 4" xfId="20647" xr:uid="{44B41521-8E5B-4F04-A38A-D7360607667C}"/>
    <cellStyle name="Comma 6 2 3 3" xfId="19577" xr:uid="{28CA725F-CD5B-45C1-842A-409491A3D564}"/>
    <cellStyle name="Comma 6 2 3 3 2" xfId="20012" xr:uid="{A4B56B2B-0C7C-4E6E-ABE8-953131E59655}"/>
    <cellStyle name="Comma 6 2 3 3 3" xfId="20378" xr:uid="{73261F4A-81DA-44E7-A9BE-428AF2A9EB43}"/>
    <cellStyle name="Comma 6 2 3 3 4" xfId="20744" xr:uid="{42A5DE17-E0F4-425D-9DC0-F8443A8CAEB0}"/>
    <cellStyle name="Comma 6 2 3 4" xfId="19674" xr:uid="{946F1857-5F4B-48F7-81CE-4F17BFA12E3A}"/>
    <cellStyle name="Comma 6 2 3 4 2" xfId="20108" xr:uid="{1EFF1E55-CD8D-4A3B-A118-23B932B74DB4}"/>
    <cellStyle name="Comma 6 2 3 4 3" xfId="20474" xr:uid="{29F4E26A-7153-4E91-95F8-2084A3082A07}"/>
    <cellStyle name="Comma 6 2 3 4 4" xfId="20840" xr:uid="{39220480-5A86-4C42-B5D8-B92EA6E0BED6}"/>
    <cellStyle name="Comma 6 2 3 5" xfId="19839" xr:uid="{E66D81B1-2705-4DC5-9CE8-653DD64CCECF}"/>
    <cellStyle name="Comma 6 2 3 6" xfId="20205" xr:uid="{2E4A9DAD-21A7-433F-8FF3-7E4E8DB4A15F}"/>
    <cellStyle name="Comma 6 2 3 7" xfId="20571" xr:uid="{473B7A73-84F7-4F22-81C8-772C48AEE7E2}"/>
    <cellStyle name="Comma 6 2 4" xfId="6496" xr:uid="{420A2CDE-DB90-4132-B8B7-5F61F821C2AC}"/>
    <cellStyle name="Comma 6 2 4 2" xfId="19544" xr:uid="{37691029-4CB4-40C5-BA3F-2D267444825E}"/>
    <cellStyle name="Comma 6 2 4 2 2" xfId="19979" xr:uid="{F5935F47-BB55-4AE3-901D-1D8FBEDE55BD}"/>
    <cellStyle name="Comma 6 2 4 2 3" xfId="20345" xr:uid="{0DCD2A77-FB9E-42A8-BBC2-C45F5A866034}"/>
    <cellStyle name="Comma 6 2 4 2 4" xfId="20711" xr:uid="{671EFC80-4487-4C4E-B63A-8032A3E404B4}"/>
    <cellStyle name="Comma 6 2 4 3" xfId="19641" xr:uid="{116B99F8-6AF1-4DF8-A6F5-A1F695442DD8}"/>
    <cellStyle name="Comma 6 2 4 3 2" xfId="20075" xr:uid="{D137F547-E018-4112-8FCD-91F6DC4AD6A2}"/>
    <cellStyle name="Comma 6 2 4 3 3" xfId="20441" xr:uid="{1300D361-E532-47E4-BA67-856450C66073}"/>
    <cellStyle name="Comma 6 2 4 3 4" xfId="20807" xr:uid="{63D7AD97-2347-43C3-9340-879686139E3D}"/>
    <cellStyle name="Comma 6 2 4 4" xfId="19804" xr:uid="{D72A3071-4223-4430-BB5D-41F9C5FCC733}"/>
    <cellStyle name="Comma 6 2 4 5" xfId="20172" xr:uid="{A15FE8ED-5D66-4761-A71B-CB9791C1CF3C}"/>
    <cellStyle name="Comma 6 2 4 6" xfId="20538" xr:uid="{C6701E1B-43E5-4138-9F44-A19760CCB84B}"/>
    <cellStyle name="Comma 6 2 5" xfId="19432" xr:uid="{6F5422B9-1F82-4A8E-B37B-87C2081ADA0B}"/>
    <cellStyle name="Comma 6 2 5 2" xfId="19878" xr:uid="{9292F206-09A4-40F0-8B7C-2BBC395C642E}"/>
    <cellStyle name="Comma 6 2 5 3" xfId="20244" xr:uid="{F29106E4-D95F-462C-A956-2035F93103C1}"/>
    <cellStyle name="Comma 6 2 5 4" xfId="20610" xr:uid="{519516D8-747B-4216-AF6F-B0E680382837}"/>
    <cellStyle name="Comma 6 2 6" xfId="19527" xr:uid="{2F83D66E-829C-4151-95A4-46FA1504AB85}"/>
    <cellStyle name="Comma 6 2 6 2" xfId="19962" xr:uid="{C4A81CA1-6CEF-4E30-89DE-A57A0A3A9C4D}"/>
    <cellStyle name="Comma 6 2 6 3" xfId="20328" xr:uid="{666F3ED7-362E-4F65-A51B-2A5C86138BED}"/>
    <cellStyle name="Comma 6 2 6 4" xfId="20694" xr:uid="{244496A1-5583-45A2-8E8C-21B6577279DF}"/>
    <cellStyle name="Comma 6 2 7" xfId="19624" xr:uid="{8198B4E1-C90D-467F-88DE-37F75993501F}"/>
    <cellStyle name="Comma 6 2 7 2" xfId="20058" xr:uid="{4A2B5513-04A5-4E99-9D99-00D9B534677D}"/>
    <cellStyle name="Comma 6 2 7 3" xfId="20424" xr:uid="{D468B5C2-9183-4AEE-92B4-AF256BD2107D}"/>
    <cellStyle name="Comma 6 2 7 4" xfId="20790" xr:uid="{3F71586B-F162-4AFA-9152-F61DA708896E}"/>
    <cellStyle name="Comma 6 2 8" xfId="19738" xr:uid="{460BEACA-061F-4358-9357-B8CDEB89494D}"/>
    <cellStyle name="Comma 6 2 9" xfId="20155" xr:uid="{93173C77-7C5A-465A-9581-4605D680F0D7}"/>
    <cellStyle name="Comma 6 3" xfId="6996" xr:uid="{BF416EC9-7E45-4851-8168-5C68AB2998B9}"/>
    <cellStyle name="Comma 6 3 2" xfId="8636" xr:uid="{44355465-AB1A-4F4B-B70B-B6F92B4DB4D9}"/>
    <cellStyle name="Comma 6 3 2 2" xfId="19483" xr:uid="{4837A168-8E77-4488-AA04-AC7CCEDF2278}"/>
    <cellStyle name="Comma 6 3 2 2 2" xfId="19929" xr:uid="{A449190D-2C01-4FFE-B18C-A11DD9028B86}"/>
    <cellStyle name="Comma 6 3 2 2 3" xfId="20295" xr:uid="{65AD5527-27ED-42A5-99FF-29C929E28E45}"/>
    <cellStyle name="Comma 6 3 2 2 4" xfId="20661" xr:uid="{A8371B69-74B1-4C6F-AAD8-890AF4FF7988}"/>
    <cellStyle name="Comma 6 3 2 3" xfId="19590" xr:uid="{EAFAC95D-B63C-4B4E-B913-537F485C87F8}"/>
    <cellStyle name="Comma 6 3 2 3 2" xfId="20025" xr:uid="{091B77AE-2B44-4217-8AD0-FC33615ECCBE}"/>
    <cellStyle name="Comma 6 3 2 3 3" xfId="20391" xr:uid="{1558CDD3-749E-4BD0-B33D-DAA0C5015EFF}"/>
    <cellStyle name="Comma 6 3 2 3 4" xfId="20757" xr:uid="{07FA705E-998D-44D9-80C4-F40998FD03DF}"/>
    <cellStyle name="Comma 6 3 2 4" xfId="19687" xr:uid="{E6339B4A-7654-4997-9E9D-70FF6A645E33}"/>
    <cellStyle name="Comma 6 3 2 4 2" xfId="20121" xr:uid="{EF52C579-7775-4B62-8312-B3E46AA24A68}"/>
    <cellStyle name="Comma 6 3 2 4 3" xfId="20487" xr:uid="{3F19BED1-0A08-4B20-8E09-1CD80F34AD52}"/>
    <cellStyle name="Comma 6 3 2 4 4" xfId="20853" xr:uid="{49E23846-DD0C-47F1-A7BC-A0344DC22EC6}"/>
    <cellStyle name="Comma 6 3 2 5" xfId="19852" xr:uid="{65C9A20C-2753-40B2-8FC9-01DDB9FD8EDC}"/>
    <cellStyle name="Comma 6 3 2 6" xfId="20218" xr:uid="{C7B93578-BBC4-4B2B-A62A-84D8EE524BBC}"/>
    <cellStyle name="Comma 6 3 2 7" xfId="20584" xr:uid="{BFF422CC-83C3-4E88-8F3D-3BFBD92D1542}"/>
    <cellStyle name="Comma 6 3 3" xfId="19446" xr:uid="{F5B46512-A35B-432C-B155-5C5B0827915C}"/>
    <cellStyle name="Comma 6 3 3 2" xfId="19892" xr:uid="{7A7C1E08-BC9E-44F0-8678-3824045F527C}"/>
    <cellStyle name="Comma 6 3 3 3" xfId="20258" xr:uid="{5F955531-DDF0-43FF-A0DD-831BD5FA9E52}"/>
    <cellStyle name="Comma 6 3 3 4" xfId="20624" xr:uid="{05101D83-8981-46F2-B8AE-8B24D7D593A6}"/>
    <cellStyle name="Comma 6 3 4" xfId="19555" xr:uid="{79F5971E-6E2D-42C1-936F-82A192DEC303}"/>
    <cellStyle name="Comma 6 3 4 2" xfId="19990" xr:uid="{1A71B14F-9AC6-4113-9883-8CECD115C4FA}"/>
    <cellStyle name="Comma 6 3 4 3" xfId="20356" xr:uid="{9F96D13B-6019-4A34-9F01-767DB513B9C8}"/>
    <cellStyle name="Comma 6 3 4 4" xfId="20722" xr:uid="{9DF49EF5-F7AC-4CF6-8B51-6692BCAF50E8}"/>
    <cellStyle name="Comma 6 3 5" xfId="19652" xr:uid="{33D932B2-C101-4C74-8E8C-9AE91EEF5B07}"/>
    <cellStyle name="Comma 6 3 5 2" xfId="20086" xr:uid="{C4B8EAD4-A7F2-4D02-89FA-9FE3285674C4}"/>
    <cellStyle name="Comma 6 3 5 3" xfId="20452" xr:uid="{FDAEEF5E-482C-4268-A831-462639FD877F}"/>
    <cellStyle name="Comma 6 3 5 4" xfId="20818" xr:uid="{ED6DA9AC-C0CC-4CAD-891E-47C7B926261F}"/>
    <cellStyle name="Comma 6 3 6" xfId="19817" xr:uid="{6EEA0EB9-55E1-464C-A097-E0E498D15DC5}"/>
    <cellStyle name="Comma 6 3 7" xfId="20183" xr:uid="{03C1D9DF-9FE8-4536-A520-26DA356E9865}"/>
    <cellStyle name="Comma 6 3 8" xfId="20549" xr:uid="{39AD8625-535E-4BEE-810D-43E309149019}"/>
    <cellStyle name="Comma 6 4" xfId="7797" xr:uid="{4B7C0917-9695-458B-8E5A-84DD117EC605}"/>
    <cellStyle name="Comma 6 4 2" xfId="19464" xr:uid="{EECFD168-AC0B-4F73-B70A-CB8C6966DAD7}"/>
    <cellStyle name="Comma 6 4 2 2" xfId="19910" xr:uid="{1DAE7589-79E8-457C-95BD-1E1DA3157DB2}"/>
    <cellStyle name="Comma 6 4 2 3" xfId="20276" xr:uid="{18A7A082-D07E-4182-BB9E-1B63E7557F32}"/>
    <cellStyle name="Comma 6 4 2 4" xfId="20642" xr:uid="{993A4372-B0F1-4D4F-81F9-B4CA181793D9}"/>
    <cellStyle name="Comma 6 4 3" xfId="19572" xr:uid="{1FC9A440-6427-4915-9949-42807F7067C1}"/>
    <cellStyle name="Comma 6 4 3 2" xfId="20007" xr:uid="{BA7D143C-786A-4F5D-BFDE-ED8A364E56E0}"/>
    <cellStyle name="Comma 6 4 3 3" xfId="20373" xr:uid="{2CE67148-3F6A-4868-AF7B-B0BB35F15484}"/>
    <cellStyle name="Comma 6 4 3 4" xfId="20739" xr:uid="{93A7BCCA-2671-47AD-90A5-2235FCF60685}"/>
    <cellStyle name="Comma 6 4 4" xfId="19669" xr:uid="{D2011BA4-2BCC-4B46-99DA-9A75B81F61EE}"/>
    <cellStyle name="Comma 6 4 4 2" xfId="20103" xr:uid="{66509A19-D947-4E23-A5CD-2AE88FD0EBC5}"/>
    <cellStyle name="Comma 6 4 4 3" xfId="20469" xr:uid="{A3799256-F272-4216-BC55-ABDA834FCD31}"/>
    <cellStyle name="Comma 6 4 4 4" xfId="20835" xr:uid="{F70D958E-2127-4B9A-BDFB-5932D79869D2}"/>
    <cellStyle name="Comma 6 4 5" xfId="19834" xr:uid="{8DF67C9D-78F8-42AD-A28C-664D8247A176}"/>
    <cellStyle name="Comma 6 4 6" xfId="20200" xr:uid="{35FFE833-82DF-45F8-960B-10E1CBE708BA}"/>
    <cellStyle name="Comma 6 4 7" xfId="20566" xr:uid="{6225F0FC-B427-4D85-A693-180979C546EA}"/>
    <cellStyle name="Comma 6 5" xfId="852" xr:uid="{4B83C57C-C861-4D6E-B53F-0C4FAF04E141}"/>
    <cellStyle name="Comma 6 5 2" xfId="19539" xr:uid="{14758022-D65D-4179-8A76-CC69B212064B}"/>
    <cellStyle name="Comma 6 5 2 2" xfId="19974" xr:uid="{AE9D2A58-1205-45D8-9AB2-B0EA97AE7300}"/>
    <cellStyle name="Comma 6 5 2 3" xfId="20340" xr:uid="{E3F3D3D6-2856-4FE4-A903-BF0A5E9C7400}"/>
    <cellStyle name="Comma 6 5 2 4" xfId="20706" xr:uid="{06332614-862E-426B-9F78-16CF7177A1CE}"/>
    <cellStyle name="Comma 6 5 3" xfId="19636" xr:uid="{43F2797A-8723-496A-9638-58F8C8BDBEEB}"/>
    <cellStyle name="Comma 6 5 3 2" xfId="20070" xr:uid="{2BC8C823-909F-44CD-ABFA-2A221DF96882}"/>
    <cellStyle name="Comma 6 5 3 3" xfId="20436" xr:uid="{F175BD54-4679-4D80-A0CB-1C5EC6098A6F}"/>
    <cellStyle name="Comma 6 5 3 4" xfId="20802" xr:uid="{0FE1D57F-4311-4E25-BD5D-05DA9D075748}"/>
    <cellStyle name="Comma 6 5 4" xfId="19750" xr:uid="{02B3C874-DE16-49E5-8999-11A9189D11A1}"/>
    <cellStyle name="Comma 6 5 5" xfId="20167" xr:uid="{933648B9-E20B-4BAD-93C3-1766899AEB3C}"/>
    <cellStyle name="Comma 6 5 6" xfId="20533" xr:uid="{F58A00B5-02C4-437B-B81B-1A9CE1A17A31}"/>
    <cellStyle name="Comma 6 6" xfId="19426" xr:uid="{FF00A552-D946-4AFA-9077-B0521461E195}"/>
    <cellStyle name="Comma 6 6 2" xfId="19873" xr:uid="{3F3090A6-252F-4AF0-A040-81F916B2F03E}"/>
    <cellStyle name="Comma 6 6 3" xfId="20239" xr:uid="{5C63FF5F-77E5-45E5-89D9-916A514C4452}"/>
    <cellStyle name="Comma 6 6 4" xfId="20605" xr:uid="{F52699A8-5AC2-4C2D-88B5-F93721E19F6A}"/>
    <cellStyle name="Comma 6 7" xfId="19512" xr:uid="{432A7D3D-3E2A-4C78-ADA3-A7230C037870}"/>
    <cellStyle name="Comma 6 7 2" xfId="19947" xr:uid="{B4AB1D6C-DEED-44A0-A0BC-558CA6E3AEDB}"/>
    <cellStyle name="Comma 6 7 3" xfId="20313" xr:uid="{8D15B145-9455-4BBB-A7B8-F59DE8AE6E57}"/>
    <cellStyle name="Comma 6 7 4" xfId="20679" xr:uid="{D75E4320-04C1-4AE0-94B3-33C6377DD4B8}"/>
    <cellStyle name="Comma 6 8" xfId="19609" xr:uid="{95AF6764-A651-4B2C-BA5B-C9ACDB72BE7C}"/>
    <cellStyle name="Comma 6 8 2" xfId="20043" xr:uid="{A3BF8B3A-3349-49C1-9E80-8858A1B23563}"/>
    <cellStyle name="Comma 6 8 3" xfId="20409" xr:uid="{35BBE58E-A364-4156-8018-B36860A429C9}"/>
    <cellStyle name="Comma 6 8 4" xfId="20775" xr:uid="{9DC556FB-CE0F-49CE-9624-C2A059B041D6}"/>
    <cellStyle name="Comma 6 9" xfId="19720" xr:uid="{555B7679-816F-4A13-A229-52990C81FFF6}"/>
    <cellStyle name="Comma 7" xfId="70" xr:uid="{666B6724-74DB-473B-B849-EBC015BC08C2}"/>
    <cellStyle name="Comma 7 10" xfId="20141" xr:uid="{1C960B4A-2085-4E01-AE12-172B9D0B361F}"/>
    <cellStyle name="Comma 7 11" xfId="20507" xr:uid="{87D7C53C-6A06-4307-9AD6-15958506A392}"/>
    <cellStyle name="Comma 7 2" xfId="141" xr:uid="{586B1844-7CFA-440B-82D6-6F5E6D4AD342}"/>
    <cellStyle name="Comma 7 2 10" xfId="20522" xr:uid="{B95F951C-DA13-42B5-A7D8-9F294411C556}"/>
    <cellStyle name="Comma 7 2 2" xfId="6998" xr:uid="{8C18368C-4145-4985-9415-0DAEBD66C334}"/>
    <cellStyle name="Comma 7 2 2 2" xfId="8638" xr:uid="{C6A41F4C-87C9-462E-B1E6-C7A5216C2CD7}"/>
    <cellStyle name="Comma 7 2 2 2 2" xfId="19485" xr:uid="{1935CBE5-043E-42E2-898A-58D178D122AF}"/>
    <cellStyle name="Comma 7 2 2 2 2 2" xfId="19931" xr:uid="{E47E9AD2-F565-4CFE-A9D8-A754434DCF8C}"/>
    <cellStyle name="Comma 7 2 2 2 2 3" xfId="20297" xr:uid="{201CEA6A-7F99-4F99-BA6E-852BC1834B4D}"/>
    <cellStyle name="Comma 7 2 2 2 2 4" xfId="20663" xr:uid="{D27B8634-2450-47DA-B93E-C160CCDD569A}"/>
    <cellStyle name="Comma 7 2 2 2 3" xfId="19592" xr:uid="{4F9184CD-8FD9-43BC-B858-3D46D00865DA}"/>
    <cellStyle name="Comma 7 2 2 2 3 2" xfId="20027" xr:uid="{6423693D-446C-442E-8276-16EF5F786369}"/>
    <cellStyle name="Comma 7 2 2 2 3 3" xfId="20393" xr:uid="{7402250D-5D99-47D3-A4A8-88E37630A292}"/>
    <cellStyle name="Comma 7 2 2 2 3 4" xfId="20759" xr:uid="{C387CFD6-0AB3-4BE3-AC40-E92FD583BE4C}"/>
    <cellStyle name="Comma 7 2 2 2 4" xfId="19689" xr:uid="{FED27D2A-FA47-4B20-BD6E-3DCD44816879}"/>
    <cellStyle name="Comma 7 2 2 2 4 2" xfId="20123" xr:uid="{1795387C-08CB-41CE-8657-9B952AAE83DA}"/>
    <cellStyle name="Comma 7 2 2 2 4 3" xfId="20489" xr:uid="{16D5BDB2-A860-4A41-97B6-D0D2DDF142CD}"/>
    <cellStyle name="Comma 7 2 2 2 4 4" xfId="20855" xr:uid="{77A69FFA-6C65-4EA5-8A4F-49092E5732E7}"/>
    <cellStyle name="Comma 7 2 2 2 5" xfId="19854" xr:uid="{4A0F8C12-8F71-4CA9-9808-03A22DEB4738}"/>
    <cellStyle name="Comma 7 2 2 2 6" xfId="20220" xr:uid="{CD7828E5-ED0A-43F5-ADB5-D12B89D210F7}"/>
    <cellStyle name="Comma 7 2 2 2 7" xfId="20586" xr:uid="{6C9B5033-73E0-433E-9373-5C907045630E}"/>
    <cellStyle name="Comma 7 2 2 3" xfId="19448" xr:uid="{6821C7A0-F078-4BAE-96E1-21FBE8780E12}"/>
    <cellStyle name="Comma 7 2 2 3 2" xfId="19894" xr:uid="{586CF29C-78B1-48B5-8EE4-7447EA0193FC}"/>
    <cellStyle name="Comma 7 2 2 3 3" xfId="20260" xr:uid="{C554DB69-D1D2-40CD-8D6C-DB2FB0C9E4FE}"/>
    <cellStyle name="Comma 7 2 2 3 4" xfId="20626" xr:uid="{B330B963-2907-4413-AFAD-F1A0601A9E3A}"/>
    <cellStyle name="Comma 7 2 2 4" xfId="19557" xr:uid="{3967417E-BD67-4730-9291-C0133CA71EAD}"/>
    <cellStyle name="Comma 7 2 2 4 2" xfId="19992" xr:uid="{6A207CD3-2ABE-4A1E-ADAC-5B5E7C3E24CC}"/>
    <cellStyle name="Comma 7 2 2 4 3" xfId="20358" xr:uid="{F2F5ADA8-6A5C-4889-ACFF-4A5B54908B40}"/>
    <cellStyle name="Comma 7 2 2 4 4" xfId="20724" xr:uid="{76D674F0-0010-4E18-A1E5-ECE67CAE84BC}"/>
    <cellStyle name="Comma 7 2 2 5" xfId="19654" xr:uid="{4CA56B12-9954-4025-9EDB-E6DABCB04369}"/>
    <cellStyle name="Comma 7 2 2 5 2" xfId="20088" xr:uid="{2E30C2AD-F98C-476D-9A84-08A559265A6E}"/>
    <cellStyle name="Comma 7 2 2 5 3" xfId="20454" xr:uid="{F5163D30-75C7-4B3A-A225-417B7A68D74E}"/>
    <cellStyle name="Comma 7 2 2 5 4" xfId="20820" xr:uid="{15927900-C56A-460F-932B-5DD050054F8A}"/>
    <cellStyle name="Comma 7 2 2 6" xfId="19819" xr:uid="{1FAF51DA-51C8-4427-A1A5-A58C5278941C}"/>
    <cellStyle name="Comma 7 2 2 7" xfId="20185" xr:uid="{ED2067DD-CBBE-4921-8108-065358E03481}"/>
    <cellStyle name="Comma 7 2 2 8" xfId="20551" xr:uid="{18FAF900-2117-4738-8D95-A819D62CD79A}"/>
    <cellStyle name="Comma 7 2 3" xfId="7799" xr:uid="{EBD38907-74CB-47F0-9DAB-6DF9F6DCE248}"/>
    <cellStyle name="Comma 7 2 3 2" xfId="19466" xr:uid="{8C001205-4E74-4D83-9151-DC3DC3797216}"/>
    <cellStyle name="Comma 7 2 3 2 2" xfId="19912" xr:uid="{C6FFFFD2-65A7-4145-A376-2ED63468FF67}"/>
    <cellStyle name="Comma 7 2 3 2 3" xfId="20278" xr:uid="{C68C3B6A-979F-471F-85F1-FEF89EC6EC9A}"/>
    <cellStyle name="Comma 7 2 3 2 4" xfId="20644" xr:uid="{EE28C50C-7634-4F9C-8B66-5E39CA985C1C}"/>
    <cellStyle name="Comma 7 2 3 3" xfId="19574" xr:uid="{20052745-6DA0-437E-80D7-01F6A88B9DF2}"/>
    <cellStyle name="Comma 7 2 3 3 2" xfId="20009" xr:uid="{ED75F866-FD3D-4A9A-962A-C59717FDB178}"/>
    <cellStyle name="Comma 7 2 3 3 3" xfId="20375" xr:uid="{9A172B61-AE0C-4E26-BB90-E61C619DDCB7}"/>
    <cellStyle name="Comma 7 2 3 3 4" xfId="20741" xr:uid="{60158B8B-6551-48B3-B740-9FB1F994749F}"/>
    <cellStyle name="Comma 7 2 3 4" xfId="19671" xr:uid="{C518580D-300B-4579-8330-A448019EE56A}"/>
    <cellStyle name="Comma 7 2 3 4 2" xfId="20105" xr:uid="{6B2CCD44-57D1-444F-B8C5-F581A77A6F73}"/>
    <cellStyle name="Comma 7 2 3 4 3" xfId="20471" xr:uid="{6E3614B7-EC71-4BDA-AB40-3C2020CF151A}"/>
    <cellStyle name="Comma 7 2 3 4 4" xfId="20837" xr:uid="{B8F8457C-5890-4478-9331-BFCD8B6CD266}"/>
    <cellStyle name="Comma 7 2 3 5" xfId="19836" xr:uid="{5FAE0EF4-5D3A-49FA-8292-5B4813282555}"/>
    <cellStyle name="Comma 7 2 3 6" xfId="20202" xr:uid="{B6111BA7-06E9-44F5-9C2F-059001A09820}"/>
    <cellStyle name="Comma 7 2 3 7" xfId="20568" xr:uid="{F265C637-4A6B-4332-9843-1949A1952F9A}"/>
    <cellStyle name="Comma 7 2 4" xfId="854" xr:uid="{EFC46580-C278-4696-86B5-1FA6031E9E43}"/>
    <cellStyle name="Comma 7 2 4 2" xfId="19541" xr:uid="{2E00B1B3-3CDF-4A50-A352-921346518B79}"/>
    <cellStyle name="Comma 7 2 4 2 2" xfId="19976" xr:uid="{15FB01AB-8588-487F-82CB-FE6FB1D0D23B}"/>
    <cellStyle name="Comma 7 2 4 2 3" xfId="20342" xr:uid="{561815B0-1649-4DFD-A848-B9299989F7B5}"/>
    <cellStyle name="Comma 7 2 4 2 4" xfId="20708" xr:uid="{FEA13A76-F323-4139-BB35-898E53E48BF4}"/>
    <cellStyle name="Comma 7 2 4 3" xfId="19638" xr:uid="{5AE36955-C214-4D9A-9704-742BB31947CC}"/>
    <cellStyle name="Comma 7 2 4 3 2" xfId="20072" xr:uid="{83A69AF8-8EF4-4E8F-B62D-6827559A4B4C}"/>
    <cellStyle name="Comma 7 2 4 3 3" xfId="20438" xr:uid="{419E7879-C56A-464F-8F60-CEF283C15A5F}"/>
    <cellStyle name="Comma 7 2 4 3 4" xfId="20804" xr:uid="{F65C8377-A9FC-4A3F-9802-FA616CD22FC0}"/>
    <cellStyle name="Comma 7 2 4 4" xfId="19752" xr:uid="{D1060D5E-39D5-4E3F-804F-48A2861BD5E7}"/>
    <cellStyle name="Comma 7 2 4 5" xfId="20169" xr:uid="{BDDA76D9-182B-4488-996F-8FBF7FFC2831}"/>
    <cellStyle name="Comma 7 2 4 6" xfId="20535" xr:uid="{2D6DA888-C4DF-4B83-AEB8-9179091E4E39}"/>
    <cellStyle name="Comma 7 2 5" xfId="19428" xr:uid="{98623DE8-1AA5-44C5-9A8A-E937971622B7}"/>
    <cellStyle name="Comma 7 2 5 2" xfId="19875" xr:uid="{AFF047BE-0ECB-4350-8E15-9D14B766523D}"/>
    <cellStyle name="Comma 7 2 5 3" xfId="20241" xr:uid="{9662F87C-B7EC-4038-992F-AF507FDF276B}"/>
    <cellStyle name="Comma 7 2 5 4" xfId="20607" xr:uid="{88CA619D-46E7-4122-BB2C-5AD1DBE1329B}"/>
    <cellStyle name="Comma 7 2 6" xfId="19528" xr:uid="{B425E5C1-9061-4063-8B4D-4EB26C1C1A3B}"/>
    <cellStyle name="Comma 7 2 6 2" xfId="19963" xr:uid="{68F71E19-7D8F-4A5F-B5DC-280EBCB5C583}"/>
    <cellStyle name="Comma 7 2 6 3" xfId="20329" xr:uid="{9AC2E435-D50E-4B20-BC91-7CC617365E04}"/>
    <cellStyle name="Comma 7 2 6 4" xfId="20695" xr:uid="{659E09DE-34ED-4139-A8F2-891C11F6A0E7}"/>
    <cellStyle name="Comma 7 2 7" xfId="19625" xr:uid="{42C199CA-1817-4F9A-B2F9-8546B6BC5A37}"/>
    <cellStyle name="Comma 7 2 7 2" xfId="20059" xr:uid="{589B62D3-311B-4C35-9837-221059F2669F}"/>
    <cellStyle name="Comma 7 2 7 3" xfId="20425" xr:uid="{84BB9CED-DED8-4704-98A9-EB67229FA3E4}"/>
    <cellStyle name="Comma 7 2 7 4" xfId="20791" xr:uid="{0C3430F2-5043-4165-BC7C-E176BB26223F}"/>
    <cellStyle name="Comma 7 2 8" xfId="19739" xr:uid="{E2E6C2EF-6D77-4559-9A7B-122D2A69B610}"/>
    <cellStyle name="Comma 7 2 9" xfId="20156" xr:uid="{D8AA648D-5683-4EE9-B03A-9A6422FA8C39}"/>
    <cellStyle name="Comma 7 3" xfId="6997" xr:uid="{5B3CC151-667C-4B32-9B35-FDFB82BFA95D}"/>
    <cellStyle name="Comma 7 3 2" xfId="8637" xr:uid="{9C2D88E0-11F4-4712-A7A7-48E418FA96CC}"/>
    <cellStyle name="Comma 7 3 2 2" xfId="19484" xr:uid="{C11C9AA1-AA8C-4F10-9D3F-1FBC146234AE}"/>
    <cellStyle name="Comma 7 3 2 2 2" xfId="19930" xr:uid="{5B204C77-E382-42B0-8BB3-ADE20AFDD14F}"/>
    <cellStyle name="Comma 7 3 2 2 3" xfId="20296" xr:uid="{B28679BA-10A3-4BB0-BDF6-CE50796249A3}"/>
    <cellStyle name="Comma 7 3 2 2 4" xfId="20662" xr:uid="{03A667B3-F558-4BEC-80A6-B21580E73844}"/>
    <cellStyle name="Comma 7 3 2 3" xfId="19591" xr:uid="{0F69E9D6-28D4-4EE9-BE2A-8AEA513B36CB}"/>
    <cellStyle name="Comma 7 3 2 3 2" xfId="20026" xr:uid="{A2801FE7-2408-4859-BD70-9311CAAE4447}"/>
    <cellStyle name="Comma 7 3 2 3 3" xfId="20392" xr:uid="{630BA0B5-CC36-4C2C-8A7D-6537BC2AE826}"/>
    <cellStyle name="Comma 7 3 2 3 4" xfId="20758" xr:uid="{D7670523-A853-4412-B949-8698E439E50B}"/>
    <cellStyle name="Comma 7 3 2 4" xfId="19688" xr:uid="{D0180284-CD8A-49FC-941C-B6A7587A94DA}"/>
    <cellStyle name="Comma 7 3 2 4 2" xfId="20122" xr:uid="{A635FDB4-9366-44C9-8AA9-A1221688F471}"/>
    <cellStyle name="Comma 7 3 2 4 3" xfId="20488" xr:uid="{068853F0-F684-4B85-8130-73EC1557DB93}"/>
    <cellStyle name="Comma 7 3 2 4 4" xfId="20854" xr:uid="{47575A43-8520-4144-8609-67C184BD811A}"/>
    <cellStyle name="Comma 7 3 2 5" xfId="19853" xr:uid="{793A833F-6447-4B7F-8798-1B3F5D9E75E0}"/>
    <cellStyle name="Comma 7 3 2 6" xfId="20219" xr:uid="{2030C82A-4732-457E-AF3C-968EE40D7166}"/>
    <cellStyle name="Comma 7 3 2 7" xfId="20585" xr:uid="{223460D1-2613-482E-85BC-45FF544DD6A0}"/>
    <cellStyle name="Comma 7 3 3" xfId="19447" xr:uid="{43DBB106-A99D-4479-BD08-F3FAC9DF31FD}"/>
    <cellStyle name="Comma 7 3 3 2" xfId="19893" xr:uid="{69395433-A6F6-4FC9-9791-FABEC058B985}"/>
    <cellStyle name="Comma 7 3 3 3" xfId="20259" xr:uid="{B1469176-64C3-4F5D-BE32-97511D8D9C17}"/>
    <cellStyle name="Comma 7 3 3 4" xfId="20625" xr:uid="{C66F393E-960D-4712-BF83-3D3C7E463E57}"/>
    <cellStyle name="Comma 7 3 4" xfId="19556" xr:uid="{5068636A-449C-4B18-BE03-CB4E4C9BE995}"/>
    <cellStyle name="Comma 7 3 4 2" xfId="19991" xr:uid="{A2ED7B75-5ED9-48BA-85E2-D4FFE041B34F}"/>
    <cellStyle name="Comma 7 3 4 3" xfId="20357" xr:uid="{7AB1C4F1-583A-4482-879B-E878280CABDD}"/>
    <cellStyle name="Comma 7 3 4 4" xfId="20723" xr:uid="{D82EBC8E-F259-45A9-8930-24350DA9734C}"/>
    <cellStyle name="Comma 7 3 5" xfId="19653" xr:uid="{05722869-86C4-42BE-8AEE-A882BD8011B1}"/>
    <cellStyle name="Comma 7 3 5 2" xfId="20087" xr:uid="{BBFD236F-24CA-4162-B2A0-5F16CDFA6B4A}"/>
    <cellStyle name="Comma 7 3 5 3" xfId="20453" xr:uid="{CDF8DEC2-177C-4489-A14D-43E4C482B297}"/>
    <cellStyle name="Comma 7 3 5 4" xfId="20819" xr:uid="{26583904-0C74-489F-8311-3A5BEADC2391}"/>
    <cellStyle name="Comma 7 3 6" xfId="19818" xr:uid="{D934FFBA-2C5A-4FD7-A4AE-12A32363C52D}"/>
    <cellStyle name="Comma 7 3 7" xfId="20184" xr:uid="{7D47B211-3CD8-4E0F-A16F-E5DEC9F74B65}"/>
    <cellStyle name="Comma 7 3 8" xfId="20550" xr:uid="{5F3A5878-31E0-4C6C-A7EF-A22474C59335}"/>
    <cellStyle name="Comma 7 4" xfId="7798" xr:uid="{95DE5479-2213-4AAA-8701-300F068B4EA1}"/>
    <cellStyle name="Comma 7 4 2" xfId="19465" xr:uid="{303C7561-EEA4-4B8E-A320-AA1F04CDDF92}"/>
    <cellStyle name="Comma 7 4 2 2" xfId="19911" xr:uid="{93758AC0-F00E-4B82-A3CA-6F2152018491}"/>
    <cellStyle name="Comma 7 4 2 3" xfId="20277" xr:uid="{D9385A86-6414-4935-B437-245A7B27C097}"/>
    <cellStyle name="Comma 7 4 2 4" xfId="20643" xr:uid="{390A1636-0EAD-4D25-AB2B-283A1CF2D830}"/>
    <cellStyle name="Comma 7 4 3" xfId="19573" xr:uid="{1E61B366-2316-40EF-9B23-DB7B79698589}"/>
    <cellStyle name="Comma 7 4 3 2" xfId="20008" xr:uid="{D6362E88-10BA-41B1-AA79-8453132CA469}"/>
    <cellStyle name="Comma 7 4 3 3" xfId="20374" xr:uid="{3F0F2A8E-DF2E-4ED5-9C38-45946B1CBD41}"/>
    <cellStyle name="Comma 7 4 3 4" xfId="20740" xr:uid="{021AFF0A-4FAB-47FF-9281-F55B7CCA2370}"/>
    <cellStyle name="Comma 7 4 4" xfId="19670" xr:uid="{3CF37A62-0B9F-43D9-B325-18FF8F1F0AAF}"/>
    <cellStyle name="Comma 7 4 4 2" xfId="20104" xr:uid="{B462A5BC-0E70-48C0-8224-B56810260120}"/>
    <cellStyle name="Comma 7 4 4 3" xfId="20470" xr:uid="{7B7865A3-723E-4015-B7B3-B3829F4F2AAD}"/>
    <cellStyle name="Comma 7 4 4 4" xfId="20836" xr:uid="{618EEA58-6D2C-48A3-B808-049B74ADFB58}"/>
    <cellStyle name="Comma 7 4 5" xfId="19835" xr:uid="{E067C0E3-8B31-4909-A8C8-4DCDD569B922}"/>
    <cellStyle name="Comma 7 4 6" xfId="20201" xr:uid="{5D331147-732A-45F0-A977-B8F30B948533}"/>
    <cellStyle name="Comma 7 4 7" xfId="20567" xr:uid="{8C3F0882-99C6-490B-87A8-64F5AF8FF854}"/>
    <cellStyle name="Comma 7 5" xfId="853" xr:uid="{89157939-4112-4E17-AB22-BADE966928EC}"/>
    <cellStyle name="Comma 7 5 2" xfId="19540" xr:uid="{8E9490A3-362C-4982-BD16-B53ADE98427B}"/>
    <cellStyle name="Comma 7 5 2 2" xfId="19975" xr:uid="{AE5E8290-FF0E-4466-AFE1-9DB16BDCE298}"/>
    <cellStyle name="Comma 7 5 2 3" xfId="20341" xr:uid="{29518A32-A91E-4E7B-BDDF-5E7242BFD457}"/>
    <cellStyle name="Comma 7 5 2 4" xfId="20707" xr:uid="{62F888EB-2BA6-4DA8-A0CE-58D27466524C}"/>
    <cellStyle name="Comma 7 5 3" xfId="19637" xr:uid="{1B920106-E8C2-4253-AD77-4A82F1CC09A3}"/>
    <cellStyle name="Comma 7 5 3 2" xfId="20071" xr:uid="{CF49805F-552D-4341-97E5-46ABD880505E}"/>
    <cellStyle name="Comma 7 5 3 3" xfId="20437" xr:uid="{DB86DD35-0081-4918-8907-EDB055300454}"/>
    <cellStyle name="Comma 7 5 3 4" xfId="20803" xr:uid="{9C4CBBED-7168-4602-B5A3-3283F0E0BB24}"/>
    <cellStyle name="Comma 7 5 4" xfId="19751" xr:uid="{2CF0B5E2-16C8-4202-9D23-6A83ADB466F3}"/>
    <cellStyle name="Comma 7 5 5" xfId="20168" xr:uid="{ABCBD600-5201-4A13-937A-022ACBB77CD5}"/>
    <cellStyle name="Comma 7 5 6" xfId="20534" xr:uid="{E749F38C-55DC-4354-9129-44084F028787}"/>
    <cellStyle name="Comma 7 6" xfId="19427" xr:uid="{7BCDAFDC-544A-486F-8577-3EBBA482A9F1}"/>
    <cellStyle name="Comma 7 6 2" xfId="19874" xr:uid="{8D80ACF8-5907-4AD8-AA3F-77954BCF0830}"/>
    <cellStyle name="Comma 7 6 3" xfId="20240" xr:uid="{BD0A84D2-8BDC-424B-8871-2AC93E2BB4C7}"/>
    <cellStyle name="Comma 7 6 4" xfId="20606" xr:uid="{B92B9FA7-E4CB-461D-B6DF-5CC14B53562D}"/>
    <cellStyle name="Comma 7 7" xfId="19513" xr:uid="{8871D8C9-661A-47EF-A37E-C7203F136D87}"/>
    <cellStyle name="Comma 7 7 2" xfId="19948" xr:uid="{D851BFCF-8486-4575-8019-93741982DD0A}"/>
    <cellStyle name="Comma 7 7 3" xfId="20314" xr:uid="{19619F02-DD4F-4590-BD99-5A98023E2BF5}"/>
    <cellStyle name="Comma 7 7 4" xfId="20680" xr:uid="{B0E8BA14-8DA8-45D3-9E58-799D75553926}"/>
    <cellStyle name="Comma 7 8" xfId="19610" xr:uid="{40813847-7AFB-4CAA-B255-70C85B0307B5}"/>
    <cellStyle name="Comma 7 8 2" xfId="20044" xr:uid="{F7536F79-627C-4A8F-9AC0-406F68202240}"/>
    <cellStyle name="Comma 7 8 3" xfId="20410" xr:uid="{A7C46A36-C02E-4D73-90EE-501D56C048B5}"/>
    <cellStyle name="Comma 7 8 4" xfId="20776" xr:uid="{5B98F768-AA6B-4197-A403-740F48595FF5}"/>
    <cellStyle name="Comma 7 9" xfId="19722" xr:uid="{8A416342-5E8A-4E5F-B36C-835C17456D2F}"/>
    <cellStyle name="Comma 8" xfId="77" xr:uid="{6E35E726-714B-41BA-863D-5AAD635E0625}"/>
    <cellStyle name="Comma 8 10" xfId="20508" xr:uid="{06CBCC69-C018-489F-BE61-32AE085DBFD8}"/>
    <cellStyle name="Comma 8 2" xfId="149" xr:uid="{5A7F925E-9923-4237-AA11-8BBA3ED3F5E5}"/>
    <cellStyle name="Comma 8 2 2" xfId="8878" xr:uid="{CD64C350-8333-4FBF-B59E-715A5ABE5F3B}"/>
    <cellStyle name="Comma 8 2 2 2" xfId="19491" xr:uid="{0F7CA6C7-F7F8-4EEF-A909-F0735BCCC7BD}"/>
    <cellStyle name="Comma 8 2 2 2 2" xfId="19937" xr:uid="{78E8888C-6C73-456A-B4D7-F17C9C7A47DB}"/>
    <cellStyle name="Comma 8 2 2 2 3" xfId="20303" xr:uid="{4CD9D44A-83E3-49D5-9F10-8DF3225DB2EC}"/>
    <cellStyle name="Comma 8 2 2 2 4" xfId="20669" xr:uid="{16DA7F0D-3638-49A8-9B79-E5A8030560BB}"/>
    <cellStyle name="Comma 8 2 2 3" xfId="19598" xr:uid="{F14C3657-7F69-4FAC-901D-48B302B86E8F}"/>
    <cellStyle name="Comma 8 2 2 3 2" xfId="20033" xr:uid="{4938C737-A210-4B1D-93F2-640E8761BFD1}"/>
    <cellStyle name="Comma 8 2 2 3 3" xfId="20399" xr:uid="{B86C42C8-2D84-475D-B4F8-600758CCFB64}"/>
    <cellStyle name="Comma 8 2 2 3 4" xfId="20765" xr:uid="{A32B6B0E-D1FE-4DE2-A53F-56DD59476BAB}"/>
    <cellStyle name="Comma 8 2 2 4" xfId="19695" xr:uid="{B47E7DD0-74BA-462C-9BB1-853E61BA05CA}"/>
    <cellStyle name="Comma 8 2 2 4 2" xfId="20129" xr:uid="{3EB0D862-9880-4C74-A1EE-28A98CFD688B}"/>
    <cellStyle name="Comma 8 2 2 4 3" xfId="20495" xr:uid="{31232237-7305-42D7-B289-72B2A7B7A3ED}"/>
    <cellStyle name="Comma 8 2 2 4 4" xfId="20861" xr:uid="{A1D580ED-69F7-415E-AA34-3D8B86CBB144}"/>
    <cellStyle name="Comma 8 2 2 5" xfId="19860" xr:uid="{C6966512-AF84-46E5-8A54-0E743E736CAA}"/>
    <cellStyle name="Comma 8 2 2 6" xfId="20226" xr:uid="{22C72EC9-AF61-4835-8CCD-FC26CFB1D8C1}"/>
    <cellStyle name="Comma 8 2 2 7" xfId="20592" xr:uid="{1127AB53-B323-4323-A00C-CC0BB01F28E7}"/>
    <cellStyle name="Comma 8 2 3" xfId="7238" xr:uid="{5E6CC311-4E22-4A8B-81A8-BCB69AFC3B07}"/>
    <cellStyle name="Comma 8 2 3 2" xfId="19563" xr:uid="{D84C2979-EC52-400C-B513-11FBEDB89130}"/>
    <cellStyle name="Comma 8 2 3 2 2" xfId="19998" xr:uid="{91A3CCF5-862B-43A0-B09C-3AD653B359E0}"/>
    <cellStyle name="Comma 8 2 3 2 3" xfId="20364" xr:uid="{B8773382-4EAE-4FCB-8F87-D31171222745}"/>
    <cellStyle name="Comma 8 2 3 2 4" xfId="20730" xr:uid="{870A31DE-2525-4209-999E-13E45363D239}"/>
    <cellStyle name="Comma 8 2 3 3" xfId="19660" xr:uid="{20FBD83A-D995-4C7E-9E5E-3B918205C9DB}"/>
    <cellStyle name="Comma 8 2 3 3 2" xfId="20094" xr:uid="{4DAF97CB-35F5-4301-AB8C-231AC35BDBA5}"/>
    <cellStyle name="Comma 8 2 3 3 3" xfId="20460" xr:uid="{D18D9A6E-8BAD-4F41-A33F-80360E491992}"/>
    <cellStyle name="Comma 8 2 3 3 4" xfId="20826" xr:uid="{A38BBBA9-094A-472F-A900-B78AC22C7EB3}"/>
    <cellStyle name="Comma 8 2 3 4" xfId="19825" xr:uid="{7DB9C620-C470-4A0D-A792-D42E7490F5E2}"/>
    <cellStyle name="Comma 8 2 3 5" xfId="20191" xr:uid="{A96B174E-ACBD-4B63-A65C-5A96B0A62B1C}"/>
    <cellStyle name="Comma 8 2 3 6" xfId="20557" xr:uid="{9F42989A-5C98-4FFA-B0F2-565150C8860A}"/>
    <cellStyle name="Comma 8 2 4" xfId="19454" xr:uid="{31316040-4CBD-402C-97C5-6F90428EFDE2}"/>
    <cellStyle name="Comma 8 2 4 2" xfId="19900" xr:uid="{2F473704-79D6-4E9D-85D6-8F8BF31CD092}"/>
    <cellStyle name="Comma 8 2 4 3" xfId="20266" xr:uid="{0840645A-8E19-4661-BA67-6D8085AFA038}"/>
    <cellStyle name="Comma 8 2 4 4" xfId="20632" xr:uid="{57B1DE89-3A03-47DA-BD17-658E516D3525}"/>
    <cellStyle name="Comma 8 2 5" xfId="19530" xr:uid="{12FA0D83-2C92-445C-83B4-11CA7CDF7D07}"/>
    <cellStyle name="Comma 8 2 5 2" xfId="19965" xr:uid="{D6BE9758-BDE1-43BC-A15C-93002B108A34}"/>
    <cellStyle name="Comma 8 2 5 3" xfId="20331" xr:uid="{EE0CC7F6-A379-40BF-98F3-B648C0ACD7B8}"/>
    <cellStyle name="Comma 8 2 5 4" xfId="20697" xr:uid="{1FDAF77C-E965-4303-8F88-63794E0A00E4}"/>
    <cellStyle name="Comma 8 2 6" xfId="19627" xr:uid="{72DAFEDD-4C95-4FC2-8CCE-61A7E88823F0}"/>
    <cellStyle name="Comma 8 2 6 2" xfId="20061" xr:uid="{05B3AA27-F0A4-43DD-A24D-5DDA9ECEBD90}"/>
    <cellStyle name="Comma 8 2 6 3" xfId="20427" xr:uid="{03C639EC-21CD-4F7B-9A82-968725A5C1EF}"/>
    <cellStyle name="Comma 8 2 6 4" xfId="20793" xr:uid="{CD3FF03B-6A2C-4E56-AEAF-AE9B0511DCC2}"/>
    <cellStyle name="Comma 8 2 7" xfId="19741" xr:uid="{9D62C397-4698-4A9F-A65E-8C59341EDCF9}"/>
    <cellStyle name="Comma 8 2 8" xfId="20158" xr:uid="{87808391-E024-4E02-B6F6-5AAE7F1AEF2A}"/>
    <cellStyle name="Comma 8 2 9" xfId="20524" xr:uid="{83E5C57E-602B-48A8-9D8E-DA3886F00DCD}"/>
    <cellStyle name="Comma 8 3" xfId="8178" xr:uid="{C4FBB7D4-67FE-4FA8-A8F3-A0115B724516}"/>
    <cellStyle name="Comma 8 3 2" xfId="19472" xr:uid="{C9D8C6E9-2A54-4576-9DE3-3DBB92819C1C}"/>
    <cellStyle name="Comma 8 3 2 2" xfId="19918" xr:uid="{B8968E9A-6880-4701-9F02-0DDC0E1CE117}"/>
    <cellStyle name="Comma 8 3 2 3" xfId="20284" xr:uid="{614E8875-7E10-4DE7-B691-79451B9A46D1}"/>
    <cellStyle name="Comma 8 3 2 4" xfId="20650" xr:uid="{8D478836-F5CE-4C80-B5DE-8C9EB5063DFC}"/>
    <cellStyle name="Comma 8 3 3" xfId="19580" xr:uid="{AFCB7F89-C3BE-4F38-A9BD-9926C6594901}"/>
    <cellStyle name="Comma 8 3 3 2" xfId="20015" xr:uid="{656883CB-45E3-4356-BE0A-C406FEEDF9AB}"/>
    <cellStyle name="Comma 8 3 3 3" xfId="20381" xr:uid="{1BE24508-F829-4F93-A517-91ADF75AF41F}"/>
    <cellStyle name="Comma 8 3 3 4" xfId="20747" xr:uid="{E896888A-B0AE-47C1-90C1-ADE1410010B0}"/>
    <cellStyle name="Comma 8 3 4" xfId="19677" xr:uid="{43819A70-01E8-4440-BA46-7DC9AE0407C4}"/>
    <cellStyle name="Comma 8 3 4 2" xfId="20111" xr:uid="{4E10BAD6-AC09-4A95-8082-B2C086AA1A02}"/>
    <cellStyle name="Comma 8 3 4 3" xfId="20477" xr:uid="{3C2A5BB5-14DA-40E8-BB7D-84C7F0F11AE4}"/>
    <cellStyle name="Comma 8 3 4 4" xfId="20843" xr:uid="{15AD7FB0-EC86-4E06-9819-9FF1D1D8C031}"/>
    <cellStyle name="Comma 8 3 5" xfId="19842" xr:uid="{2158D778-1290-4BC0-ADA1-46CB0C1D34C2}"/>
    <cellStyle name="Comma 8 3 6" xfId="20208" xr:uid="{4FE884C0-2105-43E0-B4D0-67B08FF5E84A}"/>
    <cellStyle name="Comma 8 3 7" xfId="20574" xr:uid="{6EC0977A-4755-469F-9413-B857C0410191}"/>
    <cellStyle name="Comma 8 4" xfId="6526" xr:uid="{260E6937-02A8-4560-89A6-2037D323CFCE}"/>
    <cellStyle name="Comma 8 4 2" xfId="19546" xr:uid="{700E4639-646B-4E32-A119-C599EC21AF82}"/>
    <cellStyle name="Comma 8 4 2 2" xfId="19981" xr:uid="{EAF00EE1-B2C8-4CF0-AB39-FF4DFAC82F75}"/>
    <cellStyle name="Comma 8 4 2 3" xfId="20347" xr:uid="{87AB2E44-48C7-4716-B53E-2E7C29984F86}"/>
    <cellStyle name="Comma 8 4 2 4" xfId="20713" xr:uid="{A2684636-5ADA-41E7-8213-68224BBC044E}"/>
    <cellStyle name="Comma 8 4 3" xfId="19643" xr:uid="{1A8CC9D6-7580-48A8-A946-0114BE94B7C7}"/>
    <cellStyle name="Comma 8 4 3 2" xfId="20077" xr:uid="{45A218A9-4442-474B-A154-25CD4B354BB4}"/>
    <cellStyle name="Comma 8 4 3 3" xfId="20443" xr:uid="{115B9D55-B8C4-4676-B5E6-67D3EDFC9499}"/>
    <cellStyle name="Comma 8 4 3 4" xfId="20809" xr:uid="{710EFD61-5373-4081-B537-2ADA93C41249}"/>
    <cellStyle name="Comma 8 4 4" xfId="19808" xr:uid="{8931CD41-A92C-4BE4-B626-A9CD92B4E9D9}"/>
    <cellStyle name="Comma 8 4 5" xfId="20174" xr:uid="{5048760F-7EC7-407B-A8DF-9DA505D66AE0}"/>
    <cellStyle name="Comma 8 4 6" xfId="20540" xr:uid="{329CC4B5-A1CE-4835-BC16-41194102F548}"/>
    <cellStyle name="Comma 8 5" xfId="19435" xr:uid="{34D40E7D-5EA3-4DBE-B89D-A6BB8C36AD4E}"/>
    <cellStyle name="Comma 8 5 2" xfId="19881" xr:uid="{1D30F4DB-1D14-4A26-B785-BB5A6AD1D972}"/>
    <cellStyle name="Comma 8 5 3" xfId="20247" xr:uid="{93A34D98-A57B-489C-ABB7-45C64C4C57CA}"/>
    <cellStyle name="Comma 8 5 4" xfId="20613" xr:uid="{2D0C5C19-8276-4852-BC2C-E93C260BEFF8}"/>
    <cellStyle name="Comma 8 6" xfId="19514" xr:uid="{0EAFDDDC-178F-4D94-92A1-A7F001A8753B}"/>
    <cellStyle name="Comma 8 6 2" xfId="19949" xr:uid="{4147DF6E-EEFC-40BC-B81D-5C6B8ED4EAEC}"/>
    <cellStyle name="Comma 8 6 3" xfId="20315" xr:uid="{811DF354-DA78-4CD0-8381-4B0FBE66F6EF}"/>
    <cellStyle name="Comma 8 6 4" xfId="20681" xr:uid="{D754DA1F-A574-4C89-8734-291878B3B9A7}"/>
    <cellStyle name="Comma 8 7" xfId="19611" xr:uid="{75DF982B-BC2B-4E35-8357-326798FA6157}"/>
    <cellStyle name="Comma 8 7 2" xfId="20045" xr:uid="{ED3C9956-E045-48A0-8681-4FF8E31B4DC0}"/>
    <cellStyle name="Comma 8 7 3" xfId="20411" xr:uid="{09752DCC-2B15-4163-9B45-3E2C868AB5D8}"/>
    <cellStyle name="Comma 8 7 4" xfId="20777" xr:uid="{54FB664F-3AA0-4460-B03C-0D464E5A7565}"/>
    <cellStyle name="Comma 8 8" xfId="19724" xr:uid="{57DE58CF-B946-41D5-9CCB-45BCEF00D2E7}"/>
    <cellStyle name="Comma 8 9" xfId="20142" xr:uid="{132D99B5-7D57-4082-AE48-1A40E23C962F}"/>
    <cellStyle name="Comma 9" xfId="80" xr:uid="{F7EC4241-D7C8-4A0C-83E8-E32D869A6416}"/>
    <cellStyle name="Comma 9 2" xfId="152" xr:uid="{1694CED0-3B76-46EF-95C3-2AE7E77E3C1E}"/>
    <cellStyle name="Comma 9 2 2" xfId="19533" xr:uid="{39BF9534-5240-4315-8C26-978BA923EE17}"/>
    <cellStyle name="Comma 9 2 2 2" xfId="19968" xr:uid="{BE6EA952-3914-47BA-B080-98078997D31D}"/>
    <cellStyle name="Comma 9 2 2 3" xfId="20334" xr:uid="{9F930B32-3B41-485B-8533-3130D0058B0B}"/>
    <cellStyle name="Comma 9 2 2 4" xfId="20700" xr:uid="{BDED784C-28E3-49FD-A2D2-01F1490CD39F}"/>
    <cellStyle name="Comma 9 2 3" xfId="19630" xr:uid="{6C32A0DE-2915-4536-97D5-BF11160FC568}"/>
    <cellStyle name="Comma 9 2 3 2" xfId="20064" xr:uid="{7B973D98-A15C-4DB2-97E8-9D836ACD672E}"/>
    <cellStyle name="Comma 9 2 3 3" xfId="20430" xr:uid="{4C07D37B-B57B-4F26-8D94-00B393854566}"/>
    <cellStyle name="Comma 9 2 3 4" xfId="20796" xr:uid="{6650A139-57D7-47E8-8E54-5617FAEA51C5}"/>
    <cellStyle name="Comma 9 2 4" xfId="19744" xr:uid="{F2675CA3-3ABF-407F-A917-7435B7CAC7EC}"/>
    <cellStyle name="Comma 9 2 5" xfId="20161" xr:uid="{022DD201-9071-4C71-8887-4CC7D574EA72}"/>
    <cellStyle name="Comma 9 2 6" xfId="20527" xr:uid="{318A7B52-E640-4D13-A7DD-B78E34215B1D}"/>
    <cellStyle name="Comma 9 3" xfId="19517" xr:uid="{D2778EE1-A61D-44F7-B33E-EE2C704291B2}"/>
    <cellStyle name="Comma 9 3 2" xfId="19952" xr:uid="{54D0DDBF-C034-47C1-A50C-7FC3F27463EA}"/>
    <cellStyle name="Comma 9 3 3" xfId="20318" xr:uid="{3934B859-2465-4633-879F-080DE019828A}"/>
    <cellStyle name="Comma 9 3 4" xfId="20684" xr:uid="{DF7468D0-0BCB-4A72-A4CE-640010D13AFD}"/>
    <cellStyle name="Comma 9 4" xfId="19614" xr:uid="{668F642B-1163-4C9F-AC56-EDB75B72FC2E}"/>
    <cellStyle name="Comma 9 4 2" xfId="20048" xr:uid="{C45A12D0-C6E1-41C1-828D-57A92FF88ED8}"/>
    <cellStyle name="Comma 9 4 3" xfId="20414" xr:uid="{4F3C4AE8-35B8-4339-BE03-AC477155F682}"/>
    <cellStyle name="Comma 9 4 4" xfId="20780" xr:uid="{E72838FC-A443-4401-B3AA-D14E6E4D972E}"/>
    <cellStyle name="Comma 9 5" xfId="19727" xr:uid="{7E9BE81D-DBCA-44A6-9902-C041DECEBA4D}"/>
    <cellStyle name="Comma 9 6" xfId="20145" xr:uid="{4A75C5AB-50A6-47D3-8F33-0E6DE450A5DB}"/>
    <cellStyle name="Comma 9 7" xfId="20511" xr:uid="{1C77178A-1AAE-40D5-9B16-F14D495FF7D5}"/>
    <cellStyle name="Currency 2" xfId="46" xr:uid="{25AA0E73-947F-4D18-AF1E-2CE85FB11E07}"/>
    <cellStyle name="Currency 2 2" xfId="6527" xr:uid="{78F18564-A5C4-4853-9761-62CCE0C43A03}"/>
    <cellStyle name="Currency 2 2 2" xfId="7239" xr:uid="{77380589-8243-4078-999E-22076ADC20F8}"/>
    <cellStyle name="Currency 2 2 2 2" xfId="8879" xr:uid="{B0813B10-AF1F-45D9-B60A-4B04890377F6}"/>
    <cellStyle name="Currency 2 2 3" xfId="8179" xr:uid="{077C0563-B280-4420-9BA0-5B66DFBAD92A}"/>
    <cellStyle name="Currency 2 3" xfId="6522" xr:uid="{99212225-E6D3-429E-9D3E-E12F0CBDE532}"/>
    <cellStyle name="Currency 2 4" xfId="7800" xr:uid="{9C1AA291-4CDB-44BC-8FF7-552DCA87F609}"/>
    <cellStyle name="Currency 2 5" xfId="855" xr:uid="{91774E3F-1A24-475F-8681-567D6DF8AC1A}"/>
    <cellStyle name="Currency 3" xfId="142" xr:uid="{0416E436-B8C8-45D5-AE60-F207AD89BCD1}"/>
    <cellStyle name="Currency 3 2" xfId="6962" xr:uid="{CE3AD866-9131-4DA7-856A-EA1EFA36BEF5}"/>
    <cellStyle name="Currency 3 2 2" xfId="8601" xr:uid="{DF83CC86-A8FA-473D-9844-4FE0339DD597}"/>
    <cellStyle name="Currency 3 3" xfId="7801" xr:uid="{FB32C926-5B59-4C2E-B8C5-451D5F29A9AD}"/>
    <cellStyle name="Currency 3 4" xfId="856" xr:uid="{58704177-CD74-4BA1-85B9-80448FB0D16F}"/>
    <cellStyle name="Currency 3 5" xfId="19529" xr:uid="{C2E99EEA-B127-4A87-AD61-52050386A624}"/>
    <cellStyle name="Currency 3 5 2" xfId="19964" xr:uid="{34F3A0BD-CD0E-43EC-ACA3-3242AC5C58E1}"/>
    <cellStyle name="Currency 3 5 3" xfId="20330" xr:uid="{A79515D4-FE42-45C9-8A78-6D32835C0409}"/>
    <cellStyle name="Currency 3 5 4" xfId="20696" xr:uid="{624151DB-F1F5-4F20-B456-0C0955F79588}"/>
    <cellStyle name="Currency 3 6" xfId="19626" xr:uid="{FE32D049-7E6E-4BAB-90B5-31C063D7EFC4}"/>
    <cellStyle name="Currency 3 6 2" xfId="20060" xr:uid="{90D91A92-19C5-4807-9572-3A03CCC29726}"/>
    <cellStyle name="Currency 3 6 3" xfId="20426" xr:uid="{C6386C53-4323-49BC-A587-B26ECAA67DBA}"/>
    <cellStyle name="Currency 3 6 4" xfId="20792" xr:uid="{E5FA2CD1-8E26-4D38-8598-54FF3DE694BF}"/>
    <cellStyle name="Currency 3 7" xfId="19740" xr:uid="{2D3CE8CE-94EF-4808-BD7E-BC72026C2861}"/>
    <cellStyle name="Currency 3 8" xfId="20157" xr:uid="{EFE4FB74-4C07-4D6A-A278-C2F8881D9DB2}"/>
    <cellStyle name="Currency 3 9" xfId="20523" xr:uid="{0943B549-BA4B-470A-B17C-3C0B3D53E642}"/>
    <cellStyle name="exo" xfId="6528" xr:uid="{5D673286-4D71-4289-8CA4-A368A6143B82}"/>
    <cellStyle name="Explanatory Text 10" xfId="857" xr:uid="{6A8F117F-4B6E-4AF5-A402-A4C9A938E4AB}"/>
    <cellStyle name="Explanatory Text 11" xfId="858" xr:uid="{C6361104-C282-41BA-AE45-A56DD1E81408}"/>
    <cellStyle name="Explanatory Text 12" xfId="859" xr:uid="{8E0726D1-9FEA-4E59-9D79-A30105CF4FD3}"/>
    <cellStyle name="Explanatory Text 13" xfId="860" xr:uid="{FE8C399A-07CF-4A16-A28D-C0E2765B41D5}"/>
    <cellStyle name="Explanatory Text 14" xfId="861" xr:uid="{06D78C3B-607F-45CE-A9AF-C408291CFA83}"/>
    <cellStyle name="Explanatory Text 15" xfId="862" xr:uid="{D18512E8-0B10-4BFA-914A-4CE636712CD9}"/>
    <cellStyle name="Explanatory Text 16" xfId="863" xr:uid="{B36EAF29-9154-4AD3-AFF0-07BB13779D5C}"/>
    <cellStyle name="Explanatory Text 17" xfId="864" xr:uid="{9236D6DA-6E13-4138-B9B1-76A715E884F1}"/>
    <cellStyle name="Explanatory Text 18" xfId="865" xr:uid="{699136B1-BE40-4975-B83B-6072685222B6}"/>
    <cellStyle name="Explanatory Text 18 2" xfId="866" xr:uid="{81FE3D92-A71B-4F3E-8BFA-FDCC9AAE82B7}"/>
    <cellStyle name="Explanatory Text 19" xfId="867" xr:uid="{851679A1-A47E-4CDE-B9B2-C84BB45D1C2E}"/>
    <cellStyle name="Explanatory Text 19 2" xfId="868" xr:uid="{90A1EBF2-B16E-45DF-B1A5-79FD905A694F}"/>
    <cellStyle name="Explanatory Text 2" xfId="869" xr:uid="{CE7921DD-7F6E-4BBD-AB36-9E7ACCAC19B6}"/>
    <cellStyle name="Explanatory Text 2 2" xfId="870" xr:uid="{FF7A8A74-0276-4C07-979F-AC74E26E821F}"/>
    <cellStyle name="Explanatory Text 2 2 2" xfId="6497" xr:uid="{80A9A6BD-4F79-4AB8-AFB0-5D7A0E154663}"/>
    <cellStyle name="Explanatory Text 3" xfId="871" xr:uid="{2FAB8560-D146-40E7-A4ED-61EA77941A84}"/>
    <cellStyle name="Explanatory Text 4" xfId="872" xr:uid="{BD9D17B1-3431-4C07-936E-74D229A555CE}"/>
    <cellStyle name="Explanatory Text 5" xfId="873" xr:uid="{AE8AF513-A3A7-45E0-9B3E-2EF8965C9FF1}"/>
    <cellStyle name="Explanatory Text 6" xfId="874" xr:uid="{3523B1B4-5DE6-4372-823C-1190D6F411D3}"/>
    <cellStyle name="Explanatory Text 7" xfId="875" xr:uid="{B5F70D25-94AC-426C-BADD-4E107B1EC062}"/>
    <cellStyle name="Explanatory Text 8" xfId="876" xr:uid="{5E9534AD-4ED3-43EB-87B2-9D8C90ACF8A2}"/>
    <cellStyle name="Explanatory Text 9" xfId="877" xr:uid="{0BF73187-E5EA-4310-80D9-7A88CDFDB10A}"/>
    <cellStyle name="Good 10" xfId="878" xr:uid="{F4AEFFBA-01AD-4F78-93D8-78B643BAD099}"/>
    <cellStyle name="Good 11" xfId="879" xr:uid="{B3F31180-8869-4BC4-9DC4-1B6E3A7F78DD}"/>
    <cellStyle name="Good 12" xfId="880" xr:uid="{339B8B8F-584E-453E-BE4D-9763E74D7A6E}"/>
    <cellStyle name="Good 13" xfId="881" xr:uid="{D74B0682-CE82-4900-8594-B0A1AF63795C}"/>
    <cellStyle name="Good 14" xfId="882" xr:uid="{2FAF962B-2A64-4117-8D59-FDBE5E1220CE}"/>
    <cellStyle name="Good 15" xfId="883" xr:uid="{218C5BA6-9799-438B-B4D7-7BEB38399210}"/>
    <cellStyle name="Good 16" xfId="884" xr:uid="{A62BEC48-4FF4-48A5-8D2F-6A4F500958F9}"/>
    <cellStyle name="Good 17" xfId="885" xr:uid="{739AB79A-9F96-4025-9903-344036485D55}"/>
    <cellStyle name="Good 18" xfId="886" xr:uid="{22CBB796-0D29-4C34-94FE-A397ED3F3CA6}"/>
    <cellStyle name="Good 18 2" xfId="887" xr:uid="{29CF81B7-6590-4179-923D-EF146DE84BD0}"/>
    <cellStyle name="Good 19" xfId="888" xr:uid="{E664C71F-62E9-4686-AC15-5EC977563942}"/>
    <cellStyle name="Good 19 2" xfId="889" xr:uid="{2184D21B-F480-4441-925F-858981A862F7}"/>
    <cellStyle name="Good 2" xfId="890" xr:uid="{EA009858-4D8C-4192-A85C-0EBB3041545A}"/>
    <cellStyle name="Good 2 2" xfId="891" xr:uid="{B161C683-31EE-48D8-A9D9-13CD4A53C746}"/>
    <cellStyle name="Good 2 2 2" xfId="6498" xr:uid="{3077524E-97B9-49FF-A52C-9F4E29B96B8C}"/>
    <cellStyle name="Good 3" xfId="892" xr:uid="{1F341E2E-1A25-4DE5-BDE0-007E788EB4E4}"/>
    <cellStyle name="Good 4" xfId="893" xr:uid="{E81E7E52-15CA-4D5E-90AE-7ABE22C75149}"/>
    <cellStyle name="Good 5" xfId="894" xr:uid="{E7B35C93-61C4-477B-A520-3DF9610D701E}"/>
    <cellStyle name="Good 6" xfId="895" xr:uid="{CA5D15A9-23C6-4133-993C-3FD17C59F68D}"/>
    <cellStyle name="Good 7" xfId="896" xr:uid="{379704A6-8C2B-4C31-B30F-214CFABA3286}"/>
    <cellStyle name="Good 8" xfId="897" xr:uid="{9136FDC9-CF8A-430F-8B33-0E21810A1E16}"/>
    <cellStyle name="Good 9" xfId="898" xr:uid="{9E92BBC7-7D6A-42CD-B442-4E744EE3EF20}"/>
    <cellStyle name="Heading 1 10" xfId="899" xr:uid="{0C2A6EE3-72C5-42F7-BB9E-A5821A97B252}"/>
    <cellStyle name="Heading 1 11" xfId="900" xr:uid="{EA50A2AE-0F3C-458C-BFA1-A10378BDCD9A}"/>
    <cellStyle name="Heading 1 12" xfId="901" xr:uid="{6455E548-4E9C-48D3-A634-A5E0A8303AEC}"/>
    <cellStyle name="Heading 1 13" xfId="902" xr:uid="{D4536F36-59C7-43A4-B8B7-C50F077A6C3E}"/>
    <cellStyle name="Heading 1 14" xfId="903" xr:uid="{19D68C3E-32D8-489B-96F6-623F252538BC}"/>
    <cellStyle name="Heading 1 15" xfId="904" xr:uid="{7F47C6AD-297F-49A3-8126-3F81D57BD819}"/>
    <cellStyle name="Heading 1 16" xfId="905" xr:uid="{D6DF9C40-02AA-4E82-952F-8552F1F9CC88}"/>
    <cellStyle name="Heading 1 17" xfId="906" xr:uid="{B53324B3-9D86-4C87-B52B-04348387E4A5}"/>
    <cellStyle name="Heading 1 18" xfId="907" xr:uid="{C31A55CC-33F5-4573-BA01-B4467F61D9A8}"/>
    <cellStyle name="Heading 1 18 2" xfId="908" xr:uid="{FBCD594A-661B-4295-ACF5-A281AFFC55B4}"/>
    <cellStyle name="Heading 1 19" xfId="909" xr:uid="{27CF7F53-194E-4C44-9AB4-4D925D935902}"/>
    <cellStyle name="Heading 1 19 2" xfId="910" xr:uid="{A0912B37-B94C-4EDC-B7FF-6076633272A1}"/>
    <cellStyle name="Heading 1 2" xfId="911" xr:uid="{919C12F9-3669-4037-B676-186F3FA0AAA4}"/>
    <cellStyle name="Heading 1 2 2" xfId="912" xr:uid="{555EC31F-6CB1-41EF-9795-01D9DD627B8C}"/>
    <cellStyle name="Heading 1 2 2 2" xfId="6499" xr:uid="{FAC444DD-BAA7-4408-A36E-C93178117A15}"/>
    <cellStyle name="Heading 1 3" xfId="913" xr:uid="{3E8FF762-7425-4250-BF66-DA9275F01E37}"/>
    <cellStyle name="Heading 1 4" xfId="914" xr:uid="{B61A553F-AD7E-4A89-B98D-A2D555CF5080}"/>
    <cellStyle name="Heading 1 5" xfId="915" xr:uid="{220AD726-C131-40E3-9977-D7C23BB11AA2}"/>
    <cellStyle name="Heading 1 6" xfId="916" xr:uid="{8739AFD7-E845-47E7-8B20-493F0AC61EBC}"/>
    <cellStyle name="Heading 1 7" xfId="917" xr:uid="{F4268533-BA8D-411F-8FBA-4163BF4BCD9D}"/>
    <cellStyle name="Heading 1 8" xfId="918" xr:uid="{2B5CB10F-EFA5-440E-A0A6-7636DB000302}"/>
    <cellStyle name="Heading 1 9" xfId="919" xr:uid="{E4161CED-13AE-4998-9F8C-08D39B1A8449}"/>
    <cellStyle name="Heading 2 10" xfId="920" xr:uid="{95F7B929-3825-472A-B7D8-07D934982FDE}"/>
    <cellStyle name="Heading 2 11" xfId="921" xr:uid="{9843125F-E68E-41AF-BF31-D0252BC418F8}"/>
    <cellStyle name="Heading 2 12" xfId="922" xr:uid="{1B4250D5-128A-4CBB-ADA0-24681233C5DA}"/>
    <cellStyle name="Heading 2 13" xfId="923" xr:uid="{B8D375C2-2169-4EAD-8971-818DC67214A3}"/>
    <cellStyle name="Heading 2 14" xfId="924" xr:uid="{8879CB12-9147-4D2F-BCAC-09FB46BF8BED}"/>
    <cellStyle name="Heading 2 15" xfId="925" xr:uid="{D8A18234-1DF6-464B-9914-4D7F7F1E2A79}"/>
    <cellStyle name="Heading 2 16" xfId="926" xr:uid="{CFAFCEDB-BEF2-4637-A9D7-29F1DE29B07C}"/>
    <cellStyle name="Heading 2 17" xfId="927" xr:uid="{DF03730E-C009-4228-AF84-3F798EE9ECEF}"/>
    <cellStyle name="Heading 2 18" xfId="928" xr:uid="{3BDA4EFC-4586-4936-9A05-88C512E2C748}"/>
    <cellStyle name="Heading 2 18 2" xfId="929" xr:uid="{FD2C6B92-AAA1-4AC2-8F64-2C8B4F7CC577}"/>
    <cellStyle name="Heading 2 19" xfId="930" xr:uid="{2F8CE544-C1B6-49FF-B0FB-8B4EA87FA04E}"/>
    <cellStyle name="Heading 2 19 2" xfId="931" xr:uid="{BB53D61B-0A11-4075-B540-77938482184F}"/>
    <cellStyle name="Heading 2 2" xfId="932" xr:uid="{C094485E-D007-4D41-8D41-DD9139A19F6D}"/>
    <cellStyle name="Heading 2 2 2" xfId="933" xr:uid="{E224C45B-1A71-44C5-8D6E-C19ACEAE445A}"/>
    <cellStyle name="Heading 2 2 2 2" xfId="6500" xr:uid="{EA95C595-58F5-44CA-A38C-4BFBD23AB2F9}"/>
    <cellStyle name="Heading 2 3" xfId="934" xr:uid="{D5A01409-7FA4-43A1-9A83-C992806AE7D7}"/>
    <cellStyle name="Heading 2 4" xfId="935" xr:uid="{B15C5DE2-CD7F-4158-B429-194CDF67CE91}"/>
    <cellStyle name="Heading 2 5" xfId="936" xr:uid="{A40D7AF5-DE9F-4897-BD48-58AE08AA88AF}"/>
    <cellStyle name="Heading 2 6" xfId="937" xr:uid="{6F092EB4-D90A-4890-A28F-C416A3C7EFB6}"/>
    <cellStyle name="Heading 2 7" xfId="938" xr:uid="{F3278614-FAB9-493A-B4EB-02E30FD43282}"/>
    <cellStyle name="Heading 2 8" xfId="939" xr:uid="{8305EB9C-E7EA-43F3-9062-598182C441DE}"/>
    <cellStyle name="Heading 2 9" xfId="940" xr:uid="{5790577D-BCCD-4AAB-8481-69635A508123}"/>
    <cellStyle name="Heading 3 10" xfId="941" xr:uid="{1D10E503-222F-4B06-B7E0-0F8D2BEDE9E6}"/>
    <cellStyle name="Heading 3 10 10" xfId="942" xr:uid="{CC8DBE36-273C-46E9-8DF4-C7F67A4BC48D}"/>
    <cellStyle name="Heading 3 10 10 2" xfId="943" xr:uid="{C57B75B2-3D5C-4FE3-84FC-0751CE88E190}"/>
    <cellStyle name="Heading 3 10 10 2 2" xfId="944" xr:uid="{3C48EC18-BFD7-4167-915E-1B7748EC70BC}"/>
    <cellStyle name="Heading 3 10 10 3" xfId="945" xr:uid="{D25A2813-42B0-480C-B56B-AA5C3DAC73D6}"/>
    <cellStyle name="Heading 3 10 10 3 2" xfId="946" xr:uid="{2B601794-DD2A-4B63-A5DC-D1DBBC07FFD4}"/>
    <cellStyle name="Heading 3 10 10 4" xfId="947" xr:uid="{0338E445-C4BE-47A7-8C2F-7AB9F3E9CFD6}"/>
    <cellStyle name="Heading 3 10 10 4 2" xfId="948" xr:uid="{79C65A1F-7EC3-43A4-9DF1-552BF03CF6BC}"/>
    <cellStyle name="Heading 3 10 11" xfId="949" xr:uid="{BC4BF5B7-65F4-48F6-9A25-4D86FF9430ED}"/>
    <cellStyle name="Heading 3 10 11 2" xfId="950" xr:uid="{3B257D66-710C-46A5-ABBA-03E0F68C0EE1}"/>
    <cellStyle name="Heading 3 10 11 2 2" xfId="951" xr:uid="{2AD070B4-D535-414B-A7E1-3A7A9CA920DE}"/>
    <cellStyle name="Heading 3 10 11 3" xfId="952" xr:uid="{4E352CAF-6517-4978-8B2C-1004E4D852ED}"/>
    <cellStyle name="Heading 3 10 11 3 2" xfId="953" xr:uid="{194D4F5D-E07E-49E3-9CC9-9B22243C9F72}"/>
    <cellStyle name="Heading 3 10 11 4" xfId="954" xr:uid="{6B9E9A66-3620-4339-939F-33151A9D64C3}"/>
    <cellStyle name="Heading 3 10 11 4 2" xfId="955" xr:uid="{4B9203CD-3F53-4EA5-A69B-6490F17B46DA}"/>
    <cellStyle name="Heading 3 10 12" xfId="956" xr:uid="{3C0EBA02-4572-4EC8-A75F-3C24D9DB95D2}"/>
    <cellStyle name="Heading 3 10 12 2" xfId="957" xr:uid="{02EDD146-107A-44E4-B9CC-AB570865F2D0}"/>
    <cellStyle name="Heading 3 10 12 2 2" xfId="958" xr:uid="{237DD7F8-8B10-43AA-96F4-B795CE535D09}"/>
    <cellStyle name="Heading 3 10 12 3" xfId="959" xr:uid="{2BF90DC6-0304-44F0-AE1D-0B180E0293D1}"/>
    <cellStyle name="Heading 3 10 12 3 2" xfId="960" xr:uid="{B6D0B5DD-40EF-454D-A7B3-1C509F78ACED}"/>
    <cellStyle name="Heading 3 10 12 4" xfId="961" xr:uid="{45B151E7-204B-4452-B21E-59B4CB921212}"/>
    <cellStyle name="Heading 3 10 12 4 2" xfId="962" xr:uid="{A43CD9BD-44E3-4B07-80BF-D89E1F3BFF2D}"/>
    <cellStyle name="Heading 3 10 13" xfId="963" xr:uid="{2B925162-F340-4945-9BF8-F1AA4A441E69}"/>
    <cellStyle name="Heading 3 10 13 2" xfId="964" xr:uid="{AD9115FA-C18A-4C5F-B6C0-1E38A70BE17A}"/>
    <cellStyle name="Heading 3 10 13 2 2" xfId="965" xr:uid="{4CB1E680-95AC-4E8F-B0E7-F177AC8D5A84}"/>
    <cellStyle name="Heading 3 10 13 3" xfId="966" xr:uid="{093F1390-7523-4508-95B0-8AE22AD463F2}"/>
    <cellStyle name="Heading 3 10 13 3 2" xfId="967" xr:uid="{F45B9EBA-EDFE-41CD-AD08-E1E747C1AD60}"/>
    <cellStyle name="Heading 3 10 13 4" xfId="968" xr:uid="{4E89537F-A53F-47AF-AD6A-6AD6482CFB25}"/>
    <cellStyle name="Heading 3 10 13 4 2" xfId="969" xr:uid="{0C1C084F-0D94-46C0-9DB8-BD0B8A353190}"/>
    <cellStyle name="Heading 3 10 14" xfId="970" xr:uid="{D77D8E12-92F9-413E-A31D-15AAB9B24E8D}"/>
    <cellStyle name="Heading 3 10 14 2" xfId="971" xr:uid="{A348369F-F3E2-4938-8203-7B0F837D4917}"/>
    <cellStyle name="Heading 3 10 14 2 2" xfId="972" xr:uid="{9647A513-508F-4919-8E3C-18F578F1910C}"/>
    <cellStyle name="Heading 3 10 14 3" xfId="973" xr:uid="{58B6F7CE-A4D7-40D0-B3DA-CAD45C5B64FA}"/>
    <cellStyle name="Heading 3 10 14 3 2" xfId="974" xr:uid="{07BBF50E-B53A-4935-9AA6-47767F59DA6D}"/>
    <cellStyle name="Heading 3 10 14 4" xfId="975" xr:uid="{4BD4A0E4-18FB-4D08-8C74-6A9CC93E8322}"/>
    <cellStyle name="Heading 3 10 14 4 2" xfId="976" xr:uid="{153B919B-159E-4EAF-9D54-D6223227EADC}"/>
    <cellStyle name="Heading 3 10 15" xfId="977" xr:uid="{06F615F6-1D0F-45F4-84DD-8EB2F819F640}"/>
    <cellStyle name="Heading 3 10 15 2" xfId="978" xr:uid="{961C570F-2C7D-4794-8BCC-0FA3DA466572}"/>
    <cellStyle name="Heading 3 10 15 2 2" xfId="979" xr:uid="{2D13B91E-E111-4E56-B518-7EC533BA1DCB}"/>
    <cellStyle name="Heading 3 10 15 3" xfId="980" xr:uid="{E9ED0C23-CFF4-4DF0-B93A-83FDB83474E6}"/>
    <cellStyle name="Heading 3 10 15 3 2" xfId="981" xr:uid="{FCB88B90-2834-4720-9481-BD8EDE301FCD}"/>
    <cellStyle name="Heading 3 10 15 4" xfId="982" xr:uid="{AC9EC4B1-0DF0-4BD5-8B36-2A1169F71DC3}"/>
    <cellStyle name="Heading 3 10 15 4 2" xfId="983" xr:uid="{63F97EDB-BBDC-4C02-B30F-8E95EAC8A6B4}"/>
    <cellStyle name="Heading 3 10 16" xfId="984" xr:uid="{FE86F962-9B1A-433E-9A6D-87A3E9B9CBEA}"/>
    <cellStyle name="Heading 3 10 16 2" xfId="985" xr:uid="{EDB81190-04C0-4907-8A13-89E246EE4449}"/>
    <cellStyle name="Heading 3 10 17" xfId="986" xr:uid="{1DE1605F-78B9-431E-98AE-9C08B819C485}"/>
    <cellStyle name="Heading 3 10 17 2" xfId="987" xr:uid="{00D113A5-1D75-4B7E-8A50-9B689D81541B}"/>
    <cellStyle name="Heading 3 10 18" xfId="988" xr:uid="{E2374820-B6DE-4366-ADB1-82686C09E108}"/>
    <cellStyle name="Heading 3 10 18 2" xfId="989" xr:uid="{5DC8DCE5-4040-446B-A7F4-B0074C12CB87}"/>
    <cellStyle name="Heading 3 10 19" xfId="990" xr:uid="{7EF52F75-B785-4607-A7C1-6448E9549512}"/>
    <cellStyle name="Heading 3 10 2" xfId="991" xr:uid="{9E957BE5-1F57-43E0-B225-39A862E6B5AE}"/>
    <cellStyle name="Heading 3 10 2 2" xfId="992" xr:uid="{7F2851E7-5035-41E6-A6A2-2484BD8EAC5F}"/>
    <cellStyle name="Heading 3 10 2 2 2" xfId="993" xr:uid="{D6622407-6AED-4BFC-9037-95C9A20938D6}"/>
    <cellStyle name="Heading 3 10 2 3" xfId="994" xr:uid="{23967023-B96B-4239-BCF3-1C97CF510750}"/>
    <cellStyle name="Heading 3 10 2 3 2" xfId="995" xr:uid="{D38ECF59-3075-4AB7-B618-2BA562D18F97}"/>
    <cellStyle name="Heading 3 10 2 4" xfId="996" xr:uid="{33C861BD-BE36-4ADF-A1EE-909271351248}"/>
    <cellStyle name="Heading 3 10 2 4 2" xfId="997" xr:uid="{5EC7D4DE-6712-4412-8D81-5F609C4DF1B7}"/>
    <cellStyle name="Heading 3 10 20" xfId="998" xr:uid="{479A8BAF-AFA1-4747-A3E5-06C588ABF2EE}"/>
    <cellStyle name="Heading 3 10 21" xfId="999" xr:uid="{7D49CC3F-23CC-4B5B-B073-CB380ECE04F9}"/>
    <cellStyle name="Heading 3 10 22" xfId="1000" xr:uid="{C27ECD75-1C16-4EC3-9741-B4E75AFEFD19}"/>
    <cellStyle name="Heading 3 10 23" xfId="1001" xr:uid="{304CDF26-A9F4-402E-8E70-440CC152B68A}"/>
    <cellStyle name="Heading 3 10 24" xfId="1002" xr:uid="{B05C0AE3-2A82-4BF3-9356-76BE38FF5393}"/>
    <cellStyle name="Heading 3 10 25" xfId="1003" xr:uid="{66F21329-241F-475C-B021-59B5B62EF9C8}"/>
    <cellStyle name="Heading 3 10 3" xfId="1004" xr:uid="{46C3B2B6-AF4A-4CEF-B8A4-D95F1BF66A4F}"/>
    <cellStyle name="Heading 3 10 3 2" xfId="1005" xr:uid="{11CDBF33-8401-4292-8AEC-3C5E01B3E2EA}"/>
    <cellStyle name="Heading 3 10 3 2 2" xfId="1006" xr:uid="{B2D1B7D3-0A83-4AF6-9BB8-7C0940EC982B}"/>
    <cellStyle name="Heading 3 10 3 3" xfId="1007" xr:uid="{5022312F-690F-4EEC-B542-6357106E0EC9}"/>
    <cellStyle name="Heading 3 10 3 3 2" xfId="1008" xr:uid="{BC1FBDE4-5FB4-44C0-A3EC-8AB9DA2319ED}"/>
    <cellStyle name="Heading 3 10 3 4" xfId="1009" xr:uid="{684C941A-0149-4CFF-865A-C43C431ECE95}"/>
    <cellStyle name="Heading 3 10 3 4 2" xfId="1010" xr:uid="{66A8B8CA-BE81-4E23-9BA1-190ACB136809}"/>
    <cellStyle name="Heading 3 10 4" xfId="1011" xr:uid="{1F48E25A-8017-4A19-B7B3-5A685096AF8C}"/>
    <cellStyle name="Heading 3 10 4 2" xfId="1012" xr:uid="{90CDBB46-93D4-4719-8987-AE117403F2DB}"/>
    <cellStyle name="Heading 3 10 4 2 2" xfId="1013" xr:uid="{C4150262-7A0C-4F02-9BCB-021DBF486955}"/>
    <cellStyle name="Heading 3 10 4 3" xfId="1014" xr:uid="{5D85F989-4C51-4084-A32F-1AA438D62A57}"/>
    <cellStyle name="Heading 3 10 4 3 2" xfId="1015" xr:uid="{783DB881-90FC-41CD-A303-E17C79F3A2A8}"/>
    <cellStyle name="Heading 3 10 4 4" xfId="1016" xr:uid="{EF3F5B5E-9B33-459B-A48E-B14568E9B5A9}"/>
    <cellStyle name="Heading 3 10 4 4 2" xfId="1017" xr:uid="{EFA11A08-D574-4507-86CD-70FF19770176}"/>
    <cellStyle name="Heading 3 10 5" xfId="1018" xr:uid="{22CD85FC-0D17-437E-914F-6CC1BFEF0764}"/>
    <cellStyle name="Heading 3 10 5 2" xfId="1019" xr:uid="{456B174D-155C-4333-9996-5844A1159EC2}"/>
    <cellStyle name="Heading 3 10 5 2 2" xfId="1020" xr:uid="{5153199A-FF02-45C4-BFB4-B7AD408D8BC6}"/>
    <cellStyle name="Heading 3 10 5 3" xfId="1021" xr:uid="{53B1D302-B4DF-407F-9980-427E4BDB7356}"/>
    <cellStyle name="Heading 3 10 5 3 2" xfId="1022" xr:uid="{624338AF-96AA-403C-B2E6-ACD6A3EB3EFA}"/>
    <cellStyle name="Heading 3 10 5 4" xfId="1023" xr:uid="{2F6FFCA4-95E2-4DED-A52C-81DF1B7E80AC}"/>
    <cellStyle name="Heading 3 10 5 4 2" xfId="1024" xr:uid="{05C1931E-E2A8-45E4-8941-8897F2B902B3}"/>
    <cellStyle name="Heading 3 10 6" xfId="1025" xr:uid="{1B7ECC3C-BD5F-410E-A037-C388496663EC}"/>
    <cellStyle name="Heading 3 10 6 2" xfId="1026" xr:uid="{0FA99660-168B-44B7-A1A4-790894097566}"/>
    <cellStyle name="Heading 3 10 6 2 2" xfId="1027" xr:uid="{DF7C108D-34A8-4C49-BCF0-BB521773D846}"/>
    <cellStyle name="Heading 3 10 6 3" xfId="1028" xr:uid="{87E7E167-3008-451A-BFDF-64E6A9FFDDD3}"/>
    <cellStyle name="Heading 3 10 6 3 2" xfId="1029" xr:uid="{6867007E-401B-45BB-9F4A-61A72A8F5DB9}"/>
    <cellStyle name="Heading 3 10 6 4" xfId="1030" xr:uid="{2FA6AC77-9F11-477B-94BF-392759C2EF09}"/>
    <cellStyle name="Heading 3 10 6 4 2" xfId="1031" xr:uid="{DBCB852E-09F4-43EB-B0C6-D0B734FC6F88}"/>
    <cellStyle name="Heading 3 10 7" xfId="1032" xr:uid="{C8231DF1-44D2-4E94-B455-274D0A585984}"/>
    <cellStyle name="Heading 3 10 7 2" xfId="1033" xr:uid="{56F82CF7-4BB7-448A-8655-B9CC2527B3F3}"/>
    <cellStyle name="Heading 3 10 7 2 2" xfId="1034" xr:uid="{D711A3EF-42C7-4A57-B1AB-3CFFAA66D49B}"/>
    <cellStyle name="Heading 3 10 7 3" xfId="1035" xr:uid="{8A7F0383-3206-44B7-9856-3CEE8B848BD5}"/>
    <cellStyle name="Heading 3 10 7 3 2" xfId="1036" xr:uid="{C0431088-6C26-4415-A14A-3C009D8286F1}"/>
    <cellStyle name="Heading 3 10 7 4" xfId="1037" xr:uid="{617086B0-2630-4345-9209-476047E46B4B}"/>
    <cellStyle name="Heading 3 10 7 4 2" xfId="1038" xr:uid="{3CE4AC67-B842-4853-81C8-68F18CCE72F7}"/>
    <cellStyle name="Heading 3 10 8" xfId="1039" xr:uid="{9798E362-3390-4582-8FB7-D8A85A0529F8}"/>
    <cellStyle name="Heading 3 10 8 2" xfId="1040" xr:uid="{66552BB5-53A6-4540-ADD1-39958E83B9A4}"/>
    <cellStyle name="Heading 3 10 8 2 2" xfId="1041" xr:uid="{4DE5AFBE-966C-4255-A2B4-0FF49BC8B926}"/>
    <cellStyle name="Heading 3 10 8 3" xfId="1042" xr:uid="{886C8A0D-7054-4FC2-83B9-F07CA18050F4}"/>
    <cellStyle name="Heading 3 10 8 3 2" xfId="1043" xr:uid="{D5F5C356-D40A-41A0-BB28-BE77023F136F}"/>
    <cellStyle name="Heading 3 10 8 4" xfId="1044" xr:uid="{4ED842A5-6D7C-4439-8971-2F44ADCA408D}"/>
    <cellStyle name="Heading 3 10 8 4 2" xfId="1045" xr:uid="{3982BE92-F3A3-4274-B494-242BDDDEF35A}"/>
    <cellStyle name="Heading 3 10 9" xfId="1046" xr:uid="{53DA7616-28C0-430D-A1D4-0195D7A28583}"/>
    <cellStyle name="Heading 3 10 9 2" xfId="1047" xr:uid="{55076CF5-08C6-409E-AF77-65C19DF9A9FD}"/>
    <cellStyle name="Heading 3 10 9 2 2" xfId="1048" xr:uid="{79290888-2CF6-4557-A023-FB1ADC84D76A}"/>
    <cellStyle name="Heading 3 10 9 3" xfId="1049" xr:uid="{D1AABC9C-DA84-4548-8882-F8078A64ABAF}"/>
    <cellStyle name="Heading 3 10 9 3 2" xfId="1050" xr:uid="{1A57896A-8D4A-42A3-B126-10909034C4AC}"/>
    <cellStyle name="Heading 3 10 9 4" xfId="1051" xr:uid="{03680BCD-EB3D-40DB-A2B6-117E0100A0AF}"/>
    <cellStyle name="Heading 3 10 9 4 2" xfId="1052" xr:uid="{01BF4738-99E4-4630-8316-52B907DF45A8}"/>
    <cellStyle name="Heading 3 11" xfId="1053" xr:uid="{29B5E574-3AF7-4CD0-8BAC-E660C929BC01}"/>
    <cellStyle name="Heading 3 11 10" xfId="1054" xr:uid="{7C3425C4-99DC-4E8D-99E3-28D24B38F5CB}"/>
    <cellStyle name="Heading 3 11 10 2" xfId="1055" xr:uid="{538ECCEF-B256-4BAE-83FD-8B9348C9D5E1}"/>
    <cellStyle name="Heading 3 11 10 2 2" xfId="1056" xr:uid="{CE71A900-5427-48C5-8300-9E9D5B240369}"/>
    <cellStyle name="Heading 3 11 10 3" xfId="1057" xr:uid="{1AA5F1D3-E4C1-427C-98A5-9BCB4E9497A9}"/>
    <cellStyle name="Heading 3 11 10 3 2" xfId="1058" xr:uid="{96336E14-A226-450C-86E6-8C3A22540F2D}"/>
    <cellStyle name="Heading 3 11 10 4" xfId="1059" xr:uid="{8DED342A-F1C9-4C6C-8144-F7C37042A872}"/>
    <cellStyle name="Heading 3 11 10 4 2" xfId="1060" xr:uid="{BEC62A4B-04FC-4D30-A032-88D57BBA4E88}"/>
    <cellStyle name="Heading 3 11 11" xfId="1061" xr:uid="{75212630-90A7-4EB1-80AA-AB2433C5F3EE}"/>
    <cellStyle name="Heading 3 11 11 2" xfId="1062" xr:uid="{D2CF1E1A-A470-4440-9DA4-10718AA4103E}"/>
    <cellStyle name="Heading 3 11 11 2 2" xfId="1063" xr:uid="{90D41C09-3943-4C8F-BBCB-3AD862CF79C8}"/>
    <cellStyle name="Heading 3 11 11 3" xfId="1064" xr:uid="{6A7A1E88-B6E5-4686-AF02-7119362B4168}"/>
    <cellStyle name="Heading 3 11 11 3 2" xfId="1065" xr:uid="{17E588BB-B7E5-429A-8B0B-7E722510E4BB}"/>
    <cellStyle name="Heading 3 11 11 4" xfId="1066" xr:uid="{1A180FC9-199F-4B15-8439-9F57A431E200}"/>
    <cellStyle name="Heading 3 11 11 4 2" xfId="1067" xr:uid="{B1893CF0-D58F-4EBB-AE1C-BD439A83F705}"/>
    <cellStyle name="Heading 3 11 12" xfId="1068" xr:uid="{E5B1EDC1-E904-4958-86F9-7EF1766E7D7B}"/>
    <cellStyle name="Heading 3 11 12 2" xfId="1069" xr:uid="{90280A52-CF8D-4E95-878C-FBFCC39671FB}"/>
    <cellStyle name="Heading 3 11 12 2 2" xfId="1070" xr:uid="{AA46C2B5-D066-4CE6-B237-AFEAFE162F90}"/>
    <cellStyle name="Heading 3 11 12 3" xfId="1071" xr:uid="{76E4C980-98F8-4B98-8E5D-4AF3D92D8350}"/>
    <cellStyle name="Heading 3 11 12 3 2" xfId="1072" xr:uid="{7090E9BA-2C35-40CD-9395-4C8C767EA30A}"/>
    <cellStyle name="Heading 3 11 12 4" xfId="1073" xr:uid="{18800859-E9C7-49CC-BBD6-EF8599E90832}"/>
    <cellStyle name="Heading 3 11 12 4 2" xfId="1074" xr:uid="{F04B730B-5253-49BD-8B21-FA3D1270C8E3}"/>
    <cellStyle name="Heading 3 11 13" xfId="1075" xr:uid="{F726CEA0-2E03-4AFF-AAEB-E55CFB945F9B}"/>
    <cellStyle name="Heading 3 11 13 2" xfId="1076" xr:uid="{9A400E98-31C7-4CAC-A31B-58A3CD5EF999}"/>
    <cellStyle name="Heading 3 11 13 2 2" xfId="1077" xr:uid="{0B02E849-024F-4C2E-9AE2-CEB1F5F2D0F8}"/>
    <cellStyle name="Heading 3 11 13 3" xfId="1078" xr:uid="{7E82EDBD-989E-4E7C-9924-379D645C7D48}"/>
    <cellStyle name="Heading 3 11 13 3 2" xfId="1079" xr:uid="{E6DBE5FE-AD99-4787-BCC4-A2B95FADAF4D}"/>
    <cellStyle name="Heading 3 11 13 4" xfId="1080" xr:uid="{ECAE27AC-68C7-443A-A0B5-CFBEF5E9899A}"/>
    <cellStyle name="Heading 3 11 13 4 2" xfId="1081" xr:uid="{A3F0FD6D-2FBB-4B01-B87C-FFD64FE25A47}"/>
    <cellStyle name="Heading 3 11 14" xfId="1082" xr:uid="{92F4D512-BBD1-4FDA-A33E-0445F3631207}"/>
    <cellStyle name="Heading 3 11 14 2" xfId="1083" xr:uid="{06EB1CE4-A6D0-45C4-B7C1-C32EC05807D5}"/>
    <cellStyle name="Heading 3 11 14 2 2" xfId="1084" xr:uid="{B3BB80E8-125B-4C60-AAD9-91ED9CCAB63C}"/>
    <cellStyle name="Heading 3 11 14 3" xfId="1085" xr:uid="{C1B50B7C-8D98-490A-9288-4B47147C963F}"/>
    <cellStyle name="Heading 3 11 14 3 2" xfId="1086" xr:uid="{A0EC2224-C217-49CB-8C9D-25AFB3C1C8CB}"/>
    <cellStyle name="Heading 3 11 14 4" xfId="1087" xr:uid="{1A731704-3A37-483F-94ED-FF3D0C382243}"/>
    <cellStyle name="Heading 3 11 14 4 2" xfId="1088" xr:uid="{8639E5D1-B8E1-4A2B-98D7-286252F099E7}"/>
    <cellStyle name="Heading 3 11 15" xfId="1089" xr:uid="{8D95728C-8123-48EB-90A8-04F1A54F106C}"/>
    <cellStyle name="Heading 3 11 15 2" xfId="1090" xr:uid="{76CC69F7-924F-4304-A3D8-B57BCA5EAABA}"/>
    <cellStyle name="Heading 3 11 15 2 2" xfId="1091" xr:uid="{AB292F51-D99E-4119-AE34-95D9EE06C33E}"/>
    <cellStyle name="Heading 3 11 15 3" xfId="1092" xr:uid="{51B8AE8B-8FFA-452E-A294-C76CF2AF633C}"/>
    <cellStyle name="Heading 3 11 15 3 2" xfId="1093" xr:uid="{B1EADE7F-AE56-4054-8A31-7C95FA5414DC}"/>
    <cellStyle name="Heading 3 11 15 4" xfId="1094" xr:uid="{BD8A99CF-AB4F-444D-B06B-6ACE7BE8BF3D}"/>
    <cellStyle name="Heading 3 11 15 4 2" xfId="1095" xr:uid="{2E980109-2D5F-48F6-A5C2-9E4E8D4F0AEB}"/>
    <cellStyle name="Heading 3 11 16" xfId="1096" xr:uid="{37B8FD2A-8676-429A-B620-04AFA4B0D1A9}"/>
    <cellStyle name="Heading 3 11 16 2" xfId="1097" xr:uid="{E988C052-15E2-485D-93B4-EA477BA016C6}"/>
    <cellStyle name="Heading 3 11 17" xfId="1098" xr:uid="{C6079F81-F565-4EB9-8A6C-CE8EC52A5E8F}"/>
    <cellStyle name="Heading 3 11 17 2" xfId="1099" xr:uid="{59BA3496-D3F1-4F3A-8B89-B56974E014E9}"/>
    <cellStyle name="Heading 3 11 18" xfId="1100" xr:uid="{C6D8590C-40F3-4D04-BB75-86B6622896DA}"/>
    <cellStyle name="Heading 3 11 18 2" xfId="1101" xr:uid="{C20CFD6F-7584-47CE-9510-BE48EAC8B204}"/>
    <cellStyle name="Heading 3 11 19" xfId="1102" xr:uid="{4457B17A-56F7-42EC-9B52-7E515FFBE934}"/>
    <cellStyle name="Heading 3 11 2" xfId="1103" xr:uid="{02F35F87-E526-475E-A61A-9994E9AA8ECA}"/>
    <cellStyle name="Heading 3 11 2 2" xfId="1104" xr:uid="{464DE055-376A-47F2-94C1-68DC146D700D}"/>
    <cellStyle name="Heading 3 11 2 2 2" xfId="1105" xr:uid="{7FA28773-209D-4E4D-8B61-4D2C4506B573}"/>
    <cellStyle name="Heading 3 11 2 3" xfId="1106" xr:uid="{EA0C3781-1C77-426A-B06B-CAF38B491B29}"/>
    <cellStyle name="Heading 3 11 2 3 2" xfId="1107" xr:uid="{4F72600E-4D17-4007-87EF-3044384FF6CD}"/>
    <cellStyle name="Heading 3 11 2 4" xfId="1108" xr:uid="{14015CEB-675F-4BE1-BF72-1D60A6732090}"/>
    <cellStyle name="Heading 3 11 2 4 2" xfId="1109" xr:uid="{41B75D15-B030-4EE1-90BE-B05419430075}"/>
    <cellStyle name="Heading 3 11 20" xfId="1110" xr:uid="{A7A693A5-9072-4913-8691-6DD2015AF76D}"/>
    <cellStyle name="Heading 3 11 21" xfId="1111" xr:uid="{364D538F-8013-4DF5-98F4-DEF17B735A42}"/>
    <cellStyle name="Heading 3 11 22" xfId="1112" xr:uid="{5C91A3FE-1B8E-41E1-A973-EF7CCD8567AF}"/>
    <cellStyle name="Heading 3 11 23" xfId="1113" xr:uid="{02D94687-7E35-4CDA-9C49-489C09B25C1A}"/>
    <cellStyle name="Heading 3 11 24" xfId="1114" xr:uid="{D75002D4-3986-4672-83C3-2EC4EB2EB06A}"/>
    <cellStyle name="Heading 3 11 25" xfId="1115" xr:uid="{CD63002C-BC0F-4FD4-B6D9-AC73C4AB1C2D}"/>
    <cellStyle name="Heading 3 11 3" xfId="1116" xr:uid="{B0DF3BB1-6C1F-49E3-87C5-BCDBE41E0B33}"/>
    <cellStyle name="Heading 3 11 3 2" xfId="1117" xr:uid="{CA853FE2-13BD-444C-933D-9F36AB0EF428}"/>
    <cellStyle name="Heading 3 11 3 2 2" xfId="1118" xr:uid="{0F999C35-D2F4-44F0-BDC0-1C9D9A23DBB0}"/>
    <cellStyle name="Heading 3 11 3 3" xfId="1119" xr:uid="{BD45AD34-686D-46D8-A629-A292D07BA622}"/>
    <cellStyle name="Heading 3 11 3 3 2" xfId="1120" xr:uid="{9570D567-539F-4817-9BF3-D191EB7D315D}"/>
    <cellStyle name="Heading 3 11 3 4" xfId="1121" xr:uid="{D73E0AF0-58E8-4C28-ACFE-10A89EBC348D}"/>
    <cellStyle name="Heading 3 11 3 4 2" xfId="1122" xr:uid="{56C68C17-CBC2-496E-BAD8-A7FD76EA2C41}"/>
    <cellStyle name="Heading 3 11 4" xfId="1123" xr:uid="{94C33CD7-BA40-464F-88CB-DDA951607E18}"/>
    <cellStyle name="Heading 3 11 4 2" xfId="1124" xr:uid="{DE62FA71-32CB-413F-A663-4CE576CC09A3}"/>
    <cellStyle name="Heading 3 11 4 2 2" xfId="1125" xr:uid="{F36559CC-9097-4BA0-B666-FEB6DC3FC9A0}"/>
    <cellStyle name="Heading 3 11 4 3" xfId="1126" xr:uid="{E190A0AF-52A2-4BD9-90FD-455A4DEB3910}"/>
    <cellStyle name="Heading 3 11 4 3 2" xfId="1127" xr:uid="{5116BAD1-580D-42B0-8C68-8856CDA9A577}"/>
    <cellStyle name="Heading 3 11 4 4" xfId="1128" xr:uid="{454C7FBB-110E-47F4-B3D3-5269BF7EFFEA}"/>
    <cellStyle name="Heading 3 11 4 4 2" xfId="1129" xr:uid="{C9ADDF23-1141-4DFC-B501-6B42E47C3426}"/>
    <cellStyle name="Heading 3 11 5" xfId="1130" xr:uid="{C122FD65-9A15-4895-B4B8-4B4226053577}"/>
    <cellStyle name="Heading 3 11 5 2" xfId="1131" xr:uid="{57FAF292-8F44-4386-82E8-91AD2FA76B20}"/>
    <cellStyle name="Heading 3 11 5 2 2" xfId="1132" xr:uid="{4FBC5208-8235-41EF-B77E-04410AA2F393}"/>
    <cellStyle name="Heading 3 11 5 3" xfId="1133" xr:uid="{10082A32-F0FF-439A-B0C1-F547B2336D90}"/>
    <cellStyle name="Heading 3 11 5 3 2" xfId="1134" xr:uid="{1790B631-DD11-454D-AF13-E45E08C0758C}"/>
    <cellStyle name="Heading 3 11 5 4" xfId="1135" xr:uid="{44D73F8E-7C55-4022-936E-02692EA6D0AE}"/>
    <cellStyle name="Heading 3 11 5 4 2" xfId="1136" xr:uid="{F232B84B-FC7A-43CC-A1B9-111539AE49AB}"/>
    <cellStyle name="Heading 3 11 6" xfId="1137" xr:uid="{4F0AED36-7636-425B-A3DE-A75F34C4BE99}"/>
    <cellStyle name="Heading 3 11 6 2" xfId="1138" xr:uid="{BF1963D0-F6CA-4978-8F43-8FAEA57F05CC}"/>
    <cellStyle name="Heading 3 11 6 2 2" xfId="1139" xr:uid="{ED3F2919-49E0-4B41-9563-908AE57DC9FF}"/>
    <cellStyle name="Heading 3 11 6 3" xfId="1140" xr:uid="{224C7FEB-7CF0-4FAB-BEEC-338C552FB97C}"/>
    <cellStyle name="Heading 3 11 6 3 2" xfId="1141" xr:uid="{BD3E4703-CCFB-4F73-A166-8E82EF65A1D4}"/>
    <cellStyle name="Heading 3 11 6 4" xfId="1142" xr:uid="{977BE330-2E2A-4D28-8000-49006E1A4657}"/>
    <cellStyle name="Heading 3 11 6 4 2" xfId="1143" xr:uid="{D54B260D-6DD1-46B7-B693-DA9E6ECDA6AE}"/>
    <cellStyle name="Heading 3 11 7" xfId="1144" xr:uid="{6E709F1C-E09C-4600-97D6-822B832AD90D}"/>
    <cellStyle name="Heading 3 11 7 2" xfId="1145" xr:uid="{53E6D845-3A88-41E4-8AD2-C1131DE2F0ED}"/>
    <cellStyle name="Heading 3 11 7 2 2" xfId="1146" xr:uid="{82637075-D796-47E0-B7E6-2B4C5D2D8D32}"/>
    <cellStyle name="Heading 3 11 7 3" xfId="1147" xr:uid="{6259317D-6C4F-40A5-BDDF-1D0F02328FCD}"/>
    <cellStyle name="Heading 3 11 7 3 2" xfId="1148" xr:uid="{93FE497E-EA5B-4DDE-A88D-92BF42804F34}"/>
    <cellStyle name="Heading 3 11 7 4" xfId="1149" xr:uid="{8C3AD6EB-B4F9-40E8-8AE0-F6B4780DD2AC}"/>
    <cellStyle name="Heading 3 11 7 4 2" xfId="1150" xr:uid="{C9918E80-EB27-469C-8CE1-CC06F1217C0E}"/>
    <cellStyle name="Heading 3 11 8" xfId="1151" xr:uid="{7B73C79D-5E2C-4570-891F-FE4DBF994C12}"/>
    <cellStyle name="Heading 3 11 8 2" xfId="1152" xr:uid="{C90F765F-ECE9-4F5E-B669-2C0DBC90F658}"/>
    <cellStyle name="Heading 3 11 8 2 2" xfId="1153" xr:uid="{00DECF0E-9F92-4E22-AFF6-87E9ADE42D42}"/>
    <cellStyle name="Heading 3 11 8 3" xfId="1154" xr:uid="{F56A3308-4671-42F9-B9E9-BEF6D5604C03}"/>
    <cellStyle name="Heading 3 11 8 3 2" xfId="1155" xr:uid="{043A6135-BF13-4B41-8607-870A291D0D15}"/>
    <cellStyle name="Heading 3 11 8 4" xfId="1156" xr:uid="{841F60B6-AD49-4CF7-A3B4-C7221D2905AD}"/>
    <cellStyle name="Heading 3 11 8 4 2" xfId="1157" xr:uid="{7A45C404-5298-4920-B9ED-9ABF669C1A20}"/>
    <cellStyle name="Heading 3 11 9" xfId="1158" xr:uid="{1760CC2E-00F2-4B24-A09F-A930D87DBDA7}"/>
    <cellStyle name="Heading 3 11 9 2" xfId="1159" xr:uid="{14932C1D-2717-452E-9CD0-FB79EA0DEBD9}"/>
    <cellStyle name="Heading 3 11 9 2 2" xfId="1160" xr:uid="{FAF1CF41-5303-4FFA-A82B-E893DFEE86D1}"/>
    <cellStyle name="Heading 3 11 9 3" xfId="1161" xr:uid="{3B1E00DD-36EC-4C98-B8DF-787817AC79B6}"/>
    <cellStyle name="Heading 3 11 9 3 2" xfId="1162" xr:uid="{E498F663-25ED-4AD6-81F7-42DB7EB25ACA}"/>
    <cellStyle name="Heading 3 11 9 4" xfId="1163" xr:uid="{801B0289-BDF9-474C-9F05-34F1F4D519E2}"/>
    <cellStyle name="Heading 3 11 9 4 2" xfId="1164" xr:uid="{477235AF-1ED3-4374-AF0D-C6A910F8F894}"/>
    <cellStyle name="Heading 3 12" xfId="1165" xr:uid="{2298F942-510F-4CC3-A6F5-5B8DD6706C46}"/>
    <cellStyle name="Heading 3 12 10" xfId="1166" xr:uid="{91A191D2-F351-4CA5-BD1F-97C68BFB43F2}"/>
    <cellStyle name="Heading 3 12 10 2" xfId="1167" xr:uid="{FDE2C5D1-5D14-43AE-8118-1BD2E6C96809}"/>
    <cellStyle name="Heading 3 12 10 2 2" xfId="1168" xr:uid="{72757655-BEE2-427D-AE06-422D9B32B0F6}"/>
    <cellStyle name="Heading 3 12 10 3" xfId="1169" xr:uid="{F0DE24CE-F3D6-4B85-B4B6-5ABE24B95272}"/>
    <cellStyle name="Heading 3 12 10 3 2" xfId="1170" xr:uid="{ADFB4F8E-D104-42CE-B8BF-79B0EFD48958}"/>
    <cellStyle name="Heading 3 12 10 4" xfId="1171" xr:uid="{2FC65439-760E-4D05-BC81-C061DEFF8EEB}"/>
    <cellStyle name="Heading 3 12 10 4 2" xfId="1172" xr:uid="{916310FF-0DD5-47C3-8A39-CB7BE7AA8746}"/>
    <cellStyle name="Heading 3 12 11" xfId="1173" xr:uid="{8442C064-2A2E-41AB-9CDF-1682EE178E2D}"/>
    <cellStyle name="Heading 3 12 11 2" xfId="1174" xr:uid="{3EB00982-DD62-4404-BBC6-52545FA0A6C8}"/>
    <cellStyle name="Heading 3 12 11 2 2" xfId="1175" xr:uid="{C0E9C6F5-E00A-4C5F-AF92-21223B060F7B}"/>
    <cellStyle name="Heading 3 12 11 3" xfId="1176" xr:uid="{0290D335-D75B-4E0B-9D41-8AA2D69190CA}"/>
    <cellStyle name="Heading 3 12 11 3 2" xfId="1177" xr:uid="{23B35430-050F-4DF3-8EB3-E932B223C0AD}"/>
    <cellStyle name="Heading 3 12 11 4" xfId="1178" xr:uid="{DE3C8015-2807-4B8C-A996-86983511803C}"/>
    <cellStyle name="Heading 3 12 11 4 2" xfId="1179" xr:uid="{3375CDBA-8006-4C46-A350-6A2D5F4B2CD0}"/>
    <cellStyle name="Heading 3 12 12" xfId="1180" xr:uid="{6B2961A9-9D58-41F2-9CD0-A91DE5B07E79}"/>
    <cellStyle name="Heading 3 12 12 2" xfId="1181" xr:uid="{9D9CA683-1705-401D-8229-2C48C9B937D2}"/>
    <cellStyle name="Heading 3 12 12 2 2" xfId="1182" xr:uid="{2CC6AFDA-53D6-4186-BF75-1BADC2243D9C}"/>
    <cellStyle name="Heading 3 12 12 3" xfId="1183" xr:uid="{5D2AA745-705D-4344-A199-A8619429046B}"/>
    <cellStyle name="Heading 3 12 12 3 2" xfId="1184" xr:uid="{83139E2F-EC7D-4978-A515-EFE755CA92B7}"/>
    <cellStyle name="Heading 3 12 12 4" xfId="1185" xr:uid="{126AC4F6-5BC2-4741-A9CC-4FA11CD4AFB1}"/>
    <cellStyle name="Heading 3 12 12 4 2" xfId="1186" xr:uid="{CD7D7F08-F06B-4F6F-BEF2-BE4B037D316E}"/>
    <cellStyle name="Heading 3 12 13" xfId="1187" xr:uid="{6BDCAAC5-9578-40D9-BB7A-4432DBA77E57}"/>
    <cellStyle name="Heading 3 12 13 2" xfId="1188" xr:uid="{A0F8B938-5B08-498F-9964-764118BAE083}"/>
    <cellStyle name="Heading 3 12 13 2 2" xfId="1189" xr:uid="{B77E16F5-FBD9-4831-9D92-EA260D9E5E78}"/>
    <cellStyle name="Heading 3 12 13 3" xfId="1190" xr:uid="{0803EB9D-4B03-4352-86C5-86DE69582050}"/>
    <cellStyle name="Heading 3 12 13 3 2" xfId="1191" xr:uid="{E3D77799-442A-4788-962D-29287C1180FF}"/>
    <cellStyle name="Heading 3 12 13 4" xfId="1192" xr:uid="{3E51EF24-D5F8-4329-B41F-4ACF76A4056F}"/>
    <cellStyle name="Heading 3 12 13 4 2" xfId="1193" xr:uid="{66FEDA95-F91B-405B-87AE-4B8666638F38}"/>
    <cellStyle name="Heading 3 12 14" xfId="1194" xr:uid="{CBA99531-E50F-4552-ADB0-AD41C96C96A9}"/>
    <cellStyle name="Heading 3 12 14 2" xfId="1195" xr:uid="{104A6CA3-088B-4D4C-9922-0F287AC18857}"/>
    <cellStyle name="Heading 3 12 14 2 2" xfId="1196" xr:uid="{73251672-1300-4D25-9AF4-F896E84EE084}"/>
    <cellStyle name="Heading 3 12 14 3" xfId="1197" xr:uid="{77808704-DAA1-44DF-8F7D-E4B9B8101976}"/>
    <cellStyle name="Heading 3 12 14 3 2" xfId="1198" xr:uid="{0DF6E8D1-3A3F-402B-B289-5DAAFCEFE98F}"/>
    <cellStyle name="Heading 3 12 14 4" xfId="1199" xr:uid="{B4A0EA05-4114-40C3-B930-5AEE54CB7EFF}"/>
    <cellStyle name="Heading 3 12 14 4 2" xfId="1200" xr:uid="{D59BB22D-B3DA-42DB-B094-6F426A067620}"/>
    <cellStyle name="Heading 3 12 15" xfId="1201" xr:uid="{44EF5300-D200-48A9-BF2F-365133590C64}"/>
    <cellStyle name="Heading 3 12 15 2" xfId="1202" xr:uid="{9F32685D-8BFC-4D5E-911B-8AD3A154CE84}"/>
    <cellStyle name="Heading 3 12 15 2 2" xfId="1203" xr:uid="{E3E41725-3AA1-4ED3-A97B-21F67AF5548F}"/>
    <cellStyle name="Heading 3 12 15 3" xfId="1204" xr:uid="{BF1425C0-817E-412E-838A-2BCBB518875E}"/>
    <cellStyle name="Heading 3 12 15 3 2" xfId="1205" xr:uid="{C11445E7-34C3-4806-9D7B-FA4EAE92D779}"/>
    <cellStyle name="Heading 3 12 15 4" xfId="1206" xr:uid="{25FAC17A-74BB-4EF1-B9A3-9228FD184DE4}"/>
    <cellStyle name="Heading 3 12 15 4 2" xfId="1207" xr:uid="{8D0C760C-5EEC-4DC3-824B-98CC26E90778}"/>
    <cellStyle name="Heading 3 12 16" xfId="1208" xr:uid="{4BF08533-0F82-469C-B260-9FB4AF2E1D6C}"/>
    <cellStyle name="Heading 3 12 16 2" xfId="1209" xr:uid="{3B74BD53-0A4D-4195-82EA-44823D5311E6}"/>
    <cellStyle name="Heading 3 12 17" xfId="1210" xr:uid="{94E9432C-12F7-4DFD-A203-D433D74FB3BC}"/>
    <cellStyle name="Heading 3 12 17 2" xfId="1211" xr:uid="{92796526-34B9-4DC8-833B-BE1A427C3CAD}"/>
    <cellStyle name="Heading 3 12 18" xfId="1212" xr:uid="{0D156996-7D58-4CB0-AFAD-E6F9851A4690}"/>
    <cellStyle name="Heading 3 12 18 2" xfId="1213" xr:uid="{7B7B72E1-DAB4-4714-83F2-BA3F219642C6}"/>
    <cellStyle name="Heading 3 12 19" xfId="1214" xr:uid="{5E82A943-4EDB-4BDD-A151-015AD21B2FB9}"/>
    <cellStyle name="Heading 3 12 2" xfId="1215" xr:uid="{5BE8A4D7-32DA-457C-8555-71F7532F384C}"/>
    <cellStyle name="Heading 3 12 2 2" xfId="1216" xr:uid="{7B1B9AD4-6EAD-4678-A083-3A90C12C100A}"/>
    <cellStyle name="Heading 3 12 2 2 2" xfId="1217" xr:uid="{A982BF81-E534-4684-8453-22C69397BE3E}"/>
    <cellStyle name="Heading 3 12 2 3" xfId="1218" xr:uid="{B5855591-E9E0-4C3B-9857-AF2FD2BCAD43}"/>
    <cellStyle name="Heading 3 12 2 3 2" xfId="1219" xr:uid="{33173624-9AC1-4606-940F-86BA8F94B6A8}"/>
    <cellStyle name="Heading 3 12 2 4" xfId="1220" xr:uid="{3A36318C-FC36-4C7A-B1E9-10041FCCC00F}"/>
    <cellStyle name="Heading 3 12 2 4 2" xfId="1221" xr:uid="{578B7526-EC92-48C7-B881-73A1B8CA86AD}"/>
    <cellStyle name="Heading 3 12 20" xfId="1222" xr:uid="{77D2CA31-83CC-4927-AC3B-EA8ABA114A38}"/>
    <cellStyle name="Heading 3 12 21" xfId="1223" xr:uid="{E134FEFF-4119-47DC-A44B-4580F6CC8638}"/>
    <cellStyle name="Heading 3 12 22" xfId="1224" xr:uid="{9E497EDC-9C20-4D65-8C91-A8CBD83757B9}"/>
    <cellStyle name="Heading 3 12 23" xfId="1225" xr:uid="{5A775C03-1B41-40C0-AA8B-F118704B0560}"/>
    <cellStyle name="Heading 3 12 24" xfId="1226" xr:uid="{621A9B9E-1A04-4888-A94D-5475FCB6ABA5}"/>
    <cellStyle name="Heading 3 12 25" xfId="1227" xr:uid="{7E354734-37C4-440A-AF13-98BC5303A9F7}"/>
    <cellStyle name="Heading 3 12 3" xfId="1228" xr:uid="{FE9DE13B-E973-4CE7-A118-B63689AF1F44}"/>
    <cellStyle name="Heading 3 12 3 2" xfId="1229" xr:uid="{4EB1A085-63E8-4079-BA7F-06FA6B73938C}"/>
    <cellStyle name="Heading 3 12 3 2 2" xfId="1230" xr:uid="{D48F1C46-2B3E-4407-A6CC-BAF3BB2F2459}"/>
    <cellStyle name="Heading 3 12 3 3" xfId="1231" xr:uid="{3FC68410-876B-4516-85CF-6ED7C1109956}"/>
    <cellStyle name="Heading 3 12 3 3 2" xfId="1232" xr:uid="{256A945C-37CD-402A-AF38-5E5DC6FB2A8B}"/>
    <cellStyle name="Heading 3 12 3 4" xfId="1233" xr:uid="{F969B540-87A6-4BF0-B62B-23007DD71A22}"/>
    <cellStyle name="Heading 3 12 3 4 2" xfId="1234" xr:uid="{A31F2C88-48AA-4943-B0FC-0099D06FE6F8}"/>
    <cellStyle name="Heading 3 12 4" xfId="1235" xr:uid="{7C902F67-DA13-4E0C-AC06-1FAA56D0C235}"/>
    <cellStyle name="Heading 3 12 4 2" xfId="1236" xr:uid="{ED7AD123-212A-4024-A918-DCEF4A1A19F2}"/>
    <cellStyle name="Heading 3 12 4 2 2" xfId="1237" xr:uid="{4616A7DB-06AB-4DD7-ACAC-898B770E0EAC}"/>
    <cellStyle name="Heading 3 12 4 3" xfId="1238" xr:uid="{13977C57-7CDA-453D-8FE9-A1C375F95AC4}"/>
    <cellStyle name="Heading 3 12 4 3 2" xfId="1239" xr:uid="{9BB3F751-00CF-4AF4-A012-E114FD506931}"/>
    <cellStyle name="Heading 3 12 4 4" xfId="1240" xr:uid="{BD917E98-813D-4EC8-9001-2074EA016B5C}"/>
    <cellStyle name="Heading 3 12 4 4 2" xfId="1241" xr:uid="{298438AE-95E0-4FB5-A0ED-ECD29E2529CE}"/>
    <cellStyle name="Heading 3 12 5" xfId="1242" xr:uid="{F1025D2A-67C2-4E19-9D40-1F34D0CB7080}"/>
    <cellStyle name="Heading 3 12 5 2" xfId="1243" xr:uid="{52AE5944-BA72-4A54-8BA0-D7386340717D}"/>
    <cellStyle name="Heading 3 12 5 2 2" xfId="1244" xr:uid="{BD6402C8-9B6B-45B1-96FF-26B08D4CF395}"/>
    <cellStyle name="Heading 3 12 5 3" xfId="1245" xr:uid="{A8995F44-ADDE-4F69-8BFE-1F9F4A23831E}"/>
    <cellStyle name="Heading 3 12 5 3 2" xfId="1246" xr:uid="{329CDF02-2863-4E64-B3F9-20408719FB4A}"/>
    <cellStyle name="Heading 3 12 5 4" xfId="1247" xr:uid="{B6C458E4-D571-4681-B57A-D281F9B7DFD0}"/>
    <cellStyle name="Heading 3 12 5 4 2" xfId="1248" xr:uid="{7A940261-65B2-4B5E-BCAA-6A4093559DBC}"/>
    <cellStyle name="Heading 3 12 6" xfId="1249" xr:uid="{42A6BC52-5E97-4484-9622-6C2FFCEF8D49}"/>
    <cellStyle name="Heading 3 12 6 2" xfId="1250" xr:uid="{FF0EA367-74C8-4A4B-A789-00629C8F5722}"/>
    <cellStyle name="Heading 3 12 6 2 2" xfId="1251" xr:uid="{191594DF-142B-4DBD-8332-7771583D581F}"/>
    <cellStyle name="Heading 3 12 6 3" xfId="1252" xr:uid="{EAC9E8F8-3F4D-4066-801C-AF73B9EA79DC}"/>
    <cellStyle name="Heading 3 12 6 3 2" xfId="1253" xr:uid="{998FF8DF-630F-4097-9D75-A63AA2AE64FB}"/>
    <cellStyle name="Heading 3 12 6 4" xfId="1254" xr:uid="{198949A0-07CE-457B-807C-F5584D2E4CBA}"/>
    <cellStyle name="Heading 3 12 6 4 2" xfId="1255" xr:uid="{DAE614BA-C057-47AF-8CDD-F5612A9AB5A4}"/>
    <cellStyle name="Heading 3 12 7" xfId="1256" xr:uid="{6DD7E13D-2CB1-4747-8B3E-575BBBE7EC5C}"/>
    <cellStyle name="Heading 3 12 7 2" xfId="1257" xr:uid="{E98F8EA8-1911-4727-B324-FB6799830C43}"/>
    <cellStyle name="Heading 3 12 7 2 2" xfId="1258" xr:uid="{19C10351-9968-4BED-ABD1-ADC5462F27C0}"/>
    <cellStyle name="Heading 3 12 7 3" xfId="1259" xr:uid="{81582901-E0CD-4C74-A14B-7317A56DF39B}"/>
    <cellStyle name="Heading 3 12 7 3 2" xfId="1260" xr:uid="{69CC9A0C-1974-4FA2-8233-EA4DDDEC45AB}"/>
    <cellStyle name="Heading 3 12 7 4" xfId="1261" xr:uid="{C0BE8B8D-F074-4A89-A93D-DF7B287B4BE3}"/>
    <cellStyle name="Heading 3 12 7 4 2" xfId="1262" xr:uid="{F600EC47-7D0B-4AC8-8852-BACA027B9063}"/>
    <cellStyle name="Heading 3 12 8" xfId="1263" xr:uid="{83943DBC-7B6A-4961-B2CD-6E4B00E9A266}"/>
    <cellStyle name="Heading 3 12 8 2" xfId="1264" xr:uid="{37FA17F4-90E6-43CB-8C08-68DE872F75B6}"/>
    <cellStyle name="Heading 3 12 8 2 2" xfId="1265" xr:uid="{E44DCF95-32F3-40FF-9329-9A4546C0063D}"/>
    <cellStyle name="Heading 3 12 8 3" xfId="1266" xr:uid="{EC2BB8DA-F17B-4106-83C2-A18E3D727DF6}"/>
    <cellStyle name="Heading 3 12 8 3 2" xfId="1267" xr:uid="{512DA8DC-249D-4E3F-8A02-BFA1991B0719}"/>
    <cellStyle name="Heading 3 12 8 4" xfId="1268" xr:uid="{552690EE-267F-44F4-B02D-149D9196DC95}"/>
    <cellStyle name="Heading 3 12 8 4 2" xfId="1269" xr:uid="{3B6E12EB-6422-4D81-AFB0-4FDEDA90332F}"/>
    <cellStyle name="Heading 3 12 9" xfId="1270" xr:uid="{E86F89CE-02E1-4BE8-97AE-78C592440DCF}"/>
    <cellStyle name="Heading 3 12 9 2" xfId="1271" xr:uid="{EE9382F9-7504-4F4F-88A0-98B175264D20}"/>
    <cellStyle name="Heading 3 12 9 2 2" xfId="1272" xr:uid="{BAA87E06-1875-41AC-8ED8-FCC975E253F0}"/>
    <cellStyle name="Heading 3 12 9 3" xfId="1273" xr:uid="{8886193D-E818-4475-B3ED-AD2034629F14}"/>
    <cellStyle name="Heading 3 12 9 3 2" xfId="1274" xr:uid="{3B96E9C2-28E7-439D-87C5-CD9CF17F8235}"/>
    <cellStyle name="Heading 3 12 9 4" xfId="1275" xr:uid="{D4BD310E-E046-4507-84E3-728C5B97E117}"/>
    <cellStyle name="Heading 3 12 9 4 2" xfId="1276" xr:uid="{96DEFC8C-F6E3-43EE-B5AF-F4F83999634E}"/>
    <cellStyle name="Heading 3 13" xfId="1277" xr:uid="{9809677B-84FA-42C1-ADA8-06028B463570}"/>
    <cellStyle name="Heading 3 13 10" xfId="1278" xr:uid="{B77EBF00-59FC-4468-AABA-46BCFFF6AEA0}"/>
    <cellStyle name="Heading 3 13 10 2" xfId="1279" xr:uid="{4DEE9103-F944-40D5-BF0D-CD491689E65F}"/>
    <cellStyle name="Heading 3 13 10 2 2" xfId="1280" xr:uid="{90A17021-E0D7-4307-A718-E0496BE1A760}"/>
    <cellStyle name="Heading 3 13 10 3" xfId="1281" xr:uid="{18C3287A-1D80-4E14-A8F3-CD6B5581396A}"/>
    <cellStyle name="Heading 3 13 10 3 2" xfId="1282" xr:uid="{DF7167D8-DF7E-42C5-B159-FCC6B0A90614}"/>
    <cellStyle name="Heading 3 13 10 4" xfId="1283" xr:uid="{39EE438B-3C4B-4982-AD7B-777186B977B7}"/>
    <cellStyle name="Heading 3 13 10 4 2" xfId="1284" xr:uid="{B911C445-5A5A-481C-A735-C769995821E2}"/>
    <cellStyle name="Heading 3 13 11" xfId="1285" xr:uid="{DF558B05-A90F-4D0D-A359-AFCB79E248C3}"/>
    <cellStyle name="Heading 3 13 11 2" xfId="1286" xr:uid="{F7287D61-0D61-409C-A8A0-B026969775B1}"/>
    <cellStyle name="Heading 3 13 11 2 2" xfId="1287" xr:uid="{EA678B84-BCA5-46D1-9CE1-92C1434269E3}"/>
    <cellStyle name="Heading 3 13 11 3" xfId="1288" xr:uid="{46171D54-0D9B-47CE-B520-285827BF001D}"/>
    <cellStyle name="Heading 3 13 11 3 2" xfId="1289" xr:uid="{79C9B748-2A95-496C-8D5F-B6E0CE58011B}"/>
    <cellStyle name="Heading 3 13 11 4" xfId="1290" xr:uid="{5C499824-9025-4C84-99F7-2B49D4E543EE}"/>
    <cellStyle name="Heading 3 13 11 4 2" xfId="1291" xr:uid="{525020D0-EBBF-4886-B433-3BB645E166E8}"/>
    <cellStyle name="Heading 3 13 12" xfId="1292" xr:uid="{83CF6781-ADC2-48C7-A389-396168046E37}"/>
    <cellStyle name="Heading 3 13 12 2" xfId="1293" xr:uid="{1FD382C5-A963-479A-815D-277D32FC6EAA}"/>
    <cellStyle name="Heading 3 13 12 2 2" xfId="1294" xr:uid="{E8BDB880-1F7E-49FE-8221-115A4AEEC7DF}"/>
    <cellStyle name="Heading 3 13 12 3" xfId="1295" xr:uid="{44750E43-0F9F-4648-82A0-35B75E019B14}"/>
    <cellStyle name="Heading 3 13 12 3 2" xfId="1296" xr:uid="{668B2415-5C70-4E9C-BEB6-79AEB51E49AF}"/>
    <cellStyle name="Heading 3 13 12 4" xfId="1297" xr:uid="{5F97D12E-E254-481E-B0E5-7338C6758162}"/>
    <cellStyle name="Heading 3 13 12 4 2" xfId="1298" xr:uid="{3827A417-E6FA-4FAD-B692-DFB5FBD5450D}"/>
    <cellStyle name="Heading 3 13 13" xfId="1299" xr:uid="{54A7E26D-A484-4958-8E92-476E2964E2D7}"/>
    <cellStyle name="Heading 3 13 13 2" xfId="1300" xr:uid="{BC9B62AE-00C2-49E2-A8F8-DCC39E2AF530}"/>
    <cellStyle name="Heading 3 13 13 2 2" xfId="1301" xr:uid="{E100B32E-E354-4630-A2D5-864700AA9C71}"/>
    <cellStyle name="Heading 3 13 13 3" xfId="1302" xr:uid="{E3182A0E-9E8A-4B4E-BC9F-0571BFE66686}"/>
    <cellStyle name="Heading 3 13 13 3 2" xfId="1303" xr:uid="{20D686D9-8942-4AD6-BA5D-4F365FAC0554}"/>
    <cellStyle name="Heading 3 13 13 4" xfId="1304" xr:uid="{67BA23F4-3511-4F80-86F9-1E112D34E0C1}"/>
    <cellStyle name="Heading 3 13 13 4 2" xfId="1305" xr:uid="{0FA5CCC9-4AFA-4F7B-A41C-E19E47833962}"/>
    <cellStyle name="Heading 3 13 14" xfId="1306" xr:uid="{BFA7D584-E7BD-4003-9543-D21ED7789A1D}"/>
    <cellStyle name="Heading 3 13 14 2" xfId="1307" xr:uid="{BAFC8B32-727C-4C51-ABAD-5940C9C0715E}"/>
    <cellStyle name="Heading 3 13 14 2 2" xfId="1308" xr:uid="{9645C09E-A035-4AD6-B65E-D67A021E094F}"/>
    <cellStyle name="Heading 3 13 14 3" xfId="1309" xr:uid="{FF200EB7-B0EA-4670-8827-65EF42AC0FB1}"/>
    <cellStyle name="Heading 3 13 14 3 2" xfId="1310" xr:uid="{DD1B1D8B-7F98-428A-8A58-7A77E02ACF78}"/>
    <cellStyle name="Heading 3 13 14 4" xfId="1311" xr:uid="{ECE883C9-80EA-4636-B3D3-805839555002}"/>
    <cellStyle name="Heading 3 13 14 4 2" xfId="1312" xr:uid="{A2D782E9-F99C-40EC-BF44-0896B41AAF0D}"/>
    <cellStyle name="Heading 3 13 15" xfId="1313" xr:uid="{FC9DE67A-E8A8-47B2-893C-E0FC8AB7E1F3}"/>
    <cellStyle name="Heading 3 13 15 2" xfId="1314" xr:uid="{9B58D85B-5D2E-4B50-B1D1-51BCF4A3A565}"/>
    <cellStyle name="Heading 3 13 15 2 2" xfId="1315" xr:uid="{B499900A-6EE7-4E45-B8CE-37B7AB5281D7}"/>
    <cellStyle name="Heading 3 13 15 3" xfId="1316" xr:uid="{348A1AEC-41BC-4C31-8645-D4FEC1738915}"/>
    <cellStyle name="Heading 3 13 15 3 2" xfId="1317" xr:uid="{4AF73EB6-8275-4951-AEDC-8022C9F1D189}"/>
    <cellStyle name="Heading 3 13 15 4" xfId="1318" xr:uid="{4B1F0A02-1386-4CFC-ADDD-2A3F4B064AF6}"/>
    <cellStyle name="Heading 3 13 15 4 2" xfId="1319" xr:uid="{B36C3B5D-B356-4983-8D71-0FDDCABA1421}"/>
    <cellStyle name="Heading 3 13 16" xfId="1320" xr:uid="{0897A303-AD79-44A8-8303-6733F5B502B3}"/>
    <cellStyle name="Heading 3 13 16 2" xfId="1321" xr:uid="{B54C6A69-786F-446D-9F62-F3AD7397C7CF}"/>
    <cellStyle name="Heading 3 13 17" xfId="1322" xr:uid="{CBF8420E-CB68-4F41-9217-A59035A54351}"/>
    <cellStyle name="Heading 3 13 17 2" xfId="1323" xr:uid="{8A8CBC88-0D09-47D5-9C7C-853874763C29}"/>
    <cellStyle name="Heading 3 13 18" xfId="1324" xr:uid="{5AC3A351-F35C-46D3-929A-05A8833AE83E}"/>
    <cellStyle name="Heading 3 13 18 2" xfId="1325" xr:uid="{2286BAE0-74C6-4437-8A1D-5D5660651E4D}"/>
    <cellStyle name="Heading 3 13 19" xfId="1326" xr:uid="{0A80E46A-BD34-4367-BFD2-0009911873E5}"/>
    <cellStyle name="Heading 3 13 2" xfId="1327" xr:uid="{299C530F-6F8D-4D4A-97CE-D521EB5863E2}"/>
    <cellStyle name="Heading 3 13 2 2" xfId="1328" xr:uid="{E2EE7EB2-911B-472A-9594-21F35ABC8140}"/>
    <cellStyle name="Heading 3 13 2 2 2" xfId="1329" xr:uid="{0B9F6ABA-6BF1-4756-AB10-8C61C4C7DD78}"/>
    <cellStyle name="Heading 3 13 2 3" xfId="1330" xr:uid="{9310AE7C-88E7-40C2-B31B-12892698D7F1}"/>
    <cellStyle name="Heading 3 13 2 3 2" xfId="1331" xr:uid="{3B72ADBD-CD24-49FB-98CE-09B32342C832}"/>
    <cellStyle name="Heading 3 13 2 4" xfId="1332" xr:uid="{5511A4EC-C70E-4D72-AEE0-647D7DB749D4}"/>
    <cellStyle name="Heading 3 13 2 4 2" xfId="1333" xr:uid="{EA2BEA97-DC9E-4B5C-9769-7430155D0BD3}"/>
    <cellStyle name="Heading 3 13 20" xfId="1334" xr:uid="{933DAEAF-DB6F-4182-896C-41AC58D8BD8B}"/>
    <cellStyle name="Heading 3 13 21" xfId="1335" xr:uid="{9F61AE44-9CF8-411E-98CB-572022724CF5}"/>
    <cellStyle name="Heading 3 13 22" xfId="1336" xr:uid="{50F121B1-FFBF-4E10-BC2A-A63CB117BD08}"/>
    <cellStyle name="Heading 3 13 23" xfId="1337" xr:uid="{15AE8FB0-BBB2-4377-88C2-E0DDD92D2935}"/>
    <cellStyle name="Heading 3 13 24" xfId="1338" xr:uid="{0D143527-D709-4263-B60A-19ABF9BCCFB7}"/>
    <cellStyle name="Heading 3 13 25" xfId="1339" xr:uid="{896F8F83-BF1F-433A-B49F-70329018776F}"/>
    <cellStyle name="Heading 3 13 3" xfId="1340" xr:uid="{A5ABFEDF-459F-41DA-B536-172829CA181F}"/>
    <cellStyle name="Heading 3 13 3 2" xfId="1341" xr:uid="{97FB13C9-F68F-4E7C-A764-5AEF2C6B605F}"/>
    <cellStyle name="Heading 3 13 3 2 2" xfId="1342" xr:uid="{A084EB1F-DD2C-4852-9ED3-045D031E502E}"/>
    <cellStyle name="Heading 3 13 3 3" xfId="1343" xr:uid="{EA43C189-82C1-44B0-A3E6-8F226E16C1A2}"/>
    <cellStyle name="Heading 3 13 3 3 2" xfId="1344" xr:uid="{AC146745-2015-4725-BFBD-8AB9ACCD0D50}"/>
    <cellStyle name="Heading 3 13 3 4" xfId="1345" xr:uid="{986B3268-D8EE-467B-A0F1-18BF92ED36D8}"/>
    <cellStyle name="Heading 3 13 3 4 2" xfId="1346" xr:uid="{B6986041-41B3-44BA-B204-B2550E73CE3B}"/>
    <cellStyle name="Heading 3 13 4" xfId="1347" xr:uid="{92665DA8-420C-4A28-AC45-F5F347F4A0D9}"/>
    <cellStyle name="Heading 3 13 4 2" xfId="1348" xr:uid="{8DB8DE03-9DD5-4230-927D-64A20CCCFE19}"/>
    <cellStyle name="Heading 3 13 4 2 2" xfId="1349" xr:uid="{26C3D9B6-F1F0-47C2-B476-FCE26F1E7663}"/>
    <cellStyle name="Heading 3 13 4 3" xfId="1350" xr:uid="{B41E48EA-9660-4CDE-B526-BE9B2E3C62CD}"/>
    <cellStyle name="Heading 3 13 4 3 2" xfId="1351" xr:uid="{34F4DB7F-FBDD-4B92-96A8-F2E415E5D4A8}"/>
    <cellStyle name="Heading 3 13 4 4" xfId="1352" xr:uid="{75791834-6294-435E-AECE-02E0932BF6D4}"/>
    <cellStyle name="Heading 3 13 4 4 2" xfId="1353" xr:uid="{FE322C2D-E1C3-4B62-8FF1-D011E0ABEDAF}"/>
    <cellStyle name="Heading 3 13 5" xfId="1354" xr:uid="{C5ECF497-E7BF-4D79-BE79-2D320D31B164}"/>
    <cellStyle name="Heading 3 13 5 2" xfId="1355" xr:uid="{CA3467F8-E292-4205-90A4-3CC69A5CCE70}"/>
    <cellStyle name="Heading 3 13 5 2 2" xfId="1356" xr:uid="{4AB1BEE2-8BD0-4DE6-9394-55D975C28880}"/>
    <cellStyle name="Heading 3 13 5 3" xfId="1357" xr:uid="{C65702B9-B499-4F7B-930D-134A84078FEB}"/>
    <cellStyle name="Heading 3 13 5 3 2" xfId="1358" xr:uid="{4F129AE2-EFBE-4A03-A9E7-73C805280FB7}"/>
    <cellStyle name="Heading 3 13 5 4" xfId="1359" xr:uid="{C2F61F6E-545A-4BB8-9038-2B78D41D7E4B}"/>
    <cellStyle name="Heading 3 13 5 4 2" xfId="1360" xr:uid="{8EA12B3C-2EA8-4947-8894-32887C4E47FA}"/>
    <cellStyle name="Heading 3 13 6" xfId="1361" xr:uid="{6BFAC6AE-99FA-4780-B2F7-B1523D75F4F0}"/>
    <cellStyle name="Heading 3 13 6 2" xfId="1362" xr:uid="{CCA2C9BF-FA41-412C-A117-2008A2D0A3E4}"/>
    <cellStyle name="Heading 3 13 6 2 2" xfId="1363" xr:uid="{B232C30C-2CE4-4208-BC19-95A4F2BD3765}"/>
    <cellStyle name="Heading 3 13 6 3" xfId="1364" xr:uid="{FC130334-187E-46D0-BDA8-D5199D99D412}"/>
    <cellStyle name="Heading 3 13 6 3 2" xfId="1365" xr:uid="{3D7FF064-39A0-42CE-B474-CD1BBFF00F93}"/>
    <cellStyle name="Heading 3 13 6 4" xfId="1366" xr:uid="{7DC4F19D-A4E7-4F35-8896-38104402FF43}"/>
    <cellStyle name="Heading 3 13 6 4 2" xfId="1367" xr:uid="{B7B21B50-6264-486B-8FA6-B8FA29A329D6}"/>
    <cellStyle name="Heading 3 13 7" xfId="1368" xr:uid="{7B14C5EE-FAB6-46B7-A6C3-00FC99C0EEB0}"/>
    <cellStyle name="Heading 3 13 7 2" xfId="1369" xr:uid="{A986442D-61A9-441F-A19B-8A72542BA456}"/>
    <cellStyle name="Heading 3 13 7 2 2" xfId="1370" xr:uid="{DC0D72F5-0B21-48FA-AC71-9DFA08F19315}"/>
    <cellStyle name="Heading 3 13 7 3" xfId="1371" xr:uid="{42E571FE-11DA-4D30-9AD6-F0C001D90996}"/>
    <cellStyle name="Heading 3 13 7 3 2" xfId="1372" xr:uid="{CC125EF0-38B1-4267-A1FF-A802E698BFAF}"/>
    <cellStyle name="Heading 3 13 7 4" xfId="1373" xr:uid="{B580B78F-F7FC-4C43-93D2-637F11AC031F}"/>
    <cellStyle name="Heading 3 13 7 4 2" xfId="1374" xr:uid="{189BC191-9E24-49F3-ADEB-8507D385AB93}"/>
    <cellStyle name="Heading 3 13 8" xfId="1375" xr:uid="{ABEBA2AF-BFA1-41EF-A5BE-6C22A0553945}"/>
    <cellStyle name="Heading 3 13 8 2" xfId="1376" xr:uid="{7EC83B81-8F0D-4747-B653-43DE1BB38BB3}"/>
    <cellStyle name="Heading 3 13 8 2 2" xfId="1377" xr:uid="{F84A7B1A-CB00-49ED-85EB-8378A1F745AB}"/>
    <cellStyle name="Heading 3 13 8 3" xfId="1378" xr:uid="{30DACF99-F21A-4E52-BFA7-CE3FF735F1B5}"/>
    <cellStyle name="Heading 3 13 8 3 2" xfId="1379" xr:uid="{810A2FC5-EDE7-4D2A-B18F-23A58574EE17}"/>
    <cellStyle name="Heading 3 13 8 4" xfId="1380" xr:uid="{FB26EE72-A7E0-47D1-8CE2-35C7ACCD41E6}"/>
    <cellStyle name="Heading 3 13 8 4 2" xfId="1381" xr:uid="{F1759221-0970-4A94-AD85-164A026EAD74}"/>
    <cellStyle name="Heading 3 13 9" xfId="1382" xr:uid="{C320EE30-A30F-4E4B-A63D-D4EDF2873AC0}"/>
    <cellStyle name="Heading 3 13 9 2" xfId="1383" xr:uid="{D37E8221-D5B0-4E0B-89DB-0FF25427AB80}"/>
    <cellStyle name="Heading 3 13 9 2 2" xfId="1384" xr:uid="{DA07330E-1033-4A5F-8934-F5184501A8B4}"/>
    <cellStyle name="Heading 3 13 9 3" xfId="1385" xr:uid="{6CB014B8-64B1-486E-815C-850C20594E7B}"/>
    <cellStyle name="Heading 3 13 9 3 2" xfId="1386" xr:uid="{99F218D5-F75D-4BF2-9A57-BFBF3BC313E2}"/>
    <cellStyle name="Heading 3 13 9 4" xfId="1387" xr:uid="{1C838A04-FC17-41FD-AEB9-ABFB07381A3D}"/>
    <cellStyle name="Heading 3 13 9 4 2" xfId="1388" xr:uid="{D7B285C0-A3D9-4F9F-9F75-190F5D9D57E5}"/>
    <cellStyle name="Heading 3 14" xfId="1389" xr:uid="{8E9B758F-72A1-4335-A7C2-22294F2FDEC8}"/>
    <cellStyle name="Heading 3 14 10" xfId="1390" xr:uid="{0A720F21-60C2-4426-AB0B-CA583C9BD538}"/>
    <cellStyle name="Heading 3 14 10 2" xfId="1391" xr:uid="{7EAA0BA2-9930-4878-A96E-4CB8D401B67A}"/>
    <cellStyle name="Heading 3 14 10 2 2" xfId="1392" xr:uid="{9BFA9A49-8C60-42C1-9E1A-968688599732}"/>
    <cellStyle name="Heading 3 14 10 3" xfId="1393" xr:uid="{9CF649CA-ED4C-4211-9F51-4451074B13BC}"/>
    <cellStyle name="Heading 3 14 10 3 2" xfId="1394" xr:uid="{8B33FDCE-9BDA-46AE-8618-6573CB2A82A7}"/>
    <cellStyle name="Heading 3 14 10 4" xfId="1395" xr:uid="{CED76999-7097-4BF5-A77D-B9C0A4538F43}"/>
    <cellStyle name="Heading 3 14 10 4 2" xfId="1396" xr:uid="{761A7F13-809D-4424-8C65-459E6A42FF76}"/>
    <cellStyle name="Heading 3 14 11" xfId="1397" xr:uid="{75704AD2-BAF9-4E23-BCE0-CFF5F45DBFD3}"/>
    <cellStyle name="Heading 3 14 11 2" xfId="1398" xr:uid="{57C85AC3-93CE-451B-8DF0-F8DF0CAACC12}"/>
    <cellStyle name="Heading 3 14 11 2 2" xfId="1399" xr:uid="{18124724-CC75-4F8F-BF9F-0C02444100A0}"/>
    <cellStyle name="Heading 3 14 11 3" xfId="1400" xr:uid="{488C4285-8421-4614-AE68-021A6EE9E3D1}"/>
    <cellStyle name="Heading 3 14 11 3 2" xfId="1401" xr:uid="{11F39E39-7C55-4350-9ACD-A8B6B85C690A}"/>
    <cellStyle name="Heading 3 14 11 4" xfId="1402" xr:uid="{AAB253AB-28A6-4C50-91DE-74430B14E539}"/>
    <cellStyle name="Heading 3 14 11 4 2" xfId="1403" xr:uid="{BA1D774E-C539-4D89-8A51-581828841E06}"/>
    <cellStyle name="Heading 3 14 12" xfId="1404" xr:uid="{4C13D073-8189-4102-8340-E5755FB00049}"/>
    <cellStyle name="Heading 3 14 12 2" xfId="1405" xr:uid="{2D7F70DF-CA70-48DE-BF5D-CD456E9D45B8}"/>
    <cellStyle name="Heading 3 14 12 2 2" xfId="1406" xr:uid="{4D15C7BC-73AD-4D0E-99B6-C6DD11D47F0D}"/>
    <cellStyle name="Heading 3 14 12 3" xfId="1407" xr:uid="{7E12CE9E-81BA-498F-BFA6-182A32A5DF3B}"/>
    <cellStyle name="Heading 3 14 12 3 2" xfId="1408" xr:uid="{025C4F52-8694-4DA1-BC8B-673F8A295EDD}"/>
    <cellStyle name="Heading 3 14 12 4" xfId="1409" xr:uid="{9D8F89EC-0F46-40B9-8085-0754A02360CF}"/>
    <cellStyle name="Heading 3 14 12 4 2" xfId="1410" xr:uid="{09F500B3-2502-4748-9862-DE0CA24756CA}"/>
    <cellStyle name="Heading 3 14 13" xfId="1411" xr:uid="{89653D6A-9708-4D83-A47F-89D1F953B44D}"/>
    <cellStyle name="Heading 3 14 13 2" xfId="1412" xr:uid="{D5D30709-1FD9-44D1-A135-C5EDE415B802}"/>
    <cellStyle name="Heading 3 14 13 2 2" xfId="1413" xr:uid="{81B2F3EE-D375-4DB5-B312-C6E05DAFC160}"/>
    <cellStyle name="Heading 3 14 13 3" xfId="1414" xr:uid="{7C180F43-62D6-4822-BF88-02F346EDC23C}"/>
    <cellStyle name="Heading 3 14 13 3 2" xfId="1415" xr:uid="{A9140741-5A4D-4427-9A8C-2996334AA2B8}"/>
    <cellStyle name="Heading 3 14 13 4" xfId="1416" xr:uid="{1195C451-7657-440E-9C17-C327E373AD7B}"/>
    <cellStyle name="Heading 3 14 13 4 2" xfId="1417" xr:uid="{8F57651A-DEC1-4C8B-86E8-1BB07C62F4A1}"/>
    <cellStyle name="Heading 3 14 14" xfId="1418" xr:uid="{1AD634D5-0B2B-41D0-9EF9-5EAF9FDF1B14}"/>
    <cellStyle name="Heading 3 14 14 2" xfId="1419" xr:uid="{E93F75CF-3870-4F7D-BEDD-E1D9B4B265FE}"/>
    <cellStyle name="Heading 3 14 14 2 2" xfId="1420" xr:uid="{A7632AA5-922F-48C0-8553-E45E1A965E94}"/>
    <cellStyle name="Heading 3 14 14 3" xfId="1421" xr:uid="{A572B831-B16D-4871-8230-3E711992C59D}"/>
    <cellStyle name="Heading 3 14 14 3 2" xfId="1422" xr:uid="{E413FD72-15BE-4AB6-99BE-51AB30F58E1F}"/>
    <cellStyle name="Heading 3 14 14 4" xfId="1423" xr:uid="{30586DB4-5FB7-449E-AB91-7C0A278EF046}"/>
    <cellStyle name="Heading 3 14 14 4 2" xfId="1424" xr:uid="{7A9923A5-6A49-4AE5-9250-ECFAE293B745}"/>
    <cellStyle name="Heading 3 14 15" xfId="1425" xr:uid="{E302FD24-5D9F-4E09-BAFE-FD8F446254B7}"/>
    <cellStyle name="Heading 3 14 15 2" xfId="1426" xr:uid="{43527501-4093-4A05-A108-588A4485420D}"/>
    <cellStyle name="Heading 3 14 15 2 2" xfId="1427" xr:uid="{9075F5A7-001D-41B3-867D-540B6D68AF8B}"/>
    <cellStyle name="Heading 3 14 15 3" xfId="1428" xr:uid="{86794C0B-0074-4F63-8CF8-13625B417F62}"/>
    <cellStyle name="Heading 3 14 15 3 2" xfId="1429" xr:uid="{0DCE1591-65A0-48EC-AEB7-3A003AB120EC}"/>
    <cellStyle name="Heading 3 14 15 4" xfId="1430" xr:uid="{AFCC90D5-F460-4056-8231-F3C8056DA29E}"/>
    <cellStyle name="Heading 3 14 15 4 2" xfId="1431" xr:uid="{A786C786-54F7-4E92-98A9-00AD4FA6C182}"/>
    <cellStyle name="Heading 3 14 16" xfId="1432" xr:uid="{2E0D54BD-16D0-4313-A87B-6E1944D98B01}"/>
    <cellStyle name="Heading 3 14 16 2" xfId="1433" xr:uid="{BFB8FA5F-7ECA-4801-9D84-190D6E1FCA2A}"/>
    <cellStyle name="Heading 3 14 17" xfId="1434" xr:uid="{556B4128-16BC-40BE-AE50-17B840908084}"/>
    <cellStyle name="Heading 3 14 17 2" xfId="1435" xr:uid="{E256ECC6-3E06-4B17-AE1F-6913800B50CA}"/>
    <cellStyle name="Heading 3 14 18" xfId="1436" xr:uid="{18CF8AB1-2CEF-4A52-B037-1ECB091B8C75}"/>
    <cellStyle name="Heading 3 14 18 2" xfId="1437" xr:uid="{D17566E1-95A0-42EE-97F1-EAD5E911297A}"/>
    <cellStyle name="Heading 3 14 19" xfId="1438" xr:uid="{B17F25D5-CACA-4FBF-81B8-BEAF31C2D9B7}"/>
    <cellStyle name="Heading 3 14 2" xfId="1439" xr:uid="{E38A67E6-42AD-4F1B-95D1-4D07108E896F}"/>
    <cellStyle name="Heading 3 14 2 2" xfId="1440" xr:uid="{25B243A6-4978-4536-82C2-66762904AC7A}"/>
    <cellStyle name="Heading 3 14 2 2 2" xfId="1441" xr:uid="{D566FC9A-9AF5-45D7-B471-1ED346064195}"/>
    <cellStyle name="Heading 3 14 2 3" xfId="1442" xr:uid="{6B7BFC4C-CC0B-4F11-AB21-0B958F8C2C19}"/>
    <cellStyle name="Heading 3 14 2 3 2" xfId="1443" xr:uid="{6DED96AC-D42C-4DBF-8A41-5672EEF01006}"/>
    <cellStyle name="Heading 3 14 2 4" xfId="1444" xr:uid="{FA1AC463-E800-4A2C-B7AA-1E147A9F23E7}"/>
    <cellStyle name="Heading 3 14 2 4 2" xfId="1445" xr:uid="{9F2FC101-76C0-4EAD-A4F4-AF290F6F0F60}"/>
    <cellStyle name="Heading 3 14 20" xfId="1446" xr:uid="{9134FF3B-AB19-49F9-A227-9A88C16EA291}"/>
    <cellStyle name="Heading 3 14 21" xfId="1447" xr:uid="{31ABFF73-7B02-4037-B9A3-9017CDD12A81}"/>
    <cellStyle name="Heading 3 14 22" xfId="1448" xr:uid="{A3B5786C-7FC1-447F-B391-00772D8C4616}"/>
    <cellStyle name="Heading 3 14 23" xfId="1449" xr:uid="{A27C0656-A46D-48CA-B0BB-ABD0B6F64806}"/>
    <cellStyle name="Heading 3 14 24" xfId="1450" xr:uid="{0C818D87-2BEE-4911-ACA9-446246194176}"/>
    <cellStyle name="Heading 3 14 25" xfId="1451" xr:uid="{E725275F-86EF-43B3-A8C7-21A463517F97}"/>
    <cellStyle name="Heading 3 14 3" xfId="1452" xr:uid="{5DA28F61-490B-48BC-992A-D9025BFAE77D}"/>
    <cellStyle name="Heading 3 14 3 2" xfId="1453" xr:uid="{D7F6ED29-3FD1-4BD3-8523-CAFF685F6875}"/>
    <cellStyle name="Heading 3 14 3 2 2" xfId="1454" xr:uid="{A3C33355-68BC-4B49-9BFC-4A8953A346A3}"/>
    <cellStyle name="Heading 3 14 3 3" xfId="1455" xr:uid="{8C511AFD-E500-4BF0-8215-93635A332770}"/>
    <cellStyle name="Heading 3 14 3 3 2" xfId="1456" xr:uid="{77D8B715-DA6B-4D96-9AF9-C02BC4CE8EA6}"/>
    <cellStyle name="Heading 3 14 3 4" xfId="1457" xr:uid="{1A335BC4-3CEB-4CB4-81FD-2F94997B3E73}"/>
    <cellStyle name="Heading 3 14 3 4 2" xfId="1458" xr:uid="{DCC61A23-6DE4-4DAC-9CBC-037E68337E69}"/>
    <cellStyle name="Heading 3 14 4" xfId="1459" xr:uid="{2079D3A6-18F9-424F-84B6-BC040DCE7862}"/>
    <cellStyle name="Heading 3 14 4 2" xfId="1460" xr:uid="{6EBFF240-BC1A-4E8F-9476-95BCF9221C07}"/>
    <cellStyle name="Heading 3 14 4 2 2" xfId="1461" xr:uid="{5618F88D-D31C-434B-B1BD-FD6F110B7813}"/>
    <cellStyle name="Heading 3 14 4 3" xfId="1462" xr:uid="{8FC4D850-EF4C-4E45-8247-DEF919FDEA4D}"/>
    <cellStyle name="Heading 3 14 4 3 2" xfId="1463" xr:uid="{AF5E76AE-205D-4426-A214-134F51677BAD}"/>
    <cellStyle name="Heading 3 14 4 4" xfId="1464" xr:uid="{1569F19C-56E3-4D83-B15B-830BDB043F7B}"/>
    <cellStyle name="Heading 3 14 4 4 2" xfId="1465" xr:uid="{AA3FA09C-08B2-4089-B453-73ED7D0B89B1}"/>
    <cellStyle name="Heading 3 14 5" xfId="1466" xr:uid="{DF602B38-D3B9-430B-8C8D-A0938D11A194}"/>
    <cellStyle name="Heading 3 14 5 2" xfId="1467" xr:uid="{05323FE1-536F-43A9-A721-80883627B01A}"/>
    <cellStyle name="Heading 3 14 5 2 2" xfId="1468" xr:uid="{334CBCB8-9BCF-41AD-83F9-D5CEE4817F14}"/>
    <cellStyle name="Heading 3 14 5 3" xfId="1469" xr:uid="{BCE6FFD6-DFA3-4AA6-B684-F425D97D1B3C}"/>
    <cellStyle name="Heading 3 14 5 3 2" xfId="1470" xr:uid="{4D9D9753-4065-41D0-BD48-C88E08CD7785}"/>
    <cellStyle name="Heading 3 14 5 4" xfId="1471" xr:uid="{5C5AF841-2B96-4AEC-9B75-4E5818F91C52}"/>
    <cellStyle name="Heading 3 14 5 4 2" xfId="1472" xr:uid="{520195EC-EFDB-42A9-A81D-9BA669B2AF2A}"/>
    <cellStyle name="Heading 3 14 6" xfId="1473" xr:uid="{26C4F145-42C4-44E4-81F6-653BFB1E76D9}"/>
    <cellStyle name="Heading 3 14 6 2" xfId="1474" xr:uid="{49BBE181-633E-43C8-B3C8-0469736C518C}"/>
    <cellStyle name="Heading 3 14 6 2 2" xfId="1475" xr:uid="{B26AB2CB-8542-494D-B705-9F9459F4A02C}"/>
    <cellStyle name="Heading 3 14 6 3" xfId="1476" xr:uid="{9544E2ED-DF23-4759-8545-276F3EB4CBC6}"/>
    <cellStyle name="Heading 3 14 6 3 2" xfId="1477" xr:uid="{918BCA28-31E0-4E56-B791-A0D62E9E1323}"/>
    <cellStyle name="Heading 3 14 6 4" xfId="1478" xr:uid="{FF3082F8-9DEE-4B76-B104-049EC28AC978}"/>
    <cellStyle name="Heading 3 14 6 4 2" xfId="1479" xr:uid="{13CE1F0E-482D-49AC-872A-6C23B261C7EB}"/>
    <cellStyle name="Heading 3 14 7" xfId="1480" xr:uid="{A84BB745-75B9-41AE-8D20-9B8F6E261D41}"/>
    <cellStyle name="Heading 3 14 7 2" xfId="1481" xr:uid="{AC6CE6C3-2EA6-4458-9F9A-4B4FC7F396A6}"/>
    <cellStyle name="Heading 3 14 7 2 2" xfId="1482" xr:uid="{B9F31987-C26E-49A5-9EA6-875ECC5123FA}"/>
    <cellStyle name="Heading 3 14 7 3" xfId="1483" xr:uid="{E035851C-3D5C-4016-AA39-23E57E8DB87E}"/>
    <cellStyle name="Heading 3 14 7 3 2" xfId="1484" xr:uid="{B099450E-E1D1-412C-926A-D8C9C26252A2}"/>
    <cellStyle name="Heading 3 14 7 4" xfId="1485" xr:uid="{2F9D305A-284D-411B-963B-FA6510FAB0C3}"/>
    <cellStyle name="Heading 3 14 7 4 2" xfId="1486" xr:uid="{B7A2F298-76DF-4F7D-B560-3168F90C8F74}"/>
    <cellStyle name="Heading 3 14 8" xfId="1487" xr:uid="{5970EDFD-3E58-4065-9934-8A42E680F729}"/>
    <cellStyle name="Heading 3 14 8 2" xfId="1488" xr:uid="{EC35AFF1-B571-407D-AF66-FC358B6E9903}"/>
    <cellStyle name="Heading 3 14 8 2 2" xfId="1489" xr:uid="{07FD01FD-26F8-4785-9067-1C38C72632A0}"/>
    <cellStyle name="Heading 3 14 8 3" xfId="1490" xr:uid="{760AEFC5-EF3F-4D2B-A34F-791D5AD978B6}"/>
    <cellStyle name="Heading 3 14 8 3 2" xfId="1491" xr:uid="{A594E985-D781-4054-BAA2-2349BCDE41B5}"/>
    <cellStyle name="Heading 3 14 8 4" xfId="1492" xr:uid="{0D1F1D71-2A0E-48CF-9B6C-1C97B8132E50}"/>
    <cellStyle name="Heading 3 14 8 4 2" xfId="1493" xr:uid="{0E962FE8-A201-4E78-8C7F-CE5F7C30F9DE}"/>
    <cellStyle name="Heading 3 14 9" xfId="1494" xr:uid="{0E9E7FD8-D83D-474D-8AC3-3045B6AD9A63}"/>
    <cellStyle name="Heading 3 14 9 2" xfId="1495" xr:uid="{9246BB57-6792-4930-B18A-3DE99B43E9E2}"/>
    <cellStyle name="Heading 3 14 9 2 2" xfId="1496" xr:uid="{C0301AD5-CFB0-4312-8CBD-1AE00FF5DFC2}"/>
    <cellStyle name="Heading 3 14 9 3" xfId="1497" xr:uid="{9DDC357B-2FE8-491F-B084-C5AF01D73C11}"/>
    <cellStyle name="Heading 3 14 9 3 2" xfId="1498" xr:uid="{32F0FC54-B40E-479F-AE7A-C4A703D7ED07}"/>
    <cellStyle name="Heading 3 14 9 4" xfId="1499" xr:uid="{58DCDA8F-8E0B-4401-B319-C47F7BAB5860}"/>
    <cellStyle name="Heading 3 14 9 4 2" xfId="1500" xr:uid="{E6D5A863-52DE-46A9-9C7A-4E5DB74561B0}"/>
    <cellStyle name="Heading 3 15" xfId="1501" xr:uid="{091A1881-EC36-4C22-BA2C-F9E75697FCC4}"/>
    <cellStyle name="Heading 3 15 10" xfId="1502" xr:uid="{C945549D-0604-43BF-99CA-068BF07F2177}"/>
    <cellStyle name="Heading 3 15 10 2" xfId="1503" xr:uid="{4C56FB62-1256-4FEF-A0FB-F16428056C7D}"/>
    <cellStyle name="Heading 3 15 10 2 2" xfId="1504" xr:uid="{C7505346-5DBA-4612-BF1D-931C1351E86D}"/>
    <cellStyle name="Heading 3 15 10 3" xfId="1505" xr:uid="{2363B039-1F05-453E-A253-77A9140F5ECB}"/>
    <cellStyle name="Heading 3 15 10 3 2" xfId="1506" xr:uid="{6DA988C3-FDA8-4A5C-BD0C-E973B7A8EEF6}"/>
    <cellStyle name="Heading 3 15 10 4" xfId="1507" xr:uid="{8D63EE50-C5D9-4B60-97AC-EEC36443A67E}"/>
    <cellStyle name="Heading 3 15 10 4 2" xfId="1508" xr:uid="{38780F3D-E786-42AF-A0F5-3B7A1141A980}"/>
    <cellStyle name="Heading 3 15 11" xfId="1509" xr:uid="{A47D2EAC-FAAA-4363-A79A-2C81486C2EA0}"/>
    <cellStyle name="Heading 3 15 11 2" xfId="1510" xr:uid="{EC8941C9-72BF-4CFA-87EA-CA792EDD03DA}"/>
    <cellStyle name="Heading 3 15 11 2 2" xfId="1511" xr:uid="{6364CF46-70AC-4A70-ADCF-234F1ECE1439}"/>
    <cellStyle name="Heading 3 15 11 3" xfId="1512" xr:uid="{02A0BADB-56DC-4C01-AEFE-257A2C4D5558}"/>
    <cellStyle name="Heading 3 15 11 3 2" xfId="1513" xr:uid="{783AFAB7-CC25-48CC-8F63-7E26F8510214}"/>
    <cellStyle name="Heading 3 15 11 4" xfId="1514" xr:uid="{69369C9C-0EC1-4D2E-BA95-3663B5885CB7}"/>
    <cellStyle name="Heading 3 15 11 4 2" xfId="1515" xr:uid="{EDFD11C8-0EAC-40EA-BE60-9287CABF9914}"/>
    <cellStyle name="Heading 3 15 12" xfId="1516" xr:uid="{ED8FA325-77E0-490A-A25A-BFFA804D64ED}"/>
    <cellStyle name="Heading 3 15 12 2" xfId="1517" xr:uid="{ABC09137-688B-45D6-B7D8-9D3622FC6ED3}"/>
    <cellStyle name="Heading 3 15 12 2 2" xfId="1518" xr:uid="{60C9EB96-1F9F-48C0-A2B8-5BFADE43D16E}"/>
    <cellStyle name="Heading 3 15 12 3" xfId="1519" xr:uid="{79DC62DC-8740-43E3-91AA-6BF68D4F22E8}"/>
    <cellStyle name="Heading 3 15 12 3 2" xfId="1520" xr:uid="{6717725C-AF75-4D02-885C-599B82BB8868}"/>
    <cellStyle name="Heading 3 15 12 4" xfId="1521" xr:uid="{3A188A84-4C78-4E5F-8412-5EE6C3A75D19}"/>
    <cellStyle name="Heading 3 15 12 4 2" xfId="1522" xr:uid="{1EE0CE69-EB5B-4580-A944-B7E2D146FFF0}"/>
    <cellStyle name="Heading 3 15 13" xfId="1523" xr:uid="{995BD932-35EF-4FDD-89D6-8063772A00BA}"/>
    <cellStyle name="Heading 3 15 13 2" xfId="1524" xr:uid="{8BDF721A-593B-4A89-A035-41EE7A9EC9C7}"/>
    <cellStyle name="Heading 3 15 13 2 2" xfId="1525" xr:uid="{677D1F11-540B-49A5-B204-D1B2D2F44E12}"/>
    <cellStyle name="Heading 3 15 13 3" xfId="1526" xr:uid="{06788B2B-256F-4707-AFBA-AC89D567D053}"/>
    <cellStyle name="Heading 3 15 13 3 2" xfId="1527" xr:uid="{91A124F0-35D9-4EC5-9DF1-697F8FA22CF7}"/>
    <cellStyle name="Heading 3 15 13 4" xfId="1528" xr:uid="{6498CA1B-B26E-4C6E-B7B2-DD1B8B3E110C}"/>
    <cellStyle name="Heading 3 15 13 4 2" xfId="1529" xr:uid="{9A3BF8DD-DEBE-42CB-A62C-770D7A42A50D}"/>
    <cellStyle name="Heading 3 15 14" xfId="1530" xr:uid="{85D018B0-5AA7-4D55-A1E8-0944261F8C90}"/>
    <cellStyle name="Heading 3 15 14 2" xfId="1531" xr:uid="{6BF840EB-1594-47F2-932A-5998BED2614C}"/>
    <cellStyle name="Heading 3 15 14 2 2" xfId="1532" xr:uid="{5B5D475C-13CB-4E80-9442-0F198A2FEE7B}"/>
    <cellStyle name="Heading 3 15 14 3" xfId="1533" xr:uid="{723FF5CA-BFFA-4D72-8B10-ED7712FBC6F2}"/>
    <cellStyle name="Heading 3 15 14 3 2" xfId="1534" xr:uid="{129DA125-D051-4EDF-83AD-132754895FBC}"/>
    <cellStyle name="Heading 3 15 14 4" xfId="1535" xr:uid="{968CB3A9-9359-4414-8852-9E7458350560}"/>
    <cellStyle name="Heading 3 15 14 4 2" xfId="1536" xr:uid="{B735949D-9B94-4B2F-8C6C-C209F63DDA45}"/>
    <cellStyle name="Heading 3 15 15" xfId="1537" xr:uid="{51EBABF8-C480-4EF1-8E1B-10C3D8D946FB}"/>
    <cellStyle name="Heading 3 15 15 2" xfId="1538" xr:uid="{B7D1D35E-4E7A-4907-8640-3CFCE0AA84D6}"/>
    <cellStyle name="Heading 3 15 15 2 2" xfId="1539" xr:uid="{1CA9FB59-A6D0-4C11-8257-6C7594D09CDC}"/>
    <cellStyle name="Heading 3 15 15 3" xfId="1540" xr:uid="{ACCD74CF-4862-4A2B-9217-8665B3280791}"/>
    <cellStyle name="Heading 3 15 15 3 2" xfId="1541" xr:uid="{9A1D9A42-D164-4DC9-854D-2B274C1D2AF9}"/>
    <cellStyle name="Heading 3 15 15 4" xfId="1542" xr:uid="{F07E9B5B-89E3-4C4D-ACBC-B4C81B004FF9}"/>
    <cellStyle name="Heading 3 15 15 4 2" xfId="1543" xr:uid="{B536CB5F-62AF-4F2C-9482-73D450FA097B}"/>
    <cellStyle name="Heading 3 15 16" xfId="1544" xr:uid="{B4323056-2517-45C9-A3FC-34160D9117EC}"/>
    <cellStyle name="Heading 3 15 16 2" xfId="1545" xr:uid="{7E76C925-E0B5-4406-968F-7918FF1B4E15}"/>
    <cellStyle name="Heading 3 15 17" xfId="1546" xr:uid="{08C6BC34-9146-4FA4-B86A-83FD60C65860}"/>
    <cellStyle name="Heading 3 15 17 2" xfId="1547" xr:uid="{AE6BA61E-7CCC-4EC4-8330-6B078A45D4B6}"/>
    <cellStyle name="Heading 3 15 18" xfId="1548" xr:uid="{CA3A889F-9F4E-4F12-A01A-89ABE036BC07}"/>
    <cellStyle name="Heading 3 15 18 2" xfId="1549" xr:uid="{7EA9E7F5-43D2-4BE7-8F12-D283F2698676}"/>
    <cellStyle name="Heading 3 15 19" xfId="1550" xr:uid="{483599B5-D258-4ACD-8617-BF0F4529AA82}"/>
    <cellStyle name="Heading 3 15 2" xfId="1551" xr:uid="{25FCB468-60DD-4E2F-BE55-03C84B813B11}"/>
    <cellStyle name="Heading 3 15 2 2" xfId="1552" xr:uid="{7F1F1E40-6FEC-45C7-BB81-26242A8927AB}"/>
    <cellStyle name="Heading 3 15 2 2 2" xfId="1553" xr:uid="{EF3685AC-07AF-4A46-A8A5-24FB61222483}"/>
    <cellStyle name="Heading 3 15 2 3" xfId="1554" xr:uid="{B2B6C45C-AE9C-47EE-AF27-9667EB560FEF}"/>
    <cellStyle name="Heading 3 15 2 3 2" xfId="1555" xr:uid="{126986E5-F5EC-42D6-975F-C5A5E36AC8D6}"/>
    <cellStyle name="Heading 3 15 2 4" xfId="1556" xr:uid="{B0180D1C-4284-4AB3-B93A-34B7BCA72F25}"/>
    <cellStyle name="Heading 3 15 2 4 2" xfId="1557" xr:uid="{CDDF19AD-FCE1-42EA-960F-FC1EA9E443D5}"/>
    <cellStyle name="Heading 3 15 20" xfId="1558" xr:uid="{AB91F166-B1DB-4F83-92B9-5DB86680EBDE}"/>
    <cellStyle name="Heading 3 15 21" xfId="1559" xr:uid="{5D24A272-C734-4DC5-ABB1-D039A27F8CCB}"/>
    <cellStyle name="Heading 3 15 22" xfId="1560" xr:uid="{2EDBFFB3-F125-4EBF-A9CE-32AC64E2CAEB}"/>
    <cellStyle name="Heading 3 15 23" xfId="1561" xr:uid="{86DF8AAA-7BF8-4E79-8238-3F9F9D8B6EB0}"/>
    <cellStyle name="Heading 3 15 24" xfId="1562" xr:uid="{D83D9FCF-2BD1-48D0-9B95-ECB7E52EB8C7}"/>
    <cellStyle name="Heading 3 15 25" xfId="1563" xr:uid="{ECEF977C-4D5D-48C8-BAFC-94DD5A26FC82}"/>
    <cellStyle name="Heading 3 15 3" xfId="1564" xr:uid="{DD5D10A9-9F95-42DB-B84D-6A1E44AED3E3}"/>
    <cellStyle name="Heading 3 15 3 2" xfId="1565" xr:uid="{091FDD70-159A-4D69-959E-09FD62792DE9}"/>
    <cellStyle name="Heading 3 15 3 2 2" xfId="1566" xr:uid="{581A59BC-D524-4172-AE19-93E8FA0259C8}"/>
    <cellStyle name="Heading 3 15 3 3" xfId="1567" xr:uid="{8832D408-6024-4E32-8EC4-35FD933022BD}"/>
    <cellStyle name="Heading 3 15 3 3 2" xfId="1568" xr:uid="{2ECF4BCC-FF92-42D9-82A4-E6F3C6165F38}"/>
    <cellStyle name="Heading 3 15 3 4" xfId="1569" xr:uid="{5E9F9C43-967D-4A96-A922-1A3373575851}"/>
    <cellStyle name="Heading 3 15 3 4 2" xfId="1570" xr:uid="{270088DA-5365-43DE-9288-8A251E5D6AA3}"/>
    <cellStyle name="Heading 3 15 4" xfId="1571" xr:uid="{5233B105-73CA-4FC4-BE4A-B992FB46A765}"/>
    <cellStyle name="Heading 3 15 4 2" xfId="1572" xr:uid="{441DABF3-61E4-4DDA-8CCB-051457FCDDC6}"/>
    <cellStyle name="Heading 3 15 4 2 2" xfId="1573" xr:uid="{2488107B-B114-4483-B33B-79010B39374D}"/>
    <cellStyle name="Heading 3 15 4 3" xfId="1574" xr:uid="{DA846FF6-E080-4171-BA1A-50E7D71AF92F}"/>
    <cellStyle name="Heading 3 15 4 3 2" xfId="1575" xr:uid="{7200DFF2-B8A1-40A9-BA1B-08167AB6AB7A}"/>
    <cellStyle name="Heading 3 15 4 4" xfId="1576" xr:uid="{14D634A4-8677-4087-B48D-F4B1C325207C}"/>
    <cellStyle name="Heading 3 15 4 4 2" xfId="1577" xr:uid="{86651224-E72A-420D-960C-D3FD44ED6DA5}"/>
    <cellStyle name="Heading 3 15 5" xfId="1578" xr:uid="{9AC43814-395B-4FC6-9D9F-84248A15F2C0}"/>
    <cellStyle name="Heading 3 15 5 2" xfId="1579" xr:uid="{9E750CFF-DFD0-4D17-AFAE-11B937049A35}"/>
    <cellStyle name="Heading 3 15 5 2 2" xfId="1580" xr:uid="{DF71B449-A30E-4BBC-B8A1-2AAEC783B2E0}"/>
    <cellStyle name="Heading 3 15 5 3" xfId="1581" xr:uid="{1CEF892E-DF0C-4435-9787-2E52EA59F12E}"/>
    <cellStyle name="Heading 3 15 5 3 2" xfId="1582" xr:uid="{066C4232-5A65-4CC9-945F-E30784FF2306}"/>
    <cellStyle name="Heading 3 15 5 4" xfId="1583" xr:uid="{7FAE0A00-D4D1-4C24-99F2-59E1910E3130}"/>
    <cellStyle name="Heading 3 15 5 4 2" xfId="1584" xr:uid="{2D3D1540-F4F1-4154-B628-D48B56AD5652}"/>
    <cellStyle name="Heading 3 15 6" xfId="1585" xr:uid="{1F6C934E-E663-4521-B74B-D54A2D4F00F2}"/>
    <cellStyle name="Heading 3 15 6 2" xfId="1586" xr:uid="{76AF20CE-CF5F-46CF-A2FC-153D687DB5D6}"/>
    <cellStyle name="Heading 3 15 6 2 2" xfId="1587" xr:uid="{ADD42DC7-CCF1-4F33-9327-BB01C83EC5C9}"/>
    <cellStyle name="Heading 3 15 6 3" xfId="1588" xr:uid="{B73E584A-D574-4FA5-8B18-CE73F60040C2}"/>
    <cellStyle name="Heading 3 15 6 3 2" xfId="1589" xr:uid="{B4FA2F9F-BA5A-48FB-8F42-229DD747462D}"/>
    <cellStyle name="Heading 3 15 6 4" xfId="1590" xr:uid="{57698A95-FDDB-4399-969F-AA0FFF6774FB}"/>
    <cellStyle name="Heading 3 15 6 4 2" xfId="1591" xr:uid="{DB88575F-6FDC-4C0F-B21C-24BCC7572C2B}"/>
    <cellStyle name="Heading 3 15 7" xfId="1592" xr:uid="{66C37793-E4C7-4A0E-AC97-C7ABB3BECC1E}"/>
    <cellStyle name="Heading 3 15 7 2" xfId="1593" xr:uid="{08E4215A-DA0E-4FD7-96F4-4312B3B1A929}"/>
    <cellStyle name="Heading 3 15 7 2 2" xfId="1594" xr:uid="{6DB25123-E4D4-4A8B-8966-2A726B9C771B}"/>
    <cellStyle name="Heading 3 15 7 3" xfId="1595" xr:uid="{21ADE6D6-5390-4ED9-AE19-51C87CA7AC15}"/>
    <cellStyle name="Heading 3 15 7 3 2" xfId="1596" xr:uid="{C3BE3AE7-2A7C-4F8C-940D-A1497D34DC15}"/>
    <cellStyle name="Heading 3 15 7 4" xfId="1597" xr:uid="{4EBF83C0-060D-4324-BF99-7EC2E02E7FA2}"/>
    <cellStyle name="Heading 3 15 7 4 2" xfId="1598" xr:uid="{959BE6A5-5BBF-40D6-A0C0-D4A059F17520}"/>
    <cellStyle name="Heading 3 15 8" xfId="1599" xr:uid="{623B327D-910B-45C6-B846-1060B4C07532}"/>
    <cellStyle name="Heading 3 15 8 2" xfId="1600" xr:uid="{D23A7E72-1547-4C52-8F1A-94CA7D46F181}"/>
    <cellStyle name="Heading 3 15 8 2 2" xfId="1601" xr:uid="{E8E486DC-32A2-4C5F-9DAD-9DC8298F36FD}"/>
    <cellStyle name="Heading 3 15 8 3" xfId="1602" xr:uid="{86B45F64-BA9A-45C2-93CC-B9A3310CDF3D}"/>
    <cellStyle name="Heading 3 15 8 3 2" xfId="1603" xr:uid="{C0B145A8-D71E-4511-8754-8B7F0B67001B}"/>
    <cellStyle name="Heading 3 15 8 4" xfId="1604" xr:uid="{F88B4991-B5A2-4614-9E5C-3AB56CD43703}"/>
    <cellStyle name="Heading 3 15 8 4 2" xfId="1605" xr:uid="{7E49BCD5-2239-4EFF-8054-7511FF81BBA8}"/>
    <cellStyle name="Heading 3 15 9" xfId="1606" xr:uid="{6C374840-9785-4441-9FFF-7EB59368DFE6}"/>
    <cellStyle name="Heading 3 15 9 2" xfId="1607" xr:uid="{066A21CF-9C9C-447F-8E3B-F37B53B2CB89}"/>
    <cellStyle name="Heading 3 15 9 2 2" xfId="1608" xr:uid="{A3D6B39E-B379-40FC-9B0F-5EAEC7159631}"/>
    <cellStyle name="Heading 3 15 9 3" xfId="1609" xr:uid="{6A8C1C96-9B4B-4C7A-8229-42F23C3742A9}"/>
    <cellStyle name="Heading 3 15 9 3 2" xfId="1610" xr:uid="{750F5B51-8127-43CA-B3EA-DA8492A26C3A}"/>
    <cellStyle name="Heading 3 15 9 4" xfId="1611" xr:uid="{C97456ED-8EC0-4D7C-A8A7-4B7BAAC1A2CB}"/>
    <cellStyle name="Heading 3 15 9 4 2" xfId="1612" xr:uid="{70E48623-A6E0-4176-B4D2-BD1BD93A0BD8}"/>
    <cellStyle name="Heading 3 16" xfId="1613" xr:uid="{187C4B27-86CE-4974-A2DD-B4DD76198FD8}"/>
    <cellStyle name="Heading 3 16 2" xfId="1614" xr:uid="{B9E617BC-C061-4906-9C48-25BD378B86F3}"/>
    <cellStyle name="Heading 3 16 2 2" xfId="1615" xr:uid="{97E038BC-D489-4BB8-9232-5AB2331C3D62}"/>
    <cellStyle name="Heading 3 16 3" xfId="1616" xr:uid="{FA387AC1-1206-4018-B132-F49804D5046A}"/>
    <cellStyle name="Heading 3 16 3 2" xfId="1617" xr:uid="{C64653F6-F4F8-4D8E-ABB1-E1298F211818}"/>
    <cellStyle name="Heading 3 16 4" xfId="1618" xr:uid="{D2BCF4A1-9AA3-4298-AB36-9156F5AD78EC}"/>
    <cellStyle name="Heading 3 16 4 2" xfId="1619" xr:uid="{6C1C9320-7077-4212-A834-F1FAA31526D3}"/>
    <cellStyle name="Heading 3 17" xfId="1620" xr:uid="{A13C84BF-C778-4B0E-BC3E-2A26DC588065}"/>
    <cellStyle name="Heading 3 17 2" xfId="1621" xr:uid="{ACA812B3-13B7-42EC-9C0F-1670849951B3}"/>
    <cellStyle name="Heading 3 17 2 2" xfId="1622" xr:uid="{DC136CD1-721B-468C-8F5A-E25ABE20F90F}"/>
    <cellStyle name="Heading 3 17 3" xfId="1623" xr:uid="{8A5D4C31-C289-4CC5-86BC-E6C829FC93AE}"/>
    <cellStyle name="Heading 3 17 3 2" xfId="1624" xr:uid="{2E7BA135-08E1-4DC3-990F-E2B0E321E73B}"/>
    <cellStyle name="Heading 3 17 4" xfId="1625" xr:uid="{CBBC33D4-C60D-4F93-9665-22934AE23DB7}"/>
    <cellStyle name="Heading 3 17 4 2" xfId="1626" xr:uid="{B473122C-315A-4154-A069-822E9CE88DDC}"/>
    <cellStyle name="Heading 3 18" xfId="1627" xr:uid="{84D0A944-E2F1-4DB0-BDC1-BA641A443034}"/>
    <cellStyle name="Heading 3 18 2" xfId="1628" xr:uid="{A127D21A-82BB-4427-8B0F-981528F5ACD0}"/>
    <cellStyle name="Heading 3 19" xfId="1629" xr:uid="{E350F5C1-83E7-4673-9653-777018CC7DFD}"/>
    <cellStyle name="Heading 3 19 2" xfId="1630" xr:uid="{01506989-8280-4828-BFAE-04396A28868A}"/>
    <cellStyle name="Heading 3 2" xfId="1631" xr:uid="{F6DD93A9-0D98-4B2B-AD46-86DD775D9C62}"/>
    <cellStyle name="Heading 3 2 10" xfId="1632" xr:uid="{B4AD03D8-EE13-40B9-9DC3-A4ABBA8D3B9C}"/>
    <cellStyle name="Heading 3 2 10 10" xfId="1633" xr:uid="{46F27C5E-4907-469A-87B2-96E14DECA4DB}"/>
    <cellStyle name="Heading 3 2 10 10 2" xfId="1634" xr:uid="{78825DC3-D600-447A-AB8E-E388915099A2}"/>
    <cellStyle name="Heading 3 2 10 10 2 2" xfId="1635" xr:uid="{8E769307-5023-4753-B73C-6C37D15A6332}"/>
    <cellStyle name="Heading 3 2 10 10 3" xfId="1636" xr:uid="{B2B011B4-3529-48B0-932D-C3F49033E02A}"/>
    <cellStyle name="Heading 3 2 10 10 3 2" xfId="1637" xr:uid="{A38035C1-F659-448D-A8BE-07BE6AC4B103}"/>
    <cellStyle name="Heading 3 2 10 10 4" xfId="1638" xr:uid="{E59D78D2-4C4D-493D-B7EC-F12F0D6838B3}"/>
    <cellStyle name="Heading 3 2 10 10 4 2" xfId="1639" xr:uid="{171805EC-DBAF-4907-93A1-6545108120C3}"/>
    <cellStyle name="Heading 3 2 10 11" xfId="1640" xr:uid="{14F2E6B7-6D08-445A-8368-7235450DD4DC}"/>
    <cellStyle name="Heading 3 2 10 11 2" xfId="1641" xr:uid="{A2C800FC-43A1-470D-9AD6-4007CC66F825}"/>
    <cellStyle name="Heading 3 2 10 11 2 2" xfId="1642" xr:uid="{B66C3A89-8F59-4DBB-87D0-DC46F7E49ACB}"/>
    <cellStyle name="Heading 3 2 10 11 3" xfId="1643" xr:uid="{966A395C-F2E0-473B-949E-262CABE33278}"/>
    <cellStyle name="Heading 3 2 10 11 3 2" xfId="1644" xr:uid="{AC69729A-ABCD-4FE1-957C-E2AD230DE8FB}"/>
    <cellStyle name="Heading 3 2 10 11 4" xfId="1645" xr:uid="{BE64930E-72B5-4495-9793-A377D1138B6C}"/>
    <cellStyle name="Heading 3 2 10 11 4 2" xfId="1646" xr:uid="{485CA8FB-E41C-4AE0-8227-73C66A71AE05}"/>
    <cellStyle name="Heading 3 2 10 12" xfId="1647" xr:uid="{DC4E9F98-B1E1-4163-9B5B-2BA92EDA7E4D}"/>
    <cellStyle name="Heading 3 2 10 12 2" xfId="1648" xr:uid="{AE6B8E91-109F-498B-B7CF-73B7D0FD2183}"/>
    <cellStyle name="Heading 3 2 10 12 2 2" xfId="1649" xr:uid="{1D2A2AA0-6A1A-4CBD-80DC-9A1039E47965}"/>
    <cellStyle name="Heading 3 2 10 12 3" xfId="1650" xr:uid="{91CC3A8F-069E-4767-80E4-C04E92C7F5D3}"/>
    <cellStyle name="Heading 3 2 10 12 3 2" xfId="1651" xr:uid="{55B891E2-A11B-4916-BA2E-33A93922ED05}"/>
    <cellStyle name="Heading 3 2 10 12 4" xfId="1652" xr:uid="{6F2E3FC4-2F04-4832-AC10-12D4E441FFA4}"/>
    <cellStyle name="Heading 3 2 10 12 4 2" xfId="1653" xr:uid="{0179E5A7-834D-4123-BCDB-EBE1C9653058}"/>
    <cellStyle name="Heading 3 2 10 13" xfId="1654" xr:uid="{589CB54B-B6EE-4FE1-A606-D7ED57CD20B8}"/>
    <cellStyle name="Heading 3 2 10 13 2" xfId="1655" xr:uid="{4B9F9E6A-1CFF-4450-B653-320A8AD59F1E}"/>
    <cellStyle name="Heading 3 2 10 13 2 2" xfId="1656" xr:uid="{0A793B09-FDEA-48C0-8BC3-D63CEBBC8C68}"/>
    <cellStyle name="Heading 3 2 10 13 3" xfId="1657" xr:uid="{0DFD3940-DAB6-43DA-9A0A-2EE2D6602BC5}"/>
    <cellStyle name="Heading 3 2 10 13 3 2" xfId="1658" xr:uid="{B2EC1397-7313-405C-93BC-F9BE7FED23FA}"/>
    <cellStyle name="Heading 3 2 10 13 4" xfId="1659" xr:uid="{61D25B0A-909B-42BD-B66B-2E0BD221DCD3}"/>
    <cellStyle name="Heading 3 2 10 13 4 2" xfId="1660" xr:uid="{C0EECCBB-CC41-4FA3-9EE2-22FC05C09C8E}"/>
    <cellStyle name="Heading 3 2 10 14" xfId="1661" xr:uid="{E51DFF38-AAD7-47C2-8714-A86D50E3B0C1}"/>
    <cellStyle name="Heading 3 2 10 14 2" xfId="1662" xr:uid="{F877915B-5E62-4951-8B3F-13AE3A7CDCF7}"/>
    <cellStyle name="Heading 3 2 10 14 2 2" xfId="1663" xr:uid="{34246627-620F-4772-B170-3FB8E253E358}"/>
    <cellStyle name="Heading 3 2 10 14 3" xfId="1664" xr:uid="{3613B2A3-1257-4AB7-9561-085F6DDCE46D}"/>
    <cellStyle name="Heading 3 2 10 14 3 2" xfId="1665" xr:uid="{69BEE3D0-DED5-45D4-ACDF-E8B5101EA0AB}"/>
    <cellStyle name="Heading 3 2 10 14 4" xfId="1666" xr:uid="{E808415E-3262-4CCB-9CD3-E1B366A55C81}"/>
    <cellStyle name="Heading 3 2 10 14 4 2" xfId="1667" xr:uid="{EE05EDBC-54F3-4F88-8D6A-C4FEDEAD4E02}"/>
    <cellStyle name="Heading 3 2 10 15" xfId="1668" xr:uid="{12B9517F-B9EA-4B91-985D-A76D138183E3}"/>
    <cellStyle name="Heading 3 2 10 15 2" xfId="1669" xr:uid="{58CB3538-CFE2-4BC0-A1F0-AD6A76639AFE}"/>
    <cellStyle name="Heading 3 2 10 15 2 2" xfId="1670" xr:uid="{50C30D4E-FAF2-48DA-ACC6-46B8D1A10767}"/>
    <cellStyle name="Heading 3 2 10 15 3" xfId="1671" xr:uid="{373D92DE-0A11-4CCC-9F5D-F1F3632EF00D}"/>
    <cellStyle name="Heading 3 2 10 15 3 2" xfId="1672" xr:uid="{16E9A6B7-0BA6-4632-A916-D318E7525E38}"/>
    <cellStyle name="Heading 3 2 10 15 4" xfId="1673" xr:uid="{DB794207-AE88-4F48-9234-0A3B7751AF1A}"/>
    <cellStyle name="Heading 3 2 10 15 4 2" xfId="1674" xr:uid="{5C7BA880-5706-4523-A666-AC146D056434}"/>
    <cellStyle name="Heading 3 2 10 16" xfId="1675" xr:uid="{46825BA5-8595-4FA7-8F1E-D082F66DC650}"/>
    <cellStyle name="Heading 3 2 10 16 2" xfId="1676" xr:uid="{9A58F7B4-0CFA-48A0-BE01-91D6FAFF8C1F}"/>
    <cellStyle name="Heading 3 2 10 17" xfId="1677" xr:uid="{E6AB292A-A0C1-42C6-8012-6C6006EFFF40}"/>
    <cellStyle name="Heading 3 2 10 17 2" xfId="1678" xr:uid="{D1B2581E-8308-4978-9F4F-9E4BE5993094}"/>
    <cellStyle name="Heading 3 2 10 18" xfId="1679" xr:uid="{64F45C77-95D1-4639-9897-8FCE456B2C10}"/>
    <cellStyle name="Heading 3 2 10 18 2" xfId="1680" xr:uid="{3373926F-7566-4408-9063-AAA92DB123CA}"/>
    <cellStyle name="Heading 3 2 10 19" xfId="1681" xr:uid="{D409CC3C-93BA-4940-8862-B18694122EE9}"/>
    <cellStyle name="Heading 3 2 10 2" xfId="1682" xr:uid="{C282FF89-9C05-4B38-9628-66851F994C95}"/>
    <cellStyle name="Heading 3 2 10 2 2" xfId="1683" xr:uid="{495031B7-8AFA-425E-8166-081A7D794AFE}"/>
    <cellStyle name="Heading 3 2 10 2 2 2" xfId="1684" xr:uid="{AC2A9AB9-8590-42A3-B90F-581BDAFBA8DF}"/>
    <cellStyle name="Heading 3 2 10 2 3" xfId="1685" xr:uid="{EA11CD0E-8111-45E4-BB33-EFAFE7444CA0}"/>
    <cellStyle name="Heading 3 2 10 2 3 2" xfId="1686" xr:uid="{AAF29A5F-7BC3-4025-BF27-A7F5EAB39618}"/>
    <cellStyle name="Heading 3 2 10 2 4" xfId="1687" xr:uid="{A5653CA4-81AE-4ACD-BAFD-2958802F9738}"/>
    <cellStyle name="Heading 3 2 10 2 4 2" xfId="1688" xr:uid="{1752C950-1038-4E63-AA7D-3D88B4ACCD75}"/>
    <cellStyle name="Heading 3 2 10 20" xfId="1689" xr:uid="{B9C64344-1A63-48BD-B7FD-A632E15E96F6}"/>
    <cellStyle name="Heading 3 2 10 21" xfId="1690" xr:uid="{E4E13B78-A217-4137-B30E-54AB0EBF8B32}"/>
    <cellStyle name="Heading 3 2 10 22" xfId="1691" xr:uid="{93AE6CF3-7D2B-42A3-9989-DED5F42CF9FF}"/>
    <cellStyle name="Heading 3 2 10 23" xfId="1692" xr:uid="{D18A99A7-C183-4AEC-A3E5-EB41787C75C8}"/>
    <cellStyle name="Heading 3 2 10 24" xfId="1693" xr:uid="{052CD992-7851-49C6-8E81-7D0869B3527A}"/>
    <cellStyle name="Heading 3 2 10 25" xfId="1694" xr:uid="{17D347F2-B2DB-4BF3-8BCB-56903CBA22E2}"/>
    <cellStyle name="Heading 3 2 10 3" xfId="1695" xr:uid="{CB9094D0-0236-4845-B3BC-6BFAB1F8D0FF}"/>
    <cellStyle name="Heading 3 2 10 3 2" xfId="1696" xr:uid="{FAC3C3E4-4653-421A-B09D-0F0C6D639062}"/>
    <cellStyle name="Heading 3 2 10 3 2 2" xfId="1697" xr:uid="{41337BA3-C49C-4913-B013-5882111098B6}"/>
    <cellStyle name="Heading 3 2 10 3 3" xfId="1698" xr:uid="{EADA3B65-FD6E-4CAC-9560-DCE72D86E2EC}"/>
    <cellStyle name="Heading 3 2 10 3 3 2" xfId="1699" xr:uid="{24BDE69D-B802-4D1E-A86A-53E5D6DECD12}"/>
    <cellStyle name="Heading 3 2 10 3 4" xfId="1700" xr:uid="{84626F62-15CA-4F3A-99F0-2ECC88A738FC}"/>
    <cellStyle name="Heading 3 2 10 3 4 2" xfId="1701" xr:uid="{5CF2DCCD-DF96-49A6-8B25-8B3E9B80947B}"/>
    <cellStyle name="Heading 3 2 10 4" xfId="1702" xr:uid="{C1804835-C66D-44DE-BC0C-D5BF19D74C23}"/>
    <cellStyle name="Heading 3 2 10 4 2" xfId="1703" xr:uid="{797CB73E-4265-47E9-B0EB-F0B5C2B625D3}"/>
    <cellStyle name="Heading 3 2 10 4 2 2" xfId="1704" xr:uid="{9481502C-53CC-4E45-B5EA-CA54DD97C670}"/>
    <cellStyle name="Heading 3 2 10 4 3" xfId="1705" xr:uid="{4DC02E06-E021-47EE-838A-0C445AE33105}"/>
    <cellStyle name="Heading 3 2 10 4 3 2" xfId="1706" xr:uid="{E59F735F-0AEE-4D4A-9CE3-9147689C91DE}"/>
    <cellStyle name="Heading 3 2 10 4 4" xfId="1707" xr:uid="{58560283-53EF-40E9-B486-D99370C72E3A}"/>
    <cellStyle name="Heading 3 2 10 4 4 2" xfId="1708" xr:uid="{FF8B2FD0-BB47-44E3-BF90-17056BB8CA0D}"/>
    <cellStyle name="Heading 3 2 10 5" xfId="1709" xr:uid="{564A6B83-E4D5-413D-A8E4-BDB032B42059}"/>
    <cellStyle name="Heading 3 2 10 5 2" xfId="1710" xr:uid="{38678F4B-6899-4040-8690-835DCE33E4BC}"/>
    <cellStyle name="Heading 3 2 10 5 2 2" xfId="1711" xr:uid="{042120BB-B98F-4078-88D3-F2D034F323B4}"/>
    <cellStyle name="Heading 3 2 10 5 3" xfId="1712" xr:uid="{DB8F4C29-0903-4D7A-BB00-0B84AEC2A15E}"/>
    <cellStyle name="Heading 3 2 10 5 3 2" xfId="1713" xr:uid="{27042903-2990-4523-B4B0-FB3C5D859C38}"/>
    <cellStyle name="Heading 3 2 10 5 4" xfId="1714" xr:uid="{0DC2668B-D45A-4354-ACDF-5181E78050D9}"/>
    <cellStyle name="Heading 3 2 10 5 4 2" xfId="1715" xr:uid="{C060D550-9B54-49D8-9F94-93DCEC539F2B}"/>
    <cellStyle name="Heading 3 2 10 6" xfId="1716" xr:uid="{9E05B324-0703-4C6E-B21D-35A0BDA110D0}"/>
    <cellStyle name="Heading 3 2 10 6 2" xfId="1717" xr:uid="{F471D7A4-8F20-4703-BA77-555D8321AE1E}"/>
    <cellStyle name="Heading 3 2 10 6 2 2" xfId="1718" xr:uid="{454F900E-7A2C-4981-9401-114CA2794F6F}"/>
    <cellStyle name="Heading 3 2 10 6 3" xfId="1719" xr:uid="{74139369-EE81-4DDF-9A23-402747083B5D}"/>
    <cellStyle name="Heading 3 2 10 6 3 2" xfId="1720" xr:uid="{B1719144-EB1C-44D8-81A6-F54D3BF94B9E}"/>
    <cellStyle name="Heading 3 2 10 6 4" xfId="1721" xr:uid="{72F69E98-FCBA-4DD1-ABBE-1FDFC6636615}"/>
    <cellStyle name="Heading 3 2 10 6 4 2" xfId="1722" xr:uid="{E64E338E-E8F1-4FB9-935E-06A285DF65F8}"/>
    <cellStyle name="Heading 3 2 10 7" xfId="1723" xr:uid="{8F579B6C-BB0A-4B84-A4FB-0F0ED148E4BA}"/>
    <cellStyle name="Heading 3 2 10 7 2" xfId="1724" xr:uid="{F8A68FD1-DD13-46EC-A59C-5D571D31CF8A}"/>
    <cellStyle name="Heading 3 2 10 7 2 2" xfId="1725" xr:uid="{2AD6FB86-4045-4168-8796-1D21516DE3A3}"/>
    <cellStyle name="Heading 3 2 10 7 3" xfId="1726" xr:uid="{095B8560-01F1-47EA-A94B-796F1B2F9AE0}"/>
    <cellStyle name="Heading 3 2 10 7 3 2" xfId="1727" xr:uid="{2B1180BC-5521-4A8B-84C9-842463B5EDF3}"/>
    <cellStyle name="Heading 3 2 10 7 4" xfId="1728" xr:uid="{18EC8597-ABBF-400F-9B85-766763ABD6A0}"/>
    <cellStyle name="Heading 3 2 10 7 4 2" xfId="1729" xr:uid="{D44EE815-9F0F-4A7A-B69C-8A8AEA98AED8}"/>
    <cellStyle name="Heading 3 2 10 8" xfId="1730" xr:uid="{99BD715A-ACB8-45DF-B77E-2E3BB90105F5}"/>
    <cellStyle name="Heading 3 2 10 8 2" xfId="1731" xr:uid="{34CC2A02-1203-4143-B704-CB14AD3F42C0}"/>
    <cellStyle name="Heading 3 2 10 8 2 2" xfId="1732" xr:uid="{4E02A5FB-D71A-423B-B37D-05B6C2FE7651}"/>
    <cellStyle name="Heading 3 2 10 8 3" xfId="1733" xr:uid="{B7D5D68B-83F5-4204-A111-A406974BE2A1}"/>
    <cellStyle name="Heading 3 2 10 8 3 2" xfId="1734" xr:uid="{D791C27B-ED84-4CB0-943C-476776795F04}"/>
    <cellStyle name="Heading 3 2 10 8 4" xfId="1735" xr:uid="{B8440AEF-31C1-4F3C-893B-0FA330A76399}"/>
    <cellStyle name="Heading 3 2 10 8 4 2" xfId="1736" xr:uid="{056123A8-0559-4DDC-8215-CA28102EBC54}"/>
    <cellStyle name="Heading 3 2 10 9" xfId="1737" xr:uid="{89DEB4B4-E26D-4D22-9757-4D5DDBEDD28F}"/>
    <cellStyle name="Heading 3 2 10 9 2" xfId="1738" xr:uid="{8E0D5640-39E6-490F-9BDD-5ABF90D03065}"/>
    <cellStyle name="Heading 3 2 10 9 2 2" xfId="1739" xr:uid="{9015DF65-E8AA-488B-A8FC-2380E19717F7}"/>
    <cellStyle name="Heading 3 2 10 9 3" xfId="1740" xr:uid="{7AD46786-5077-42A0-B689-50CB89E58A39}"/>
    <cellStyle name="Heading 3 2 10 9 3 2" xfId="1741" xr:uid="{DC4531BA-5A8E-47BA-87C1-079BC59938BD}"/>
    <cellStyle name="Heading 3 2 10 9 4" xfId="1742" xr:uid="{9BF144E8-1463-4BAA-AC1B-99D0C1BDDB29}"/>
    <cellStyle name="Heading 3 2 10 9 4 2" xfId="1743" xr:uid="{0AEB02D2-97A5-470F-B843-D4BD8B4EBD71}"/>
    <cellStyle name="Heading 3 2 11" xfId="1744" xr:uid="{7C40276B-8760-4838-A2DE-6A33EB0B5358}"/>
    <cellStyle name="Heading 3 2 11 10" xfId="1745" xr:uid="{2D597D98-B0D8-4101-8190-855B8BD49097}"/>
    <cellStyle name="Heading 3 2 11 10 2" xfId="1746" xr:uid="{83779B6A-DE70-4D5A-B421-8748C1243CB9}"/>
    <cellStyle name="Heading 3 2 11 10 2 2" xfId="1747" xr:uid="{370DADD5-73B7-4042-AA63-64191CE05774}"/>
    <cellStyle name="Heading 3 2 11 10 3" xfId="1748" xr:uid="{108412EB-6B6C-48EC-AEEC-7290B4493245}"/>
    <cellStyle name="Heading 3 2 11 10 3 2" xfId="1749" xr:uid="{502F9189-E415-4D24-B8E4-033B73528D59}"/>
    <cellStyle name="Heading 3 2 11 10 4" xfId="1750" xr:uid="{EBE9BBEA-38F4-4391-AAA4-2354EC2DFBB4}"/>
    <cellStyle name="Heading 3 2 11 10 4 2" xfId="1751" xr:uid="{BB4A55FC-1A4F-4335-8FAC-F33995EFCD34}"/>
    <cellStyle name="Heading 3 2 11 11" xfId="1752" xr:uid="{D04A996B-1843-456C-8624-BEE1CEE2B361}"/>
    <cellStyle name="Heading 3 2 11 11 2" xfId="1753" xr:uid="{58EE9580-8E7A-444A-ABAD-71080EFCC2DC}"/>
    <cellStyle name="Heading 3 2 11 11 2 2" xfId="1754" xr:uid="{60EF12D6-8707-421B-B5ED-4747CAEF7E4C}"/>
    <cellStyle name="Heading 3 2 11 11 3" xfId="1755" xr:uid="{9D979C4F-D689-43A2-9615-98377F837680}"/>
    <cellStyle name="Heading 3 2 11 11 3 2" xfId="1756" xr:uid="{8B0F0C07-D123-418D-89B1-B4834EFF6946}"/>
    <cellStyle name="Heading 3 2 11 11 4" xfId="1757" xr:uid="{18EF65E9-0580-400D-9C38-026FC1EDD1EC}"/>
    <cellStyle name="Heading 3 2 11 11 4 2" xfId="1758" xr:uid="{2592376A-3139-42A0-9070-435B0AEFB1D4}"/>
    <cellStyle name="Heading 3 2 11 12" xfId="1759" xr:uid="{2510688B-CDC9-49D9-B432-0EA0940A4325}"/>
    <cellStyle name="Heading 3 2 11 12 2" xfId="1760" xr:uid="{EE47A235-B4FD-4023-A5F5-D799A056A638}"/>
    <cellStyle name="Heading 3 2 11 12 2 2" xfId="1761" xr:uid="{C71FEECC-FD58-4571-9287-572460CFC8EF}"/>
    <cellStyle name="Heading 3 2 11 12 3" xfId="1762" xr:uid="{C7A08D2A-4D3E-4A76-8281-DD0342331C30}"/>
    <cellStyle name="Heading 3 2 11 12 3 2" xfId="1763" xr:uid="{2B459AA6-E162-4086-BA75-8968BB6C18FE}"/>
    <cellStyle name="Heading 3 2 11 12 4" xfId="1764" xr:uid="{03CBF81E-4CAA-4566-B472-536D797D9E83}"/>
    <cellStyle name="Heading 3 2 11 12 4 2" xfId="1765" xr:uid="{0BEEFCB5-34AF-4B81-BC19-DCF1E056767C}"/>
    <cellStyle name="Heading 3 2 11 13" xfId="1766" xr:uid="{D7621133-6600-4FA9-A2FE-ED59C2B4A8BA}"/>
    <cellStyle name="Heading 3 2 11 13 2" xfId="1767" xr:uid="{D269E21B-B589-46BA-B01F-A415F788CA55}"/>
    <cellStyle name="Heading 3 2 11 13 2 2" xfId="1768" xr:uid="{68D3CE96-EA67-4E6D-82E4-97D7766F5B40}"/>
    <cellStyle name="Heading 3 2 11 13 3" xfId="1769" xr:uid="{FD06168C-057E-4A27-AAE3-60E045F522BA}"/>
    <cellStyle name="Heading 3 2 11 13 3 2" xfId="1770" xr:uid="{A2769C23-3C12-4C95-8FC9-49523EE61B07}"/>
    <cellStyle name="Heading 3 2 11 13 4" xfId="1771" xr:uid="{CAE64CFA-0A15-4303-BF86-EA36F31C75DD}"/>
    <cellStyle name="Heading 3 2 11 13 4 2" xfId="1772" xr:uid="{8A1BE746-E1AA-4265-8EA6-1A5F80E2D010}"/>
    <cellStyle name="Heading 3 2 11 14" xfId="1773" xr:uid="{914F639E-5CBE-4832-8050-A0CE910C68BB}"/>
    <cellStyle name="Heading 3 2 11 14 2" xfId="1774" xr:uid="{C5AB1189-BB6F-487C-A16F-36AFE10C792F}"/>
    <cellStyle name="Heading 3 2 11 14 2 2" xfId="1775" xr:uid="{A615DB7E-A1FD-44F0-A595-23D97B060C9E}"/>
    <cellStyle name="Heading 3 2 11 14 3" xfId="1776" xr:uid="{835BD08E-1002-42DE-A1E2-42825AA886CD}"/>
    <cellStyle name="Heading 3 2 11 14 3 2" xfId="1777" xr:uid="{9B5BA351-8A54-41FF-A51A-834D356F0E33}"/>
    <cellStyle name="Heading 3 2 11 14 4" xfId="1778" xr:uid="{45FC5524-6A2D-4709-9888-1773E448AE17}"/>
    <cellStyle name="Heading 3 2 11 14 4 2" xfId="1779" xr:uid="{775E956F-CE91-41B6-80FD-D1AB4A753908}"/>
    <cellStyle name="Heading 3 2 11 15" xfId="1780" xr:uid="{352BD2A8-BE55-409C-B1EA-4E33CBF99A2B}"/>
    <cellStyle name="Heading 3 2 11 15 2" xfId="1781" xr:uid="{F17B000C-99FC-40D8-ABFB-60CE119841AE}"/>
    <cellStyle name="Heading 3 2 11 15 2 2" xfId="1782" xr:uid="{13E319E5-240C-4432-8E71-F3C31E867B56}"/>
    <cellStyle name="Heading 3 2 11 15 3" xfId="1783" xr:uid="{C786E5D1-3F4A-4654-90E7-5CA3F56F495A}"/>
    <cellStyle name="Heading 3 2 11 15 3 2" xfId="1784" xr:uid="{513CFEA4-C319-4137-BE19-35DCEF7B1462}"/>
    <cellStyle name="Heading 3 2 11 15 4" xfId="1785" xr:uid="{289CAEFD-CB02-4E76-A5CF-37270B5688ED}"/>
    <cellStyle name="Heading 3 2 11 15 4 2" xfId="1786" xr:uid="{F8C166B5-6424-4F92-8C6D-BF68364B1D6F}"/>
    <cellStyle name="Heading 3 2 11 16" xfId="1787" xr:uid="{C53C1545-A5F7-4E32-B901-A64CA2E02750}"/>
    <cellStyle name="Heading 3 2 11 16 2" xfId="1788" xr:uid="{5E067E4D-6C93-4C0A-BA82-3DF0BFC1ABD1}"/>
    <cellStyle name="Heading 3 2 11 17" xfId="1789" xr:uid="{FAF678C0-48EE-41D0-B6B9-F71059B4D0EB}"/>
    <cellStyle name="Heading 3 2 11 17 2" xfId="1790" xr:uid="{C4961C8F-32B8-41FD-AEE7-7EAB54A53913}"/>
    <cellStyle name="Heading 3 2 11 18" xfId="1791" xr:uid="{7CE8DA9F-7680-4491-978C-64D74F2C8685}"/>
    <cellStyle name="Heading 3 2 11 18 2" xfId="1792" xr:uid="{35F7E79E-456B-4891-A32D-B4258373A3A3}"/>
    <cellStyle name="Heading 3 2 11 19" xfId="1793" xr:uid="{4163EB69-70A7-465D-B6D2-BE74468332B5}"/>
    <cellStyle name="Heading 3 2 11 2" xfId="1794" xr:uid="{A51DCE62-92A6-4F34-A058-0B0FF28C9FBE}"/>
    <cellStyle name="Heading 3 2 11 2 2" xfId="1795" xr:uid="{0BF4DDDE-D74A-4F5C-A37D-CC0090D19E77}"/>
    <cellStyle name="Heading 3 2 11 2 2 2" xfId="1796" xr:uid="{B4B46FA0-FB28-4206-A69E-6EAC5811A6D0}"/>
    <cellStyle name="Heading 3 2 11 2 3" xfId="1797" xr:uid="{B52C4355-D538-42A8-9587-C44FAED323B8}"/>
    <cellStyle name="Heading 3 2 11 2 3 2" xfId="1798" xr:uid="{223630B6-9A48-47A9-8009-DAEECA9C18A8}"/>
    <cellStyle name="Heading 3 2 11 2 4" xfId="1799" xr:uid="{733D6F8A-0354-4799-85F9-BEB03C9D44F4}"/>
    <cellStyle name="Heading 3 2 11 2 4 2" xfId="1800" xr:uid="{9D15664B-2E3D-48BF-BA6B-476DE15E2002}"/>
    <cellStyle name="Heading 3 2 11 20" xfId="1801" xr:uid="{D4D1B803-E913-4556-9F91-2E4EEDA07A33}"/>
    <cellStyle name="Heading 3 2 11 21" xfId="1802" xr:uid="{456761A2-DCD9-443C-A4B0-FD1B847AD823}"/>
    <cellStyle name="Heading 3 2 11 22" xfId="1803" xr:uid="{71AECF9D-8169-46BC-A7CB-EE650821E6AC}"/>
    <cellStyle name="Heading 3 2 11 23" xfId="1804" xr:uid="{D6B76E33-69F0-4534-9CFC-509D29EF28A5}"/>
    <cellStyle name="Heading 3 2 11 24" xfId="1805" xr:uid="{3E051F12-5ACE-4A7C-9299-0ABD17804D62}"/>
    <cellStyle name="Heading 3 2 11 25" xfId="1806" xr:uid="{A99B32F6-F049-46A5-B714-00A76E4F9290}"/>
    <cellStyle name="Heading 3 2 11 3" xfId="1807" xr:uid="{1EF33DDF-7E47-4B63-84D8-EF07DB7AD6A2}"/>
    <cellStyle name="Heading 3 2 11 3 2" xfId="1808" xr:uid="{50D1B30D-8852-4A86-9DA8-48717A0B45BD}"/>
    <cellStyle name="Heading 3 2 11 3 2 2" xfId="1809" xr:uid="{6369DE01-95CE-4CA9-A7DC-0EB77E9044D6}"/>
    <cellStyle name="Heading 3 2 11 3 3" xfId="1810" xr:uid="{AE42E2B9-FE8D-416B-B925-82696943916D}"/>
    <cellStyle name="Heading 3 2 11 3 3 2" xfId="1811" xr:uid="{7596C77D-1799-4C94-B050-5F0D4A66937F}"/>
    <cellStyle name="Heading 3 2 11 3 4" xfId="1812" xr:uid="{3765804E-3244-4436-8EDE-369D9CD74DD9}"/>
    <cellStyle name="Heading 3 2 11 3 4 2" xfId="1813" xr:uid="{6BE78577-0FEE-4FCE-8CCA-418E8F54F974}"/>
    <cellStyle name="Heading 3 2 11 4" xfId="1814" xr:uid="{F01F273C-A18C-4BBF-97C9-1A5C9C31E25F}"/>
    <cellStyle name="Heading 3 2 11 4 2" xfId="1815" xr:uid="{5E9F83EA-5289-40EB-8D50-76061CA40EBB}"/>
    <cellStyle name="Heading 3 2 11 4 2 2" xfId="1816" xr:uid="{EBDAA6BD-FCE7-40EE-A1C2-8FEBC86BFF15}"/>
    <cellStyle name="Heading 3 2 11 4 3" xfId="1817" xr:uid="{9377B7A8-C3B1-4086-A5D8-AD34E64CD943}"/>
    <cellStyle name="Heading 3 2 11 4 3 2" xfId="1818" xr:uid="{311B0AD2-97AB-49B1-A6B5-3889871BA0B4}"/>
    <cellStyle name="Heading 3 2 11 4 4" xfId="1819" xr:uid="{2F01EC7F-C978-4C2E-BCE7-D5BA45CACB12}"/>
    <cellStyle name="Heading 3 2 11 4 4 2" xfId="1820" xr:uid="{A8539EF7-C32B-4DE0-A4DA-BEADDDF9B507}"/>
    <cellStyle name="Heading 3 2 11 5" xfId="1821" xr:uid="{E03B3EC4-A482-453B-85C6-0E94E5002DD1}"/>
    <cellStyle name="Heading 3 2 11 5 2" xfId="1822" xr:uid="{070BB281-69DB-4E14-A7A0-21DA3FEA22FF}"/>
    <cellStyle name="Heading 3 2 11 5 2 2" xfId="1823" xr:uid="{BB460C4C-E14B-4FBB-8738-B29102250AA8}"/>
    <cellStyle name="Heading 3 2 11 5 3" xfId="1824" xr:uid="{04B9DD72-30BD-4196-972A-FD3E717065B0}"/>
    <cellStyle name="Heading 3 2 11 5 3 2" xfId="1825" xr:uid="{DC0EEB67-D35F-4C74-9040-1FF837595DEF}"/>
    <cellStyle name="Heading 3 2 11 5 4" xfId="1826" xr:uid="{910B48DA-11DA-4068-B6C9-88B71EC2A79B}"/>
    <cellStyle name="Heading 3 2 11 5 4 2" xfId="1827" xr:uid="{B8BD73BC-6F14-46B9-BB71-00B237E836AA}"/>
    <cellStyle name="Heading 3 2 11 6" xfId="1828" xr:uid="{5D5047BA-0671-423F-B71B-8AF90D721416}"/>
    <cellStyle name="Heading 3 2 11 6 2" xfId="1829" xr:uid="{EDD82292-185D-47D8-9A39-762A0593E5CF}"/>
    <cellStyle name="Heading 3 2 11 6 2 2" xfId="1830" xr:uid="{433012CA-2088-426C-96CB-67FAB16F7160}"/>
    <cellStyle name="Heading 3 2 11 6 3" xfId="1831" xr:uid="{E2445C33-696B-4983-ADC5-D8D8D77B7A3E}"/>
    <cellStyle name="Heading 3 2 11 6 3 2" xfId="1832" xr:uid="{E71E192C-3218-4B4B-A7EB-11B003FBA77E}"/>
    <cellStyle name="Heading 3 2 11 6 4" xfId="1833" xr:uid="{B81D0A44-1F4A-4E68-BBF7-859718D3C4FD}"/>
    <cellStyle name="Heading 3 2 11 6 4 2" xfId="1834" xr:uid="{A5E42209-5416-4546-9DBF-CF00426863AD}"/>
    <cellStyle name="Heading 3 2 11 7" xfId="1835" xr:uid="{3F97E3AF-8633-4BB0-A678-93F72809E5EF}"/>
    <cellStyle name="Heading 3 2 11 7 2" xfId="1836" xr:uid="{D7ABAD4E-C3BD-4999-9B32-219BD1B2D566}"/>
    <cellStyle name="Heading 3 2 11 7 2 2" xfId="1837" xr:uid="{3A94B52B-1900-4750-A3D9-3233DDD94E00}"/>
    <cellStyle name="Heading 3 2 11 7 3" xfId="1838" xr:uid="{43D06112-4149-4509-A0E8-1C227B621403}"/>
    <cellStyle name="Heading 3 2 11 7 3 2" xfId="1839" xr:uid="{B96590B4-C2F4-4DDE-B353-17D61D7515F5}"/>
    <cellStyle name="Heading 3 2 11 7 4" xfId="1840" xr:uid="{80146214-2446-4CB2-B2D8-ECC603D9EF82}"/>
    <cellStyle name="Heading 3 2 11 7 4 2" xfId="1841" xr:uid="{5D28AFCD-2DDF-47B6-81BE-BC1DDAD3620B}"/>
    <cellStyle name="Heading 3 2 11 8" xfId="1842" xr:uid="{B03220B0-3126-4178-88F2-DCA3DBA98140}"/>
    <cellStyle name="Heading 3 2 11 8 2" xfId="1843" xr:uid="{6AB0C02A-1789-4A53-9BB0-CB6E8BCD1727}"/>
    <cellStyle name="Heading 3 2 11 8 2 2" xfId="1844" xr:uid="{25957479-96BA-43FD-BD75-D43C5134EEED}"/>
    <cellStyle name="Heading 3 2 11 8 3" xfId="1845" xr:uid="{7F2230E7-7F12-48F2-8F10-923DF6B0D3A0}"/>
    <cellStyle name="Heading 3 2 11 8 3 2" xfId="1846" xr:uid="{DA67A6BB-70BF-4379-9926-EBBD0461088E}"/>
    <cellStyle name="Heading 3 2 11 8 4" xfId="1847" xr:uid="{E9D25256-1A5E-42CE-A341-83B52E4824B2}"/>
    <cellStyle name="Heading 3 2 11 8 4 2" xfId="1848" xr:uid="{BD649D0D-72A7-4459-90BF-F70151AEBFCF}"/>
    <cellStyle name="Heading 3 2 11 9" xfId="1849" xr:uid="{270DF10D-0E5F-4656-BD36-D24190E6F7F6}"/>
    <cellStyle name="Heading 3 2 11 9 2" xfId="1850" xr:uid="{3D80D904-7717-4004-A987-08494915DA58}"/>
    <cellStyle name="Heading 3 2 11 9 2 2" xfId="1851" xr:uid="{F5005571-A86A-4FEB-A986-C2D0404C899D}"/>
    <cellStyle name="Heading 3 2 11 9 3" xfId="1852" xr:uid="{1495020A-3FD2-447E-BD8F-6DFDBA5AA356}"/>
    <cellStyle name="Heading 3 2 11 9 3 2" xfId="1853" xr:uid="{E664A03C-A891-4AF7-95AD-1162E29A5AB9}"/>
    <cellStyle name="Heading 3 2 11 9 4" xfId="1854" xr:uid="{081E31D5-1F0B-4004-BD4A-AC7417388297}"/>
    <cellStyle name="Heading 3 2 11 9 4 2" xfId="1855" xr:uid="{B333C1F0-958D-4F38-A594-79F175D21537}"/>
    <cellStyle name="Heading 3 2 12" xfId="1856" xr:uid="{B4244A36-CC71-4F68-A9DD-12C061BBC196}"/>
    <cellStyle name="Heading 3 2 12 10" xfId="1857" xr:uid="{20AA6A51-6F5E-4A70-9471-934593AAEC2E}"/>
    <cellStyle name="Heading 3 2 12 10 2" xfId="1858" xr:uid="{E50CBBDD-62F0-42DE-8F75-7F2A6DE758B5}"/>
    <cellStyle name="Heading 3 2 12 10 2 2" xfId="1859" xr:uid="{C9D9D160-DF03-4276-B9A5-289AEAABFF1E}"/>
    <cellStyle name="Heading 3 2 12 10 3" xfId="1860" xr:uid="{F2C06C33-39CD-47A4-A5C4-9C167B7174B6}"/>
    <cellStyle name="Heading 3 2 12 10 3 2" xfId="1861" xr:uid="{AE5EBDE6-6D97-4DE9-B88E-82CCB775FFE1}"/>
    <cellStyle name="Heading 3 2 12 10 4" xfId="1862" xr:uid="{21FD9239-B619-4CD5-A82F-6BC571755C5A}"/>
    <cellStyle name="Heading 3 2 12 10 4 2" xfId="1863" xr:uid="{809915D0-CE99-4871-83BF-34EC6FF1170E}"/>
    <cellStyle name="Heading 3 2 12 11" xfId="1864" xr:uid="{658D3BA9-F988-4A80-BBAA-84CD22E5492A}"/>
    <cellStyle name="Heading 3 2 12 11 2" xfId="1865" xr:uid="{BF0DE23F-B971-4ACA-9FE6-57FB7AF6A324}"/>
    <cellStyle name="Heading 3 2 12 11 2 2" xfId="1866" xr:uid="{9E4592A8-82CB-4EC8-A2BC-6ECCF3CB86DC}"/>
    <cellStyle name="Heading 3 2 12 11 3" xfId="1867" xr:uid="{0C2005A2-F63C-4EE1-A626-526B95D9D6A4}"/>
    <cellStyle name="Heading 3 2 12 11 3 2" xfId="1868" xr:uid="{AEB2CD8D-4EF2-4890-8F35-FF75B14EE334}"/>
    <cellStyle name="Heading 3 2 12 11 4" xfId="1869" xr:uid="{F7107893-5293-45F2-A67E-572255AE8985}"/>
    <cellStyle name="Heading 3 2 12 11 4 2" xfId="1870" xr:uid="{F87CDEAA-37EC-4B25-AEAD-9F075B6AE6F7}"/>
    <cellStyle name="Heading 3 2 12 12" xfId="1871" xr:uid="{F93D153D-59AC-46B3-92C1-6112CE9F75B3}"/>
    <cellStyle name="Heading 3 2 12 12 2" xfId="1872" xr:uid="{9432953A-E7BA-4607-B814-879F49FDDEBB}"/>
    <cellStyle name="Heading 3 2 12 12 2 2" xfId="1873" xr:uid="{786FFDCF-BCC9-4448-8EBF-2085269F132D}"/>
    <cellStyle name="Heading 3 2 12 12 3" xfId="1874" xr:uid="{0A30A4AD-59AE-4926-B5D1-F6F5DA016C98}"/>
    <cellStyle name="Heading 3 2 12 12 3 2" xfId="1875" xr:uid="{4CEA3D41-4592-49CA-8278-CF994E470024}"/>
    <cellStyle name="Heading 3 2 12 12 4" xfId="1876" xr:uid="{BB590F5B-F48A-4CA0-A2AA-3033D3361FFF}"/>
    <cellStyle name="Heading 3 2 12 12 4 2" xfId="1877" xr:uid="{2F2417F6-151F-424F-A988-DDD30623FA04}"/>
    <cellStyle name="Heading 3 2 12 13" xfId="1878" xr:uid="{8A67D508-7F52-4D5B-AD3F-2E4CC539ABBC}"/>
    <cellStyle name="Heading 3 2 12 13 2" xfId="1879" xr:uid="{3931E78D-5DFF-4512-9E5D-E8DB4AE7673D}"/>
    <cellStyle name="Heading 3 2 12 13 2 2" xfId="1880" xr:uid="{D0BF7A95-97B5-4CC2-BD33-30A12239B52C}"/>
    <cellStyle name="Heading 3 2 12 13 3" xfId="1881" xr:uid="{0EA20D68-03D6-426D-A049-04500E9666D4}"/>
    <cellStyle name="Heading 3 2 12 13 3 2" xfId="1882" xr:uid="{C7E797C4-9F20-4F62-9972-DC9EDB412C8F}"/>
    <cellStyle name="Heading 3 2 12 13 4" xfId="1883" xr:uid="{0E21B7B0-44F4-4010-B1E8-62529619E018}"/>
    <cellStyle name="Heading 3 2 12 13 4 2" xfId="1884" xr:uid="{7ACCBCB6-93A0-49CA-8701-C46408C16F97}"/>
    <cellStyle name="Heading 3 2 12 14" xfId="1885" xr:uid="{829A7182-8997-4615-B441-870992E93C06}"/>
    <cellStyle name="Heading 3 2 12 14 2" xfId="1886" xr:uid="{AA146F3A-4D19-48BD-B3FF-4CF1E1E7BE2B}"/>
    <cellStyle name="Heading 3 2 12 14 2 2" xfId="1887" xr:uid="{63DA9B72-E9CD-4155-AD18-0BB696E811B2}"/>
    <cellStyle name="Heading 3 2 12 14 3" xfId="1888" xr:uid="{F6454046-A4FF-4D6E-B88F-AA8C110DC9A2}"/>
    <cellStyle name="Heading 3 2 12 14 3 2" xfId="1889" xr:uid="{F980F08C-B43F-4652-B05C-47F74253BCE3}"/>
    <cellStyle name="Heading 3 2 12 14 4" xfId="1890" xr:uid="{B7DB8647-29B6-4EBC-8715-236CD108765A}"/>
    <cellStyle name="Heading 3 2 12 14 4 2" xfId="1891" xr:uid="{B2892326-68A3-4120-B212-C73DD807F2FE}"/>
    <cellStyle name="Heading 3 2 12 15" xfId="1892" xr:uid="{DD4AC7AA-8E57-412E-95C5-D4B07A5E5EF5}"/>
    <cellStyle name="Heading 3 2 12 15 2" xfId="1893" xr:uid="{5372C991-89CB-4A9B-9599-C524A0762C87}"/>
    <cellStyle name="Heading 3 2 12 15 2 2" xfId="1894" xr:uid="{1D0D9C95-E463-4FC9-9C12-039B14BB21F6}"/>
    <cellStyle name="Heading 3 2 12 15 3" xfId="1895" xr:uid="{DCE93351-8460-441F-A12D-9582CF403DF3}"/>
    <cellStyle name="Heading 3 2 12 15 3 2" xfId="1896" xr:uid="{4E452ECB-29F6-4244-B1A4-F40E93DB3966}"/>
    <cellStyle name="Heading 3 2 12 15 4" xfId="1897" xr:uid="{EFA3F5E8-C7EA-41E0-9866-2D6E841CFBB1}"/>
    <cellStyle name="Heading 3 2 12 15 4 2" xfId="1898" xr:uid="{F88C91A2-089A-448A-BA54-BDB44C0097C6}"/>
    <cellStyle name="Heading 3 2 12 16" xfId="1899" xr:uid="{0043AE56-5BD7-48EE-97EA-CAF0A48490C4}"/>
    <cellStyle name="Heading 3 2 12 16 2" xfId="1900" xr:uid="{F48CF604-8774-4658-A452-850DCC4255BE}"/>
    <cellStyle name="Heading 3 2 12 17" xfId="1901" xr:uid="{481CCA9B-451E-4C16-A58B-40D8F209A11A}"/>
    <cellStyle name="Heading 3 2 12 17 2" xfId="1902" xr:uid="{53333C74-B1D9-441E-BF69-EFACA45D4228}"/>
    <cellStyle name="Heading 3 2 12 18" xfId="1903" xr:uid="{07B833C8-9EC7-4C77-A009-B9FC7BCE1730}"/>
    <cellStyle name="Heading 3 2 12 18 2" xfId="1904" xr:uid="{042260F2-D79E-4414-9D10-8F5ECFBA1733}"/>
    <cellStyle name="Heading 3 2 12 19" xfId="1905" xr:uid="{6FCD64B5-632D-49AB-B56E-BAD029D3D19B}"/>
    <cellStyle name="Heading 3 2 12 2" xfId="1906" xr:uid="{61C0DBEC-91E2-4290-9376-C7D8D98FFB92}"/>
    <cellStyle name="Heading 3 2 12 2 2" xfId="1907" xr:uid="{C8086C60-5614-4850-8BFD-63B2E62271A8}"/>
    <cellStyle name="Heading 3 2 12 2 2 2" xfId="1908" xr:uid="{77F64729-6026-47A7-AABD-62371E648F7B}"/>
    <cellStyle name="Heading 3 2 12 2 3" xfId="1909" xr:uid="{352BE865-ABAE-409E-BA67-C3B26966639B}"/>
    <cellStyle name="Heading 3 2 12 2 3 2" xfId="1910" xr:uid="{E5FE9DA7-A4E5-491F-B9FD-B95C2630DDFB}"/>
    <cellStyle name="Heading 3 2 12 2 4" xfId="1911" xr:uid="{8134D4EB-68F6-4D80-9574-E8497FE1C8D9}"/>
    <cellStyle name="Heading 3 2 12 2 4 2" xfId="1912" xr:uid="{848B10C8-6558-4AE2-89B3-0F864ECDD073}"/>
    <cellStyle name="Heading 3 2 12 20" xfId="1913" xr:uid="{A9D9C27E-6554-4E56-B08B-929191CD30B5}"/>
    <cellStyle name="Heading 3 2 12 21" xfId="1914" xr:uid="{B4F33B02-AA54-4181-843B-EC733C8F2504}"/>
    <cellStyle name="Heading 3 2 12 22" xfId="1915" xr:uid="{62FE1E5F-4B4C-41FB-AAAE-26AF569ED1B6}"/>
    <cellStyle name="Heading 3 2 12 23" xfId="1916" xr:uid="{595E9C69-7772-46B3-A33C-39EAB286C507}"/>
    <cellStyle name="Heading 3 2 12 24" xfId="1917" xr:uid="{D7864D11-2950-4318-A93A-05EB67F24CA0}"/>
    <cellStyle name="Heading 3 2 12 25" xfId="1918" xr:uid="{79D90A4C-5A19-4609-8D2F-011BA7DC2E64}"/>
    <cellStyle name="Heading 3 2 12 3" xfId="1919" xr:uid="{46DA6A9B-DFC5-46F7-AE09-BB209C4B16E4}"/>
    <cellStyle name="Heading 3 2 12 3 2" xfId="1920" xr:uid="{0DF35D5A-DD54-406E-BF7D-6B40D4AEA4BF}"/>
    <cellStyle name="Heading 3 2 12 3 2 2" xfId="1921" xr:uid="{670681FD-1278-472D-93F8-7B0DBCE2C697}"/>
    <cellStyle name="Heading 3 2 12 3 3" xfId="1922" xr:uid="{02C61307-440A-4B0C-8F72-2FD91392734A}"/>
    <cellStyle name="Heading 3 2 12 3 3 2" xfId="1923" xr:uid="{C88FE41C-67D4-44D2-A242-E6F748CE7C11}"/>
    <cellStyle name="Heading 3 2 12 3 4" xfId="1924" xr:uid="{F6783001-A7E1-4EFC-97B7-D77F7EF59761}"/>
    <cellStyle name="Heading 3 2 12 3 4 2" xfId="1925" xr:uid="{3DE6E9E3-665F-4844-8A23-31CEC73D19C0}"/>
    <cellStyle name="Heading 3 2 12 4" xfId="1926" xr:uid="{1E3B67E4-BC5D-4ECE-867D-A3F3FDF839CB}"/>
    <cellStyle name="Heading 3 2 12 4 2" xfId="1927" xr:uid="{1B15B121-66B3-4A31-AB9A-F5497592F892}"/>
    <cellStyle name="Heading 3 2 12 4 2 2" xfId="1928" xr:uid="{645E7541-5B51-490E-ACFD-16950560100B}"/>
    <cellStyle name="Heading 3 2 12 4 3" xfId="1929" xr:uid="{0DD3F69D-F7D6-4236-88A8-A67B8579EA13}"/>
    <cellStyle name="Heading 3 2 12 4 3 2" xfId="1930" xr:uid="{714A08C9-7715-4939-AAA0-22770D289299}"/>
    <cellStyle name="Heading 3 2 12 4 4" xfId="1931" xr:uid="{6BF6E024-9801-4038-8746-E3FEE50BB920}"/>
    <cellStyle name="Heading 3 2 12 4 4 2" xfId="1932" xr:uid="{AA2CE046-04AC-4BE0-B59D-C0E771F9DCB0}"/>
    <cellStyle name="Heading 3 2 12 5" xfId="1933" xr:uid="{5AD034AF-18F1-49B7-B62E-D7BBD4943568}"/>
    <cellStyle name="Heading 3 2 12 5 2" xfId="1934" xr:uid="{35482C55-2273-4CC9-A676-6CABA1F4949F}"/>
    <cellStyle name="Heading 3 2 12 5 2 2" xfId="1935" xr:uid="{2E739DF0-E564-47E7-A648-371DBA1C33AA}"/>
    <cellStyle name="Heading 3 2 12 5 3" xfId="1936" xr:uid="{055A8AE5-DDEC-4778-849D-C7E6D039EA76}"/>
    <cellStyle name="Heading 3 2 12 5 3 2" xfId="1937" xr:uid="{DB2A9396-745F-4689-B84C-2BE8A9F43AE6}"/>
    <cellStyle name="Heading 3 2 12 5 4" xfId="1938" xr:uid="{A29925EA-F775-4516-9EC1-2CB53B722DF3}"/>
    <cellStyle name="Heading 3 2 12 5 4 2" xfId="1939" xr:uid="{7079F243-7733-4947-A961-3F3CC9880129}"/>
    <cellStyle name="Heading 3 2 12 6" xfId="1940" xr:uid="{64712109-2623-402F-9BD8-A4B6D62DDDCE}"/>
    <cellStyle name="Heading 3 2 12 6 2" xfId="1941" xr:uid="{E3C788EF-86F6-4D80-8935-F4B189E47DF3}"/>
    <cellStyle name="Heading 3 2 12 6 2 2" xfId="1942" xr:uid="{32474B8A-1062-4DE2-B639-E4A5479B4959}"/>
    <cellStyle name="Heading 3 2 12 6 3" xfId="1943" xr:uid="{CED56197-DB18-4321-B8F0-D85F7A832FCB}"/>
    <cellStyle name="Heading 3 2 12 6 3 2" xfId="1944" xr:uid="{5069EFD1-9FEC-471B-8922-DD6FADD94011}"/>
    <cellStyle name="Heading 3 2 12 6 4" xfId="1945" xr:uid="{CBF448B3-28D1-410A-B62C-77E4BDCC8E7B}"/>
    <cellStyle name="Heading 3 2 12 6 4 2" xfId="1946" xr:uid="{D52DD251-083C-44AD-A6AC-664577671778}"/>
    <cellStyle name="Heading 3 2 12 7" xfId="1947" xr:uid="{BD8D40D6-8838-4581-A8A1-C213D94BFB61}"/>
    <cellStyle name="Heading 3 2 12 7 2" xfId="1948" xr:uid="{F8228D77-5C61-414A-B549-F06BA1954578}"/>
    <cellStyle name="Heading 3 2 12 7 2 2" xfId="1949" xr:uid="{D041EB23-ABA3-40DD-BACC-C7C7EFD25C6F}"/>
    <cellStyle name="Heading 3 2 12 7 3" xfId="1950" xr:uid="{AE7C8535-99BF-4B8D-A3EA-8839C07C2F24}"/>
    <cellStyle name="Heading 3 2 12 7 3 2" xfId="1951" xr:uid="{25B0B4B8-E29C-4CA4-8AB6-AD4FE534320B}"/>
    <cellStyle name="Heading 3 2 12 7 4" xfId="1952" xr:uid="{EB1BFA67-7670-46F1-96BD-B49230319C4D}"/>
    <cellStyle name="Heading 3 2 12 7 4 2" xfId="1953" xr:uid="{8CE03B4E-49AA-45B8-B0A2-C0DC66C74677}"/>
    <cellStyle name="Heading 3 2 12 8" xfId="1954" xr:uid="{123C26E5-634E-4764-9930-3C318466912C}"/>
    <cellStyle name="Heading 3 2 12 8 2" xfId="1955" xr:uid="{4CADCE8C-ED37-4DCF-94B5-AD17216A74AC}"/>
    <cellStyle name="Heading 3 2 12 8 2 2" xfId="1956" xr:uid="{FF70B6C9-DB5A-4113-BF6D-C49F5B8BCB48}"/>
    <cellStyle name="Heading 3 2 12 8 3" xfId="1957" xr:uid="{490E8BD0-12B5-41B0-A6C6-FC5CB8BD351E}"/>
    <cellStyle name="Heading 3 2 12 8 3 2" xfId="1958" xr:uid="{7CDCCD96-3187-430B-A6C5-AA7D9D952C7C}"/>
    <cellStyle name="Heading 3 2 12 8 4" xfId="1959" xr:uid="{F68B4995-25C4-4644-91BB-C84017929BF4}"/>
    <cellStyle name="Heading 3 2 12 8 4 2" xfId="1960" xr:uid="{48172538-394D-4E7F-9B5E-A2A15AFB43DE}"/>
    <cellStyle name="Heading 3 2 12 9" xfId="1961" xr:uid="{A6009DE0-5F2B-46AC-8BA8-AB42E1C65DFA}"/>
    <cellStyle name="Heading 3 2 12 9 2" xfId="1962" xr:uid="{0FA226E0-7300-4F45-80E5-ECCC4B1CFBC3}"/>
    <cellStyle name="Heading 3 2 12 9 2 2" xfId="1963" xr:uid="{39E0B3E7-E000-4FB4-AC3F-A9973DC89761}"/>
    <cellStyle name="Heading 3 2 12 9 3" xfId="1964" xr:uid="{CBC4DD93-226C-4D23-8804-308ECB2AE7DC}"/>
    <cellStyle name="Heading 3 2 12 9 3 2" xfId="1965" xr:uid="{8CF00360-73DC-40B0-8FE3-ADD287458E69}"/>
    <cellStyle name="Heading 3 2 12 9 4" xfId="1966" xr:uid="{1AC47787-0198-421A-B8B0-9C0D1BA5087D}"/>
    <cellStyle name="Heading 3 2 12 9 4 2" xfId="1967" xr:uid="{304062B1-43D3-41E9-AED7-D9D7FDC6A0BF}"/>
    <cellStyle name="Heading 3 2 13" xfId="1968" xr:uid="{F220155A-65DD-45A8-8CF7-C7D6FA056EC5}"/>
    <cellStyle name="Heading 3 2 13 10" xfId="1969" xr:uid="{28A4F910-C54D-4D82-AA5E-9B870BC97CC5}"/>
    <cellStyle name="Heading 3 2 13 10 2" xfId="1970" xr:uid="{371E7FCD-5ED6-48B5-8CA5-F818D4DE098F}"/>
    <cellStyle name="Heading 3 2 13 10 2 2" xfId="1971" xr:uid="{E427BA87-5935-47F2-8A42-269E75066DEB}"/>
    <cellStyle name="Heading 3 2 13 10 3" xfId="1972" xr:uid="{1F8EAD77-723E-4FCE-818B-2C8F03799122}"/>
    <cellStyle name="Heading 3 2 13 10 3 2" xfId="1973" xr:uid="{15AF7D00-BF01-4E2F-AA8D-8A7A932ADA4C}"/>
    <cellStyle name="Heading 3 2 13 10 4" xfId="1974" xr:uid="{32B08F81-BF9F-4364-B284-BE8D0C81F368}"/>
    <cellStyle name="Heading 3 2 13 10 4 2" xfId="1975" xr:uid="{4B1CB3A8-EB7B-4D26-8B2B-1A216A62FF22}"/>
    <cellStyle name="Heading 3 2 13 11" xfId="1976" xr:uid="{B9D4F8E2-9ED9-40E0-A4BA-D918EE3FC2BC}"/>
    <cellStyle name="Heading 3 2 13 11 2" xfId="1977" xr:uid="{9D5042AE-84BA-48A3-8D12-F52119903DCB}"/>
    <cellStyle name="Heading 3 2 13 11 2 2" xfId="1978" xr:uid="{ED62D9EF-8E6E-4BF4-A5E4-540D8C46062B}"/>
    <cellStyle name="Heading 3 2 13 11 3" xfId="1979" xr:uid="{95B5109C-0174-4DC7-A961-6ECB35CBA4D7}"/>
    <cellStyle name="Heading 3 2 13 11 3 2" xfId="1980" xr:uid="{FB7BA433-DEC5-4ABB-8C74-5D0E8CDC3F31}"/>
    <cellStyle name="Heading 3 2 13 11 4" xfId="1981" xr:uid="{9849BF44-BA71-418A-941B-2DFD9C4BD0BE}"/>
    <cellStyle name="Heading 3 2 13 11 4 2" xfId="1982" xr:uid="{2120A4E0-E858-4446-B991-CBB7D8B1C739}"/>
    <cellStyle name="Heading 3 2 13 12" xfId="1983" xr:uid="{16BF9005-CA70-420D-8833-565140D9DCE7}"/>
    <cellStyle name="Heading 3 2 13 12 2" xfId="1984" xr:uid="{A5F6B623-FDBC-4F86-B0AA-0421B19DEB81}"/>
    <cellStyle name="Heading 3 2 13 12 2 2" xfId="1985" xr:uid="{56C15AC2-6988-4E3E-95A0-2A8FA075CD04}"/>
    <cellStyle name="Heading 3 2 13 12 3" xfId="1986" xr:uid="{C7BECBD9-7C44-4E7E-A960-406D6096FF1A}"/>
    <cellStyle name="Heading 3 2 13 12 3 2" xfId="1987" xr:uid="{8634BA2C-F34B-4458-8CDA-79870B35A9ED}"/>
    <cellStyle name="Heading 3 2 13 12 4" xfId="1988" xr:uid="{B5DAD9C5-E754-4264-A090-466405C6F059}"/>
    <cellStyle name="Heading 3 2 13 12 4 2" xfId="1989" xr:uid="{C61F7C0A-18DC-4422-84CE-064C542A45E4}"/>
    <cellStyle name="Heading 3 2 13 13" xfId="1990" xr:uid="{B9339D43-310C-4883-9F78-642E76BACEEB}"/>
    <cellStyle name="Heading 3 2 13 13 2" xfId="1991" xr:uid="{2ED66F6B-C44C-4468-9865-D2CFA17FB9C3}"/>
    <cellStyle name="Heading 3 2 13 13 2 2" xfId="1992" xr:uid="{A73A96F3-5562-4476-96C9-18A9CF99E727}"/>
    <cellStyle name="Heading 3 2 13 13 3" xfId="1993" xr:uid="{371C41FB-CADC-41D8-AAA5-2A1F90A157B5}"/>
    <cellStyle name="Heading 3 2 13 13 3 2" xfId="1994" xr:uid="{45961F42-1478-4ED9-B55B-FEBCC58085B8}"/>
    <cellStyle name="Heading 3 2 13 13 4" xfId="1995" xr:uid="{1030DAD4-FAB3-4306-AF3D-42B36F179309}"/>
    <cellStyle name="Heading 3 2 13 13 4 2" xfId="1996" xr:uid="{D68F9056-024E-4C86-957A-14FBE444B8F4}"/>
    <cellStyle name="Heading 3 2 13 14" xfId="1997" xr:uid="{BEBD1447-5C11-4A8F-B599-52F5185665EE}"/>
    <cellStyle name="Heading 3 2 13 14 2" xfId="1998" xr:uid="{E2001496-5000-4D1B-96D6-54C70F84A0F8}"/>
    <cellStyle name="Heading 3 2 13 14 2 2" xfId="1999" xr:uid="{3D0762C0-AB30-47F0-A5EA-B2F162DB319E}"/>
    <cellStyle name="Heading 3 2 13 14 3" xfId="2000" xr:uid="{7F1DD3C6-EFD6-439E-AB4E-BB4F1166895D}"/>
    <cellStyle name="Heading 3 2 13 14 3 2" xfId="2001" xr:uid="{A9BFF0AC-0752-4BDD-AD3E-2703D6785B71}"/>
    <cellStyle name="Heading 3 2 13 14 4" xfId="2002" xr:uid="{32350266-5D50-462F-868B-773830DF2440}"/>
    <cellStyle name="Heading 3 2 13 14 4 2" xfId="2003" xr:uid="{837FAED4-68B6-4A2C-A30A-5F88819FCB5A}"/>
    <cellStyle name="Heading 3 2 13 15" xfId="2004" xr:uid="{E9FA446A-88AF-471C-9D54-CCFE083C04D0}"/>
    <cellStyle name="Heading 3 2 13 15 2" xfId="2005" xr:uid="{4D74B41E-C793-49F5-982C-A7BA9BE679B5}"/>
    <cellStyle name="Heading 3 2 13 15 2 2" xfId="2006" xr:uid="{3C2231E7-879F-4A6F-A75F-7BE70D077A01}"/>
    <cellStyle name="Heading 3 2 13 15 3" xfId="2007" xr:uid="{3831F65E-3D58-4669-90BF-740217CFAC62}"/>
    <cellStyle name="Heading 3 2 13 15 3 2" xfId="2008" xr:uid="{BED2CE7D-45F4-4606-959A-01AAF02F3838}"/>
    <cellStyle name="Heading 3 2 13 15 4" xfId="2009" xr:uid="{32719DF3-9E3C-439F-BA9A-8C9881DC098A}"/>
    <cellStyle name="Heading 3 2 13 15 4 2" xfId="2010" xr:uid="{4F96DC2C-001A-405D-8726-2A27FE986AAF}"/>
    <cellStyle name="Heading 3 2 13 16" xfId="2011" xr:uid="{B6CD8D61-24F8-4DA7-9063-B8967A15A626}"/>
    <cellStyle name="Heading 3 2 13 16 2" xfId="2012" xr:uid="{E1326AC2-5519-498F-9335-3964D121395A}"/>
    <cellStyle name="Heading 3 2 13 17" xfId="2013" xr:uid="{AFD9C15C-7D1C-4E75-BB86-818DE095906B}"/>
    <cellStyle name="Heading 3 2 13 17 2" xfId="2014" xr:uid="{A1D60DDE-90CC-4673-A4FD-0B6423FD30C8}"/>
    <cellStyle name="Heading 3 2 13 18" xfId="2015" xr:uid="{1BC7F3D8-45D1-4877-A0C6-CA940655A4FB}"/>
    <cellStyle name="Heading 3 2 13 18 2" xfId="2016" xr:uid="{9609D11A-11F5-4334-B788-2ED9A97EAAB1}"/>
    <cellStyle name="Heading 3 2 13 19" xfId="2017" xr:uid="{D2DA2FA2-AD6C-47DC-AB1B-CA0B75E4ABE1}"/>
    <cellStyle name="Heading 3 2 13 2" xfId="2018" xr:uid="{97A4D444-AD7D-48FA-9115-0344300863E9}"/>
    <cellStyle name="Heading 3 2 13 2 2" xfId="2019" xr:uid="{9B4DA41E-4645-482E-AA85-824F35914AF0}"/>
    <cellStyle name="Heading 3 2 13 2 2 2" xfId="2020" xr:uid="{A7147B07-5DB2-4A87-8429-B50869C6EE93}"/>
    <cellStyle name="Heading 3 2 13 2 3" xfId="2021" xr:uid="{FFAF0771-911F-4E61-9953-954219D00D68}"/>
    <cellStyle name="Heading 3 2 13 2 3 2" xfId="2022" xr:uid="{72EF12E4-99FF-4B13-A3C7-CA7B8AE5266D}"/>
    <cellStyle name="Heading 3 2 13 2 4" xfId="2023" xr:uid="{8F6068FD-D6BB-4C9A-916E-17B5C877CFBA}"/>
    <cellStyle name="Heading 3 2 13 2 4 2" xfId="2024" xr:uid="{9FC2038D-106F-4F31-85CD-FA1D754CD66F}"/>
    <cellStyle name="Heading 3 2 13 20" xfId="2025" xr:uid="{3F710B14-79F7-43CF-8ECD-02973C4E7DBD}"/>
    <cellStyle name="Heading 3 2 13 21" xfId="2026" xr:uid="{12280576-2B03-4190-9218-C35FCA3E2E64}"/>
    <cellStyle name="Heading 3 2 13 22" xfId="2027" xr:uid="{813C626A-B853-40AA-876F-6908B8A491C8}"/>
    <cellStyle name="Heading 3 2 13 23" xfId="2028" xr:uid="{E2945A5A-E8AE-4503-B4D8-B312EC968317}"/>
    <cellStyle name="Heading 3 2 13 24" xfId="2029" xr:uid="{B4305884-E78E-45A5-870C-4A7079752844}"/>
    <cellStyle name="Heading 3 2 13 25" xfId="2030" xr:uid="{F70EBE2E-1580-453C-B832-699284CB1C1C}"/>
    <cellStyle name="Heading 3 2 13 3" xfId="2031" xr:uid="{EEEF2DDC-A4E9-408A-8123-E2F9D476BD15}"/>
    <cellStyle name="Heading 3 2 13 3 2" xfId="2032" xr:uid="{6E3900EA-55DE-4E22-A3A4-7857BC12D27C}"/>
    <cellStyle name="Heading 3 2 13 3 2 2" xfId="2033" xr:uid="{FE240D29-EABD-4119-AC80-1BA777D026ED}"/>
    <cellStyle name="Heading 3 2 13 3 3" xfId="2034" xr:uid="{C306FDEF-9242-4C65-B493-7B07987E6A08}"/>
    <cellStyle name="Heading 3 2 13 3 3 2" xfId="2035" xr:uid="{EDD65B7A-B036-45A0-A569-F393331CE243}"/>
    <cellStyle name="Heading 3 2 13 3 4" xfId="2036" xr:uid="{670CE473-2D29-4BA5-A227-CE4DC3AB3B25}"/>
    <cellStyle name="Heading 3 2 13 3 4 2" xfId="2037" xr:uid="{D0D864F4-76BB-4229-838C-5252F64C3ECA}"/>
    <cellStyle name="Heading 3 2 13 4" xfId="2038" xr:uid="{3F761AF2-47E5-406F-8047-8B8A680C2712}"/>
    <cellStyle name="Heading 3 2 13 4 2" xfId="2039" xr:uid="{41559C03-8BE8-4F26-8091-AFAC4B143E6D}"/>
    <cellStyle name="Heading 3 2 13 4 2 2" xfId="2040" xr:uid="{3738090A-A862-4FB3-AF89-F9B9E9826D4F}"/>
    <cellStyle name="Heading 3 2 13 4 3" xfId="2041" xr:uid="{AACD542D-582D-41AF-BD4C-6F4AB7C49F9C}"/>
    <cellStyle name="Heading 3 2 13 4 3 2" xfId="2042" xr:uid="{48A08034-4FAB-41C2-BA47-6719A9342D0A}"/>
    <cellStyle name="Heading 3 2 13 4 4" xfId="2043" xr:uid="{B973C889-85F5-4260-A9CD-0CE99BEC66FC}"/>
    <cellStyle name="Heading 3 2 13 4 4 2" xfId="2044" xr:uid="{69CC3A70-DE67-467A-BB71-3AA33B843E3A}"/>
    <cellStyle name="Heading 3 2 13 5" xfId="2045" xr:uid="{64F5B50A-3DCE-4D91-98EB-E665ACD48835}"/>
    <cellStyle name="Heading 3 2 13 5 2" xfId="2046" xr:uid="{86AA0FE9-A87C-4C89-8F1A-AA979B70663E}"/>
    <cellStyle name="Heading 3 2 13 5 2 2" xfId="2047" xr:uid="{B264E7F8-1985-41B2-82D8-AEFB5D280454}"/>
    <cellStyle name="Heading 3 2 13 5 3" xfId="2048" xr:uid="{F20B7BB5-428E-4D8C-A1B1-F56027BD771E}"/>
    <cellStyle name="Heading 3 2 13 5 3 2" xfId="2049" xr:uid="{3C06B21F-CB92-417B-8547-BCA21FCEF6A2}"/>
    <cellStyle name="Heading 3 2 13 5 4" xfId="2050" xr:uid="{B8E533EF-6978-47DD-A9AD-D2E80BEB6229}"/>
    <cellStyle name="Heading 3 2 13 5 4 2" xfId="2051" xr:uid="{4A6E9945-4AF2-4805-99B6-DB389394D9CA}"/>
    <cellStyle name="Heading 3 2 13 6" xfId="2052" xr:uid="{D80CA87B-15B7-41BE-84DC-1F2B534CF143}"/>
    <cellStyle name="Heading 3 2 13 6 2" xfId="2053" xr:uid="{62C920DB-F2B8-4756-8550-A1ECE99B4B07}"/>
    <cellStyle name="Heading 3 2 13 6 2 2" xfId="2054" xr:uid="{25A8D890-B7BA-4661-84EA-00B57AA983F8}"/>
    <cellStyle name="Heading 3 2 13 6 3" xfId="2055" xr:uid="{E4FBC19D-F062-4367-8D0B-D35D06306889}"/>
    <cellStyle name="Heading 3 2 13 6 3 2" xfId="2056" xr:uid="{CD774565-8A59-4063-9FB1-26E8DB198F4C}"/>
    <cellStyle name="Heading 3 2 13 6 4" xfId="2057" xr:uid="{75FD9200-1585-4380-A22A-BA8407642592}"/>
    <cellStyle name="Heading 3 2 13 6 4 2" xfId="2058" xr:uid="{545DB599-3F2F-4EAA-8E85-1DCD98A9ECDD}"/>
    <cellStyle name="Heading 3 2 13 7" xfId="2059" xr:uid="{2DD68EDD-4D91-4021-ABE6-DF5F099EEA60}"/>
    <cellStyle name="Heading 3 2 13 7 2" xfId="2060" xr:uid="{74AB9B82-417A-4800-A5B7-72D278B96753}"/>
    <cellStyle name="Heading 3 2 13 7 2 2" xfId="2061" xr:uid="{BB1F8E85-CCAB-4A2A-B68B-57A63D74A5A7}"/>
    <cellStyle name="Heading 3 2 13 7 3" xfId="2062" xr:uid="{3F6F4387-17AB-49DD-9B66-0C6E9B42BA1E}"/>
    <cellStyle name="Heading 3 2 13 7 3 2" xfId="2063" xr:uid="{45B33485-1E26-4452-820B-946F6D1F8F43}"/>
    <cellStyle name="Heading 3 2 13 7 4" xfId="2064" xr:uid="{F0997816-5AA2-4A78-B450-6C164469E098}"/>
    <cellStyle name="Heading 3 2 13 7 4 2" xfId="2065" xr:uid="{AF00829B-B47B-4390-91A7-9B9DA044F084}"/>
    <cellStyle name="Heading 3 2 13 8" xfId="2066" xr:uid="{BB48AE3E-76FF-4158-86C4-45691B4B63A3}"/>
    <cellStyle name="Heading 3 2 13 8 2" xfId="2067" xr:uid="{579FAA53-B7E8-4D6D-8B1D-6648CD39C3EA}"/>
    <cellStyle name="Heading 3 2 13 8 2 2" xfId="2068" xr:uid="{37D77F65-68C7-45C9-B325-449FA18A2092}"/>
    <cellStyle name="Heading 3 2 13 8 3" xfId="2069" xr:uid="{E18CCE1A-CF72-4596-B758-C7EFBB172605}"/>
    <cellStyle name="Heading 3 2 13 8 3 2" xfId="2070" xr:uid="{AEF9648F-4B93-4E54-AE40-878E74AAA771}"/>
    <cellStyle name="Heading 3 2 13 8 4" xfId="2071" xr:uid="{C77C4EE7-FEF6-48AC-9731-5B1BB79E1136}"/>
    <cellStyle name="Heading 3 2 13 8 4 2" xfId="2072" xr:uid="{32329A83-D294-4FE1-928B-FD281D763AAA}"/>
    <cellStyle name="Heading 3 2 13 9" xfId="2073" xr:uid="{D28C7D2A-F2A2-42CD-B089-ADDEBB5D3159}"/>
    <cellStyle name="Heading 3 2 13 9 2" xfId="2074" xr:uid="{CDFA1AC5-7C91-4BC8-A223-9091D26F5D09}"/>
    <cellStyle name="Heading 3 2 13 9 2 2" xfId="2075" xr:uid="{879B3B13-7ACA-41EA-9768-57FBB43DAA93}"/>
    <cellStyle name="Heading 3 2 13 9 3" xfId="2076" xr:uid="{896D963F-5749-441D-BAE3-6A4BF667CF29}"/>
    <cellStyle name="Heading 3 2 13 9 3 2" xfId="2077" xr:uid="{DCCDAE2C-1E39-4BEC-B723-6C9CC95797CE}"/>
    <cellStyle name="Heading 3 2 13 9 4" xfId="2078" xr:uid="{9C912EB5-1923-4023-9892-13FCB5A5A41B}"/>
    <cellStyle name="Heading 3 2 13 9 4 2" xfId="2079" xr:uid="{3610EA78-A7A7-4584-9052-B349F7F827F9}"/>
    <cellStyle name="Heading 3 2 14" xfId="2080" xr:uid="{A2DC4830-08EC-49D3-88C5-23812F46CC58}"/>
    <cellStyle name="Heading 3 2 14 10" xfId="2081" xr:uid="{053948CF-17EB-49E6-8B20-F6F97650559C}"/>
    <cellStyle name="Heading 3 2 14 10 2" xfId="2082" xr:uid="{A2D0C202-F182-46F4-BA44-A788AFC7DEDE}"/>
    <cellStyle name="Heading 3 2 14 10 2 2" xfId="2083" xr:uid="{2D1E5041-5965-4D5C-8781-50CDF83F2E28}"/>
    <cellStyle name="Heading 3 2 14 10 3" xfId="2084" xr:uid="{51B89267-7A74-4C67-8C1C-38B06DAEB1A3}"/>
    <cellStyle name="Heading 3 2 14 10 3 2" xfId="2085" xr:uid="{BA44CC0E-A616-411E-ADFA-8F8269475670}"/>
    <cellStyle name="Heading 3 2 14 10 4" xfId="2086" xr:uid="{D3ECCA24-E227-4C06-8728-113CE17C8196}"/>
    <cellStyle name="Heading 3 2 14 10 4 2" xfId="2087" xr:uid="{603D9DA2-E9CF-4590-AC34-3D0A4931117C}"/>
    <cellStyle name="Heading 3 2 14 11" xfId="2088" xr:uid="{53E8F451-444A-4D74-BFB9-5A0B63A5DE44}"/>
    <cellStyle name="Heading 3 2 14 11 2" xfId="2089" xr:uid="{7D4B11CF-E7F5-4EE4-AA49-83FBC9633A08}"/>
    <cellStyle name="Heading 3 2 14 11 2 2" xfId="2090" xr:uid="{8A149744-0546-45D3-B322-5189D9C8AB6F}"/>
    <cellStyle name="Heading 3 2 14 11 3" xfId="2091" xr:uid="{E7F115F1-82CB-4286-9C7B-84B16770401D}"/>
    <cellStyle name="Heading 3 2 14 11 3 2" xfId="2092" xr:uid="{216C215C-3FA3-404B-A5EC-9312EA77410B}"/>
    <cellStyle name="Heading 3 2 14 11 4" xfId="2093" xr:uid="{BC8A64B9-9E56-401C-8DA2-526791630699}"/>
    <cellStyle name="Heading 3 2 14 11 4 2" xfId="2094" xr:uid="{92F4A522-7EF6-45C3-815C-DDFD90A2518A}"/>
    <cellStyle name="Heading 3 2 14 12" xfId="2095" xr:uid="{C13266D1-200A-46D0-B9A1-662B9D2EFC91}"/>
    <cellStyle name="Heading 3 2 14 12 2" xfId="2096" xr:uid="{1FF01E8E-5122-4442-A708-A7AEEECA4CC2}"/>
    <cellStyle name="Heading 3 2 14 12 2 2" xfId="2097" xr:uid="{7583E9B2-D648-49A8-A5BA-D4F8644055A1}"/>
    <cellStyle name="Heading 3 2 14 12 3" xfId="2098" xr:uid="{CFDC86F3-CB6E-490A-8C49-2BC51578726B}"/>
    <cellStyle name="Heading 3 2 14 12 3 2" xfId="2099" xr:uid="{53C50A48-D170-4DE1-A544-FF01A053C742}"/>
    <cellStyle name="Heading 3 2 14 12 4" xfId="2100" xr:uid="{35C4871A-DBE2-4F44-9FA8-1FEAA84AFDB6}"/>
    <cellStyle name="Heading 3 2 14 12 4 2" xfId="2101" xr:uid="{331C54FD-06BD-4F0F-BEBA-7C56BC68AA1A}"/>
    <cellStyle name="Heading 3 2 14 13" xfId="2102" xr:uid="{F3FF7104-4D99-4B58-ADDA-FE578FE5D9E0}"/>
    <cellStyle name="Heading 3 2 14 13 2" xfId="2103" xr:uid="{F1B152EA-D72C-406D-8F2A-D5EE2E571A49}"/>
    <cellStyle name="Heading 3 2 14 13 2 2" xfId="2104" xr:uid="{A2BBC18C-A91C-4763-A4F6-D22BE252FA11}"/>
    <cellStyle name="Heading 3 2 14 13 3" xfId="2105" xr:uid="{37A07FEB-92CD-496F-B66D-65FE5733735E}"/>
    <cellStyle name="Heading 3 2 14 13 3 2" xfId="2106" xr:uid="{D107F359-8F2F-4883-B776-4DA7A043362E}"/>
    <cellStyle name="Heading 3 2 14 13 4" xfId="2107" xr:uid="{5D6A19EA-B7F8-46FD-9D12-32A44AF0B283}"/>
    <cellStyle name="Heading 3 2 14 13 4 2" xfId="2108" xr:uid="{C8798D04-46E6-40DA-9BD2-A6D6DBAEB96E}"/>
    <cellStyle name="Heading 3 2 14 14" xfId="2109" xr:uid="{0526CB30-591E-493B-BBF6-697A627FD2DA}"/>
    <cellStyle name="Heading 3 2 14 14 2" xfId="2110" xr:uid="{B8227260-5F44-4479-BDDD-89E65568EB93}"/>
    <cellStyle name="Heading 3 2 14 14 2 2" xfId="2111" xr:uid="{6F1A87F9-32F6-474E-B23B-5364205BE6DA}"/>
    <cellStyle name="Heading 3 2 14 14 3" xfId="2112" xr:uid="{BB5F7925-46D7-4150-AB9B-5E529CE994F8}"/>
    <cellStyle name="Heading 3 2 14 14 3 2" xfId="2113" xr:uid="{8D36C552-6525-4136-ADCB-C78D8DE20D34}"/>
    <cellStyle name="Heading 3 2 14 14 4" xfId="2114" xr:uid="{38B4A0DC-3ACB-4A47-B646-FCE56E7B194A}"/>
    <cellStyle name="Heading 3 2 14 14 4 2" xfId="2115" xr:uid="{8185F649-598A-4F3B-8008-C7D45DA35227}"/>
    <cellStyle name="Heading 3 2 14 15" xfId="2116" xr:uid="{B80D7174-2C27-41FC-9E30-35659F78F9D9}"/>
    <cellStyle name="Heading 3 2 14 15 2" xfId="2117" xr:uid="{250CA10B-05F1-4396-83B1-18C565B659B7}"/>
    <cellStyle name="Heading 3 2 14 15 2 2" xfId="2118" xr:uid="{90431F1F-3944-4F00-88A0-88626DBCE6ED}"/>
    <cellStyle name="Heading 3 2 14 15 3" xfId="2119" xr:uid="{71804065-5627-429C-BCD6-D26D2C6F80F7}"/>
    <cellStyle name="Heading 3 2 14 15 3 2" xfId="2120" xr:uid="{E4B64706-6455-47B9-BDED-6E1BF10F1C59}"/>
    <cellStyle name="Heading 3 2 14 15 4" xfId="2121" xr:uid="{C49140B5-3966-4461-836F-367143901DDB}"/>
    <cellStyle name="Heading 3 2 14 15 4 2" xfId="2122" xr:uid="{F5CD1E7E-C623-48DC-B536-8D491FFBD681}"/>
    <cellStyle name="Heading 3 2 14 16" xfId="2123" xr:uid="{0B7A4EA4-5056-47C0-A40B-722A4CDE89DB}"/>
    <cellStyle name="Heading 3 2 14 16 2" xfId="2124" xr:uid="{22D616FD-F771-4277-90D3-CD385D3F93CF}"/>
    <cellStyle name="Heading 3 2 14 17" xfId="2125" xr:uid="{B1B73349-9FB8-4F38-A7EB-D462388EE5C2}"/>
    <cellStyle name="Heading 3 2 14 17 2" xfId="2126" xr:uid="{C63A40AD-030F-44D6-8EFD-FCFDF4CF6D7F}"/>
    <cellStyle name="Heading 3 2 14 18" xfId="2127" xr:uid="{D493A853-04AB-4B62-8DE7-11F99F4E4A15}"/>
    <cellStyle name="Heading 3 2 14 18 2" xfId="2128" xr:uid="{9F819E55-C152-43CD-9821-9BB4B2A029AB}"/>
    <cellStyle name="Heading 3 2 14 19" xfId="2129" xr:uid="{5612F645-FF80-4CC0-820A-E7690264323E}"/>
    <cellStyle name="Heading 3 2 14 2" xfId="2130" xr:uid="{709CE9C4-AD03-4DC0-9123-1F58BD38CC3B}"/>
    <cellStyle name="Heading 3 2 14 2 2" xfId="2131" xr:uid="{D6B90661-1619-49B9-8F30-EF6C020F8BA5}"/>
    <cellStyle name="Heading 3 2 14 2 2 2" xfId="2132" xr:uid="{20096224-68A6-40B2-82EE-A4A4D69619CF}"/>
    <cellStyle name="Heading 3 2 14 2 3" xfId="2133" xr:uid="{0B0BD4CB-0A2E-4450-A60C-782D88A34C75}"/>
    <cellStyle name="Heading 3 2 14 2 3 2" xfId="2134" xr:uid="{30EAAE4F-10AC-4E41-8DEF-0E1DA5DD9BEB}"/>
    <cellStyle name="Heading 3 2 14 2 4" xfId="2135" xr:uid="{9FC29834-7AEB-4FEC-AE70-4D1038D5F084}"/>
    <cellStyle name="Heading 3 2 14 2 4 2" xfId="2136" xr:uid="{CB2DAB65-B0AA-45B9-9C85-A65D8AC52DB6}"/>
    <cellStyle name="Heading 3 2 14 20" xfId="2137" xr:uid="{02FB9D8D-17C5-4CD2-B80D-E447FCF920F2}"/>
    <cellStyle name="Heading 3 2 14 21" xfId="2138" xr:uid="{7DB61F85-A7BF-4F5B-9959-B4483517603D}"/>
    <cellStyle name="Heading 3 2 14 22" xfId="2139" xr:uid="{61AF51D6-B0CE-4E5C-835B-30BE9403D676}"/>
    <cellStyle name="Heading 3 2 14 23" xfId="2140" xr:uid="{DEBA2307-ED97-421B-8932-85292039F888}"/>
    <cellStyle name="Heading 3 2 14 24" xfId="2141" xr:uid="{C844D698-29FE-4812-B1F4-FD8D21EA9940}"/>
    <cellStyle name="Heading 3 2 14 25" xfId="2142" xr:uid="{BE42D807-E257-40EB-BDB0-30420B8BFF1E}"/>
    <cellStyle name="Heading 3 2 14 3" xfId="2143" xr:uid="{C456D1E4-6C85-4528-9D24-69F7252D6E0B}"/>
    <cellStyle name="Heading 3 2 14 3 2" xfId="2144" xr:uid="{E6442FCA-0F77-4CE6-AD8F-C8F7BF6CBCD7}"/>
    <cellStyle name="Heading 3 2 14 3 2 2" xfId="2145" xr:uid="{9D717B7A-8307-40E3-9E30-1E9E71554996}"/>
    <cellStyle name="Heading 3 2 14 3 3" xfId="2146" xr:uid="{8B2EF5C8-67E1-4949-87BC-245189CAEA2A}"/>
    <cellStyle name="Heading 3 2 14 3 3 2" xfId="2147" xr:uid="{A1A5873C-C23B-4F0A-81D5-D05C7D0B6B87}"/>
    <cellStyle name="Heading 3 2 14 3 4" xfId="2148" xr:uid="{3B278D24-5307-4036-B048-E72F0D7DC9DB}"/>
    <cellStyle name="Heading 3 2 14 3 4 2" xfId="2149" xr:uid="{A00548C5-1BCC-42C4-A2BA-EB42A6689377}"/>
    <cellStyle name="Heading 3 2 14 4" xfId="2150" xr:uid="{8706EDC5-AE4B-4D6A-A33B-F76302A56C85}"/>
    <cellStyle name="Heading 3 2 14 4 2" xfId="2151" xr:uid="{BA598453-BC76-453E-8618-1A65FC4A2AD9}"/>
    <cellStyle name="Heading 3 2 14 4 2 2" xfId="2152" xr:uid="{62571C60-C10C-47E1-BDD7-CEF474179604}"/>
    <cellStyle name="Heading 3 2 14 4 3" xfId="2153" xr:uid="{EEDD00EA-E999-4191-AD28-2B019A1961F2}"/>
    <cellStyle name="Heading 3 2 14 4 3 2" xfId="2154" xr:uid="{D098735F-DF05-4FED-A6CC-64E0EA410959}"/>
    <cellStyle name="Heading 3 2 14 4 4" xfId="2155" xr:uid="{6BAA85BA-437A-4359-A498-9792ACF37548}"/>
    <cellStyle name="Heading 3 2 14 4 4 2" xfId="2156" xr:uid="{7F2AEB2B-2F96-4970-AA06-5A433B2D8029}"/>
    <cellStyle name="Heading 3 2 14 5" xfId="2157" xr:uid="{39439D2F-C16A-4D3B-8B42-3668F528B305}"/>
    <cellStyle name="Heading 3 2 14 5 2" xfId="2158" xr:uid="{418D01CC-433C-474F-BA85-DAF07E50D08E}"/>
    <cellStyle name="Heading 3 2 14 5 2 2" xfId="2159" xr:uid="{C283CA9C-9C98-47CA-BC38-29EE214D7A61}"/>
    <cellStyle name="Heading 3 2 14 5 3" xfId="2160" xr:uid="{B11CB579-9018-4AF8-A557-EBB63501EFE6}"/>
    <cellStyle name="Heading 3 2 14 5 3 2" xfId="2161" xr:uid="{1E981597-B639-4E36-A53B-9F3F2EECF5F7}"/>
    <cellStyle name="Heading 3 2 14 5 4" xfId="2162" xr:uid="{1EB5417D-2D11-4340-928F-B4948F5DECBA}"/>
    <cellStyle name="Heading 3 2 14 5 4 2" xfId="2163" xr:uid="{3069A845-8B6F-491C-8A22-A9BCB635CB8E}"/>
    <cellStyle name="Heading 3 2 14 6" xfId="2164" xr:uid="{25E54187-F625-43E7-B4E5-240353BB00A3}"/>
    <cellStyle name="Heading 3 2 14 6 2" xfId="2165" xr:uid="{B7DD6915-A4EF-473E-B253-9CB619F246F2}"/>
    <cellStyle name="Heading 3 2 14 6 2 2" xfId="2166" xr:uid="{1C853347-4390-4491-8B6A-7CCFDE7AC036}"/>
    <cellStyle name="Heading 3 2 14 6 3" xfId="2167" xr:uid="{3EB517A5-FE0D-436E-8B5D-CA9D79C43D51}"/>
    <cellStyle name="Heading 3 2 14 6 3 2" xfId="2168" xr:uid="{28550EA0-8C71-471D-A317-72CB40BEA19D}"/>
    <cellStyle name="Heading 3 2 14 6 4" xfId="2169" xr:uid="{372AC1BC-7380-490C-A86B-33704604F835}"/>
    <cellStyle name="Heading 3 2 14 6 4 2" xfId="2170" xr:uid="{9E27E34F-2D53-41F6-902B-2CE037D76EA1}"/>
    <cellStyle name="Heading 3 2 14 7" xfId="2171" xr:uid="{2E654E33-116F-48EF-AC43-716E1D8AAD91}"/>
    <cellStyle name="Heading 3 2 14 7 2" xfId="2172" xr:uid="{CB87876D-CB28-471D-B344-DEFD1A752485}"/>
    <cellStyle name="Heading 3 2 14 7 2 2" xfId="2173" xr:uid="{588A4286-431F-477D-B8C2-5FD187F6207E}"/>
    <cellStyle name="Heading 3 2 14 7 3" xfId="2174" xr:uid="{920137D3-AA87-40C8-BA48-928D6DA11E59}"/>
    <cellStyle name="Heading 3 2 14 7 3 2" xfId="2175" xr:uid="{607DFC79-FAC6-4F04-B943-0F671C4C626E}"/>
    <cellStyle name="Heading 3 2 14 7 4" xfId="2176" xr:uid="{2C6B4DE5-1DE0-4ACC-AE43-CDCB586F8890}"/>
    <cellStyle name="Heading 3 2 14 7 4 2" xfId="2177" xr:uid="{CEA1CC51-6F0D-4F41-9FFC-B8B6E96AF3E5}"/>
    <cellStyle name="Heading 3 2 14 8" xfId="2178" xr:uid="{095AF0C0-84AB-412E-81FE-4A40840D7C27}"/>
    <cellStyle name="Heading 3 2 14 8 2" xfId="2179" xr:uid="{3A76DCFF-BDE2-4027-BD32-C05BEDA281CB}"/>
    <cellStyle name="Heading 3 2 14 8 2 2" xfId="2180" xr:uid="{265F1BCD-BD14-465D-BD61-574741951FAF}"/>
    <cellStyle name="Heading 3 2 14 8 3" xfId="2181" xr:uid="{FFD24876-EA21-47F6-BFB1-7DB1A705A06E}"/>
    <cellStyle name="Heading 3 2 14 8 3 2" xfId="2182" xr:uid="{E5286658-EC0B-4E2E-904D-16F46B22FFAD}"/>
    <cellStyle name="Heading 3 2 14 8 4" xfId="2183" xr:uid="{A935C59F-B5AF-4E66-BB43-BD32BF6F6CFB}"/>
    <cellStyle name="Heading 3 2 14 8 4 2" xfId="2184" xr:uid="{CF4EBE06-0C87-45C1-B21F-629B1A4192BC}"/>
    <cellStyle name="Heading 3 2 14 9" xfId="2185" xr:uid="{19FCCB22-3C56-4C1E-9259-78F84A4A85D4}"/>
    <cellStyle name="Heading 3 2 14 9 2" xfId="2186" xr:uid="{397B8519-D0EB-448E-946B-D82530DCE141}"/>
    <cellStyle name="Heading 3 2 14 9 2 2" xfId="2187" xr:uid="{63C68FF6-E408-4EA3-9319-9A73C60C2FB5}"/>
    <cellStyle name="Heading 3 2 14 9 3" xfId="2188" xr:uid="{1D96B333-3624-4569-A793-D521DC58C704}"/>
    <cellStyle name="Heading 3 2 14 9 3 2" xfId="2189" xr:uid="{AE1B4312-9307-4CAB-82E7-3CD28D8C7E6C}"/>
    <cellStyle name="Heading 3 2 14 9 4" xfId="2190" xr:uid="{F5010333-2F9D-4847-8346-270E838D75FF}"/>
    <cellStyle name="Heading 3 2 14 9 4 2" xfId="2191" xr:uid="{254D0690-FEF3-4ECF-8427-1D302195916C}"/>
    <cellStyle name="Heading 3 2 15" xfId="2192" xr:uid="{4431C9EB-3F28-40D2-BCAA-A06E6548C0AE}"/>
    <cellStyle name="Heading 3 2 15 10" xfId="2193" xr:uid="{785C5212-713B-40EC-B8D5-AA9385CCEF66}"/>
    <cellStyle name="Heading 3 2 15 10 2" xfId="2194" xr:uid="{A648A045-B991-4243-A2A5-FBF6DE60DAC8}"/>
    <cellStyle name="Heading 3 2 15 10 2 2" xfId="2195" xr:uid="{E3378844-AEE6-40D3-81EA-C8624B3F754E}"/>
    <cellStyle name="Heading 3 2 15 10 3" xfId="2196" xr:uid="{37BE75E4-6E78-4E3A-9528-CA3EFD0253D0}"/>
    <cellStyle name="Heading 3 2 15 10 3 2" xfId="2197" xr:uid="{0BB908C7-D99C-4B32-8CC3-E29C64BF480E}"/>
    <cellStyle name="Heading 3 2 15 10 4" xfId="2198" xr:uid="{CADE6FB1-5E13-49DB-A3A2-90CFA1BCB887}"/>
    <cellStyle name="Heading 3 2 15 10 4 2" xfId="2199" xr:uid="{C0DC1250-D2E8-4CE1-A533-E415106D79EC}"/>
    <cellStyle name="Heading 3 2 15 11" xfId="2200" xr:uid="{168A4418-6931-48E4-A3C5-D7BC71A87899}"/>
    <cellStyle name="Heading 3 2 15 11 2" xfId="2201" xr:uid="{BA190AE4-068F-42F0-99D9-20FAF3D2F7DE}"/>
    <cellStyle name="Heading 3 2 15 11 2 2" xfId="2202" xr:uid="{364DD8EE-5262-4E9C-B1DE-A2B73B6C7371}"/>
    <cellStyle name="Heading 3 2 15 11 3" xfId="2203" xr:uid="{B788BB86-172F-4A94-80FE-B409168EFEAE}"/>
    <cellStyle name="Heading 3 2 15 11 3 2" xfId="2204" xr:uid="{86F8EE82-7FA4-4211-BB07-804272B691B2}"/>
    <cellStyle name="Heading 3 2 15 11 4" xfId="2205" xr:uid="{2E54090B-BD85-4CFD-B425-9695A57BAAC1}"/>
    <cellStyle name="Heading 3 2 15 11 4 2" xfId="2206" xr:uid="{EB92A40C-D50D-4557-BDD5-FDCED486570F}"/>
    <cellStyle name="Heading 3 2 15 12" xfId="2207" xr:uid="{0C552AF6-F187-4B7B-83EE-0C62AFED22A9}"/>
    <cellStyle name="Heading 3 2 15 12 2" xfId="2208" xr:uid="{B9A1ABC8-898E-4F99-BAC6-DC97A2925542}"/>
    <cellStyle name="Heading 3 2 15 12 2 2" xfId="2209" xr:uid="{39964F43-76AE-42BD-9A41-91060E95D3A9}"/>
    <cellStyle name="Heading 3 2 15 12 3" xfId="2210" xr:uid="{A0B62EDF-D663-48FC-A754-50073B4EE860}"/>
    <cellStyle name="Heading 3 2 15 12 3 2" xfId="2211" xr:uid="{1D65B35F-729E-4A1B-8FDA-534A21233699}"/>
    <cellStyle name="Heading 3 2 15 12 4" xfId="2212" xr:uid="{48D8932B-087C-409D-BE55-7CC4D2FB946B}"/>
    <cellStyle name="Heading 3 2 15 12 4 2" xfId="2213" xr:uid="{A304C6CC-1520-42F9-AEC4-E4FD37C56665}"/>
    <cellStyle name="Heading 3 2 15 13" xfId="2214" xr:uid="{9334F13D-A6B9-4D90-AAD8-522B6B2D2450}"/>
    <cellStyle name="Heading 3 2 15 13 2" xfId="2215" xr:uid="{F760334C-0A10-4423-9E15-5E509DED4AEF}"/>
    <cellStyle name="Heading 3 2 15 13 2 2" xfId="2216" xr:uid="{AF170B64-4AFA-4DA8-AE91-A8E8164C9D0A}"/>
    <cellStyle name="Heading 3 2 15 13 3" xfId="2217" xr:uid="{9A7D94AB-EC5E-4B48-935B-D172026CA2E4}"/>
    <cellStyle name="Heading 3 2 15 13 3 2" xfId="2218" xr:uid="{27499E9C-BD51-40E2-8786-7E5AA21E2480}"/>
    <cellStyle name="Heading 3 2 15 13 4" xfId="2219" xr:uid="{1DD48144-DB48-4B8C-A78A-CB8447BCAA99}"/>
    <cellStyle name="Heading 3 2 15 13 4 2" xfId="2220" xr:uid="{CFCC6791-E442-4E13-B9CF-FD72D721F18D}"/>
    <cellStyle name="Heading 3 2 15 14" xfId="2221" xr:uid="{8E71D835-1030-4C8C-B3F3-1BB4A39150CA}"/>
    <cellStyle name="Heading 3 2 15 14 2" xfId="2222" xr:uid="{68AA7206-61CE-4388-B33A-8A926A2220F7}"/>
    <cellStyle name="Heading 3 2 15 14 2 2" xfId="2223" xr:uid="{8950C323-F9DB-427B-8A30-C7746633C53E}"/>
    <cellStyle name="Heading 3 2 15 14 3" xfId="2224" xr:uid="{E88F42A4-E8FD-46EF-BB6D-D0AFF9D53734}"/>
    <cellStyle name="Heading 3 2 15 14 3 2" xfId="2225" xr:uid="{FEE85CBC-5EE9-4D04-8538-FC31EFD1A18F}"/>
    <cellStyle name="Heading 3 2 15 14 4" xfId="2226" xr:uid="{2C974726-A4CC-45AC-9EA9-68900CE3E599}"/>
    <cellStyle name="Heading 3 2 15 14 4 2" xfId="2227" xr:uid="{E8797049-92DA-4F16-879D-03BE1754D854}"/>
    <cellStyle name="Heading 3 2 15 15" xfId="2228" xr:uid="{C73896C1-842B-4C13-A236-48FD6C0EF9BC}"/>
    <cellStyle name="Heading 3 2 15 15 2" xfId="2229" xr:uid="{86A53C52-B70D-4A12-A563-50E96E9B0F48}"/>
    <cellStyle name="Heading 3 2 15 15 2 2" xfId="2230" xr:uid="{BF5594EC-B328-49C0-BC7D-1DDE33A73839}"/>
    <cellStyle name="Heading 3 2 15 15 3" xfId="2231" xr:uid="{BBAC601E-4D3B-4FE5-81FB-6053A00E1A01}"/>
    <cellStyle name="Heading 3 2 15 15 3 2" xfId="2232" xr:uid="{7A4F8C43-C7DC-454E-A1D6-1773895A7B6E}"/>
    <cellStyle name="Heading 3 2 15 15 4" xfId="2233" xr:uid="{6B8F6358-3059-4E74-B43B-BBD90B3A800E}"/>
    <cellStyle name="Heading 3 2 15 15 4 2" xfId="2234" xr:uid="{38BABC99-00BB-4C9D-B681-F12FE55983F9}"/>
    <cellStyle name="Heading 3 2 15 16" xfId="2235" xr:uid="{C6D12A9A-8F3D-430F-B5DB-EB01950DCFCB}"/>
    <cellStyle name="Heading 3 2 15 16 2" xfId="2236" xr:uid="{4BFB9D09-08ED-48F0-8D11-D092E6BA121A}"/>
    <cellStyle name="Heading 3 2 15 17" xfId="2237" xr:uid="{2961267B-C2D5-43CD-B177-50BD6CD099AA}"/>
    <cellStyle name="Heading 3 2 15 17 2" xfId="2238" xr:uid="{627DE83B-FDB1-4A6C-B128-B52466093D9F}"/>
    <cellStyle name="Heading 3 2 15 18" xfId="2239" xr:uid="{A143E4AD-D876-4A14-8486-488E11EC6557}"/>
    <cellStyle name="Heading 3 2 15 18 2" xfId="2240" xr:uid="{36ACD334-D877-4576-97E7-6EA6F87A1BA8}"/>
    <cellStyle name="Heading 3 2 15 19" xfId="2241" xr:uid="{5C03040E-6354-41EE-B5A2-83902A218154}"/>
    <cellStyle name="Heading 3 2 15 2" xfId="2242" xr:uid="{C73BECBE-49F9-42F9-8FD9-1B41390B3E26}"/>
    <cellStyle name="Heading 3 2 15 2 2" xfId="2243" xr:uid="{ED95770E-557B-4E73-A677-2D2302BE01EF}"/>
    <cellStyle name="Heading 3 2 15 2 2 2" xfId="2244" xr:uid="{A6187E80-46F5-4F47-8CE3-0175D15A6FB6}"/>
    <cellStyle name="Heading 3 2 15 2 3" xfId="2245" xr:uid="{05DE1F63-376B-440F-95A5-1EC5ED328027}"/>
    <cellStyle name="Heading 3 2 15 2 3 2" xfId="2246" xr:uid="{30CB8DCD-395F-44A3-9A79-C468F2F41A2A}"/>
    <cellStyle name="Heading 3 2 15 2 4" xfId="2247" xr:uid="{BDA1F671-22FF-4BDC-A28A-842045E29192}"/>
    <cellStyle name="Heading 3 2 15 2 4 2" xfId="2248" xr:uid="{4675C2DC-71F8-4806-9B84-77C5C5F22A02}"/>
    <cellStyle name="Heading 3 2 15 20" xfId="2249" xr:uid="{69CB9E5E-0105-4942-BECE-1F3C897F61C4}"/>
    <cellStyle name="Heading 3 2 15 21" xfId="2250" xr:uid="{C4B5698A-3A43-4AE4-8F0E-33994CB1AC81}"/>
    <cellStyle name="Heading 3 2 15 22" xfId="2251" xr:uid="{F893D00A-6791-495E-B913-8F08FDB4005B}"/>
    <cellStyle name="Heading 3 2 15 23" xfId="2252" xr:uid="{B0DBBB28-84E1-4197-8AAF-9AC57F298036}"/>
    <cellStyle name="Heading 3 2 15 24" xfId="2253" xr:uid="{89B62A34-3A50-4DE0-A40C-0BDDAF4F2025}"/>
    <cellStyle name="Heading 3 2 15 25" xfId="2254" xr:uid="{0D7D9F09-4712-4512-B721-B87A01EEB98C}"/>
    <cellStyle name="Heading 3 2 15 3" xfId="2255" xr:uid="{7BBC4AC9-2D4D-4C04-B78F-FC570E9D2470}"/>
    <cellStyle name="Heading 3 2 15 3 2" xfId="2256" xr:uid="{A2E2D3CA-941A-475D-A575-362960CD0A83}"/>
    <cellStyle name="Heading 3 2 15 3 2 2" xfId="2257" xr:uid="{339AA956-2D94-466D-9A28-6DE2F48C540B}"/>
    <cellStyle name="Heading 3 2 15 3 3" xfId="2258" xr:uid="{D0DBEFED-DDE4-4787-9F00-7680C0FBF073}"/>
    <cellStyle name="Heading 3 2 15 3 3 2" xfId="2259" xr:uid="{D21C3108-0834-4CE6-A3D6-2F201BC6EDC1}"/>
    <cellStyle name="Heading 3 2 15 3 4" xfId="2260" xr:uid="{2C3F9A8E-C09A-4C9E-89BE-EC19B6C9C1F5}"/>
    <cellStyle name="Heading 3 2 15 3 4 2" xfId="2261" xr:uid="{D860DBCA-F054-4D70-B0D8-2AE8C2156508}"/>
    <cellStyle name="Heading 3 2 15 4" xfId="2262" xr:uid="{C2623E95-ADA1-4CE7-921D-5941E6D21C5F}"/>
    <cellStyle name="Heading 3 2 15 4 2" xfId="2263" xr:uid="{567F26F8-6173-4AC7-BF1A-AEFE3260EFD7}"/>
    <cellStyle name="Heading 3 2 15 4 2 2" xfId="2264" xr:uid="{FB48E80F-12F8-4D09-BA1B-728F907D3D67}"/>
    <cellStyle name="Heading 3 2 15 4 3" xfId="2265" xr:uid="{21BED9FE-0B85-4829-AD77-4D58CB4BA54A}"/>
    <cellStyle name="Heading 3 2 15 4 3 2" xfId="2266" xr:uid="{B1189D34-265A-403F-9549-A496AE0F35EE}"/>
    <cellStyle name="Heading 3 2 15 4 4" xfId="2267" xr:uid="{157A877F-3226-452E-A94F-68DDA00F234A}"/>
    <cellStyle name="Heading 3 2 15 4 4 2" xfId="2268" xr:uid="{8A3F5B28-E399-4E5F-A726-E8F8EE40750D}"/>
    <cellStyle name="Heading 3 2 15 5" xfId="2269" xr:uid="{779649BC-706B-48EB-8F46-A917E299B7D6}"/>
    <cellStyle name="Heading 3 2 15 5 2" xfId="2270" xr:uid="{71921F3C-D60D-4D4D-B251-761FE60A004F}"/>
    <cellStyle name="Heading 3 2 15 5 2 2" xfId="2271" xr:uid="{0598E82D-D7BF-48ED-9C78-701E84DE2C4C}"/>
    <cellStyle name="Heading 3 2 15 5 3" xfId="2272" xr:uid="{DE2EBF02-F83C-49D6-8CBD-851675167AB0}"/>
    <cellStyle name="Heading 3 2 15 5 3 2" xfId="2273" xr:uid="{B0C76588-9757-450D-8823-970889B7E384}"/>
    <cellStyle name="Heading 3 2 15 5 4" xfId="2274" xr:uid="{A9BA5E58-263B-48A3-9EE1-8DA0B4D8F0D2}"/>
    <cellStyle name="Heading 3 2 15 5 4 2" xfId="2275" xr:uid="{4792625A-90FD-4C70-8846-855FFADC7084}"/>
    <cellStyle name="Heading 3 2 15 6" xfId="2276" xr:uid="{59627E20-1827-4957-B87C-8130721EA04B}"/>
    <cellStyle name="Heading 3 2 15 6 2" xfId="2277" xr:uid="{0013487C-7B49-4A37-8BEF-FBAD90A01933}"/>
    <cellStyle name="Heading 3 2 15 6 2 2" xfId="2278" xr:uid="{B3754758-1DB1-4A25-B6D8-67B817C3418F}"/>
    <cellStyle name="Heading 3 2 15 6 3" xfId="2279" xr:uid="{39DA37C9-7C32-4F5F-A8D4-6BEF00A6549A}"/>
    <cellStyle name="Heading 3 2 15 6 3 2" xfId="2280" xr:uid="{3D292582-9342-4784-B19F-2A971867F42B}"/>
    <cellStyle name="Heading 3 2 15 6 4" xfId="2281" xr:uid="{FF9AE2E0-CCA6-45B1-AE71-F97D197D4986}"/>
    <cellStyle name="Heading 3 2 15 6 4 2" xfId="2282" xr:uid="{38D2486A-8E0D-4504-BA86-DA00A83CA033}"/>
    <cellStyle name="Heading 3 2 15 7" xfId="2283" xr:uid="{B87B2831-14EB-4A3E-8D41-58EBA75E5B19}"/>
    <cellStyle name="Heading 3 2 15 7 2" xfId="2284" xr:uid="{BFD78378-D50D-4DBB-8DCD-389BCCFF9F41}"/>
    <cellStyle name="Heading 3 2 15 7 2 2" xfId="2285" xr:uid="{3C60AE22-9F83-4DD5-AE7A-F32513696A11}"/>
    <cellStyle name="Heading 3 2 15 7 3" xfId="2286" xr:uid="{2046D31B-724D-4A5B-B9EC-E7BAA66C2535}"/>
    <cellStyle name="Heading 3 2 15 7 3 2" xfId="2287" xr:uid="{3DDF68E9-0EAE-4674-871E-356550D49F92}"/>
    <cellStyle name="Heading 3 2 15 7 4" xfId="2288" xr:uid="{C1865484-5071-46A1-8E5D-4B9168299523}"/>
    <cellStyle name="Heading 3 2 15 7 4 2" xfId="2289" xr:uid="{0E690D30-30EB-46C7-AB8E-9E699488FF8D}"/>
    <cellStyle name="Heading 3 2 15 8" xfId="2290" xr:uid="{3252EAB6-A6CF-422E-B8CF-52B3C31DA6C0}"/>
    <cellStyle name="Heading 3 2 15 8 2" xfId="2291" xr:uid="{53F6AEA7-D586-4CA3-99BB-87A960C0C073}"/>
    <cellStyle name="Heading 3 2 15 8 2 2" xfId="2292" xr:uid="{9A1DC349-1D6D-4497-A45E-8330FF224294}"/>
    <cellStyle name="Heading 3 2 15 8 3" xfId="2293" xr:uid="{EAC99583-0F57-4F65-90CB-62B160AC96C7}"/>
    <cellStyle name="Heading 3 2 15 8 3 2" xfId="2294" xr:uid="{C0E17EF7-E0E2-4515-A3BF-B49815E695A3}"/>
    <cellStyle name="Heading 3 2 15 8 4" xfId="2295" xr:uid="{6FDB439D-9107-4FC8-A541-B489CB415C75}"/>
    <cellStyle name="Heading 3 2 15 8 4 2" xfId="2296" xr:uid="{DF0735EF-D936-4BAF-851E-87FD717DD7DE}"/>
    <cellStyle name="Heading 3 2 15 9" xfId="2297" xr:uid="{8A6A8BF1-6A06-4CC7-AA06-1EAC8B6702B4}"/>
    <cellStyle name="Heading 3 2 15 9 2" xfId="2298" xr:uid="{A1DE199A-B332-414B-A737-C50A26E03803}"/>
    <cellStyle name="Heading 3 2 15 9 2 2" xfId="2299" xr:uid="{92BD9CBB-B83B-4025-9A59-CEA821A848E3}"/>
    <cellStyle name="Heading 3 2 15 9 3" xfId="2300" xr:uid="{CE399085-76E0-4E66-B591-19F62A7D6F7E}"/>
    <cellStyle name="Heading 3 2 15 9 3 2" xfId="2301" xr:uid="{C1AD956B-655C-4523-B056-3864EE7BA5ED}"/>
    <cellStyle name="Heading 3 2 15 9 4" xfId="2302" xr:uid="{65162606-B721-48E7-97D2-2977C7DCF0B4}"/>
    <cellStyle name="Heading 3 2 15 9 4 2" xfId="2303" xr:uid="{225622E0-FAB5-44B2-9524-03D48E34EEE6}"/>
    <cellStyle name="Heading 3 2 16" xfId="2304" xr:uid="{1448B3B2-2492-4124-8B57-9234FFB0C5E1}"/>
    <cellStyle name="Heading 3 2 16 10" xfId="2305" xr:uid="{356B90DA-B1BE-4C09-991A-02D168F6E2A2}"/>
    <cellStyle name="Heading 3 2 16 10 2" xfId="2306" xr:uid="{0670EECC-5AE4-441C-94AB-EBCA3D169D2D}"/>
    <cellStyle name="Heading 3 2 16 10 2 2" xfId="2307" xr:uid="{FACD5413-3E5D-45C6-ABDC-EF7C753820E1}"/>
    <cellStyle name="Heading 3 2 16 10 3" xfId="2308" xr:uid="{EB811A00-EFF7-494E-8FE3-2080BEA55BFA}"/>
    <cellStyle name="Heading 3 2 16 10 3 2" xfId="2309" xr:uid="{784D3160-B87B-4D5D-95EB-8DB9510D04F7}"/>
    <cellStyle name="Heading 3 2 16 10 4" xfId="2310" xr:uid="{416FE914-3024-4417-8E0B-E7A1872715AE}"/>
    <cellStyle name="Heading 3 2 16 10 4 2" xfId="2311" xr:uid="{9803EA5E-9396-4793-88D0-1ACBD7849574}"/>
    <cellStyle name="Heading 3 2 16 11" xfId="2312" xr:uid="{D370D03D-6E4F-4DF4-AAFE-96252FD4C939}"/>
    <cellStyle name="Heading 3 2 16 11 2" xfId="2313" xr:uid="{B17ACDE8-61D3-466C-A454-3449CA6768A4}"/>
    <cellStyle name="Heading 3 2 16 11 2 2" xfId="2314" xr:uid="{2A019598-5889-4F13-A5EA-DFDB9C174A3E}"/>
    <cellStyle name="Heading 3 2 16 11 3" xfId="2315" xr:uid="{3C12BA8D-EBF2-45F4-94AB-A8CAF3F46295}"/>
    <cellStyle name="Heading 3 2 16 11 3 2" xfId="2316" xr:uid="{7321D115-2C97-4088-94D8-EB144344894D}"/>
    <cellStyle name="Heading 3 2 16 11 4" xfId="2317" xr:uid="{3528D9BD-EDD5-43D2-9D65-D0460BD43060}"/>
    <cellStyle name="Heading 3 2 16 11 4 2" xfId="2318" xr:uid="{CF6ED838-ACB2-4DB3-B2A6-C0398B23CD5C}"/>
    <cellStyle name="Heading 3 2 16 12" xfId="2319" xr:uid="{AA63FBB6-4BBB-43B7-9E70-B9FD560A6D58}"/>
    <cellStyle name="Heading 3 2 16 12 2" xfId="2320" xr:uid="{F8CBD527-C844-4B49-828A-DC0F2FD6E0F1}"/>
    <cellStyle name="Heading 3 2 16 12 2 2" xfId="2321" xr:uid="{EAF56A6E-5C20-4EFD-822F-DEAB7B03F30C}"/>
    <cellStyle name="Heading 3 2 16 12 3" xfId="2322" xr:uid="{D9BAEA27-3764-425D-B6A9-A8AB6738A53B}"/>
    <cellStyle name="Heading 3 2 16 12 3 2" xfId="2323" xr:uid="{34227B9F-B624-45C7-AF7B-BA35D1C15CCD}"/>
    <cellStyle name="Heading 3 2 16 12 4" xfId="2324" xr:uid="{87A6682C-4149-427B-BE8D-465695349309}"/>
    <cellStyle name="Heading 3 2 16 12 4 2" xfId="2325" xr:uid="{73A8F1E8-6B52-4916-88A5-D640FA9AEC5A}"/>
    <cellStyle name="Heading 3 2 16 13" xfId="2326" xr:uid="{EBBE0BA5-8ABD-425A-B4A9-A70BD7917A34}"/>
    <cellStyle name="Heading 3 2 16 13 2" xfId="2327" xr:uid="{32278EBC-BEDC-4AF8-B89D-67B6B653DC18}"/>
    <cellStyle name="Heading 3 2 16 13 2 2" xfId="2328" xr:uid="{DBF4E542-03F7-4235-B4BA-D9913AEBB674}"/>
    <cellStyle name="Heading 3 2 16 13 3" xfId="2329" xr:uid="{2D1517F6-DCB6-4104-9830-C4A01420A9D7}"/>
    <cellStyle name="Heading 3 2 16 13 3 2" xfId="2330" xr:uid="{3CD4A570-86B4-409F-AF3F-42DD562E3552}"/>
    <cellStyle name="Heading 3 2 16 13 4" xfId="2331" xr:uid="{E5514661-493D-4205-BB3E-333DED2365F6}"/>
    <cellStyle name="Heading 3 2 16 13 4 2" xfId="2332" xr:uid="{6B5A490E-8D02-4ACE-86CD-77AD12C7CC8F}"/>
    <cellStyle name="Heading 3 2 16 14" xfId="2333" xr:uid="{D0E57535-7FA4-46CE-831C-EE8008BF5602}"/>
    <cellStyle name="Heading 3 2 16 14 2" xfId="2334" xr:uid="{9129082D-5FED-4313-BD48-8DFE08BED392}"/>
    <cellStyle name="Heading 3 2 16 14 2 2" xfId="2335" xr:uid="{D591DA83-E763-485F-8654-FC4F92738B9D}"/>
    <cellStyle name="Heading 3 2 16 14 3" xfId="2336" xr:uid="{276C0E8D-7138-47F9-BDB2-ADC4ACEE10D1}"/>
    <cellStyle name="Heading 3 2 16 14 3 2" xfId="2337" xr:uid="{2614EFCA-7031-4DD6-84C5-647527FD74C7}"/>
    <cellStyle name="Heading 3 2 16 14 4" xfId="2338" xr:uid="{AE1F083F-63E5-451B-ABDC-F1A188E34F65}"/>
    <cellStyle name="Heading 3 2 16 14 4 2" xfId="2339" xr:uid="{880A7C16-43E5-4DCA-B6EB-CE42E78D9910}"/>
    <cellStyle name="Heading 3 2 16 15" xfId="2340" xr:uid="{49D03235-8062-4274-9141-E7D6FB9873B5}"/>
    <cellStyle name="Heading 3 2 16 15 2" xfId="2341" xr:uid="{9AA6D8E4-912D-4371-AB80-B6C9700D4B47}"/>
    <cellStyle name="Heading 3 2 16 15 2 2" xfId="2342" xr:uid="{38355168-1A63-4FFB-89D6-1DD123F42A1E}"/>
    <cellStyle name="Heading 3 2 16 15 3" xfId="2343" xr:uid="{53CF71A5-29DA-4CCA-85EF-3D92FB8532C7}"/>
    <cellStyle name="Heading 3 2 16 15 3 2" xfId="2344" xr:uid="{9BFEA793-7BC1-4167-8FBE-06FE5F320AC5}"/>
    <cellStyle name="Heading 3 2 16 15 4" xfId="2345" xr:uid="{9E7EB934-1DF5-4D6A-BA03-5E7FC4308357}"/>
    <cellStyle name="Heading 3 2 16 15 4 2" xfId="2346" xr:uid="{2A6EF1BA-25F1-42DE-BCD6-23DCC2CD3738}"/>
    <cellStyle name="Heading 3 2 16 16" xfId="2347" xr:uid="{5921C68B-44D7-4F8B-A68B-1FF57531F2EA}"/>
    <cellStyle name="Heading 3 2 16 16 2" xfId="2348" xr:uid="{29384236-C7D1-4DF5-898F-C56A476A5514}"/>
    <cellStyle name="Heading 3 2 16 17" xfId="2349" xr:uid="{5DEC88A3-F2DA-4B36-8317-2DF0C6CF22D5}"/>
    <cellStyle name="Heading 3 2 16 17 2" xfId="2350" xr:uid="{3C265FB0-7436-4BB6-BBD4-55D8875F0693}"/>
    <cellStyle name="Heading 3 2 16 18" xfId="2351" xr:uid="{DAF29A3C-DFC7-4DC4-B069-616815449B35}"/>
    <cellStyle name="Heading 3 2 16 18 2" xfId="2352" xr:uid="{486CD298-2572-471F-BC26-D7AEA4734CA1}"/>
    <cellStyle name="Heading 3 2 16 19" xfId="2353" xr:uid="{8C67BCAF-5B8F-4823-A185-3AA9D64183CB}"/>
    <cellStyle name="Heading 3 2 16 2" xfId="2354" xr:uid="{445BED82-5B0F-4EEA-990F-01E1D9DD9FC9}"/>
    <cellStyle name="Heading 3 2 16 2 2" xfId="2355" xr:uid="{9586A9AE-E498-4D10-BD23-AAB161F1546F}"/>
    <cellStyle name="Heading 3 2 16 2 2 2" xfId="2356" xr:uid="{E7BEF936-C0BC-47C0-A4B2-3DE03AEA0C25}"/>
    <cellStyle name="Heading 3 2 16 2 3" xfId="2357" xr:uid="{ED3D4F59-0209-4EE4-823F-106F071A4A13}"/>
    <cellStyle name="Heading 3 2 16 2 3 2" xfId="2358" xr:uid="{FE8A2C2F-0BF6-4212-A92F-0525D34975D7}"/>
    <cellStyle name="Heading 3 2 16 2 4" xfId="2359" xr:uid="{E94F45EC-F670-4105-A7FB-A309615CB827}"/>
    <cellStyle name="Heading 3 2 16 2 4 2" xfId="2360" xr:uid="{E4FEE90E-EB9B-4760-82A6-93F8E453E919}"/>
    <cellStyle name="Heading 3 2 16 20" xfId="2361" xr:uid="{9C1AC8B2-BAFC-4514-BE5E-6374F55288DD}"/>
    <cellStyle name="Heading 3 2 16 21" xfId="2362" xr:uid="{45852427-FC4C-4785-B565-3ACBF5474C3E}"/>
    <cellStyle name="Heading 3 2 16 22" xfId="2363" xr:uid="{185AEAE7-E31C-4238-9822-F4A731D2BF87}"/>
    <cellStyle name="Heading 3 2 16 23" xfId="2364" xr:uid="{8F4F28F1-1F94-4C5D-8613-B602FB79A498}"/>
    <cellStyle name="Heading 3 2 16 24" xfId="2365" xr:uid="{2BC0795E-BB6F-4484-9C39-35FDD68BE7C0}"/>
    <cellStyle name="Heading 3 2 16 25" xfId="2366" xr:uid="{39A2D84E-8947-4B9C-9D44-B39B66BE981A}"/>
    <cellStyle name="Heading 3 2 16 3" xfId="2367" xr:uid="{DB132869-5C6D-4A9E-89C7-813755B83150}"/>
    <cellStyle name="Heading 3 2 16 3 2" xfId="2368" xr:uid="{CA5D1E71-E507-48F4-B155-265A11A52A5E}"/>
    <cellStyle name="Heading 3 2 16 3 2 2" xfId="2369" xr:uid="{D3A5CA1B-C75C-4A4C-B748-CE0F9988E98C}"/>
    <cellStyle name="Heading 3 2 16 3 3" xfId="2370" xr:uid="{33E1A87F-0DFF-4D44-9FED-E68E79862A13}"/>
    <cellStyle name="Heading 3 2 16 3 3 2" xfId="2371" xr:uid="{5FDD92E8-261A-4B24-853E-7E6DB60E8ECE}"/>
    <cellStyle name="Heading 3 2 16 3 4" xfId="2372" xr:uid="{BF56FFEA-BC38-4B99-B962-A314BCE1F5D3}"/>
    <cellStyle name="Heading 3 2 16 3 4 2" xfId="2373" xr:uid="{6B69D5B2-DA2C-4C3E-AC16-E6E085034869}"/>
    <cellStyle name="Heading 3 2 16 4" xfId="2374" xr:uid="{8F29F3A1-44B2-4A52-B7D3-9A6218A1E1FF}"/>
    <cellStyle name="Heading 3 2 16 4 2" xfId="2375" xr:uid="{33909671-BF1A-4D51-A59E-2F1ACEA46B17}"/>
    <cellStyle name="Heading 3 2 16 4 2 2" xfId="2376" xr:uid="{1B942959-2764-437F-B667-577A496C82D4}"/>
    <cellStyle name="Heading 3 2 16 4 3" xfId="2377" xr:uid="{1A32D87C-B7C8-4D41-9374-B904C85D4A4E}"/>
    <cellStyle name="Heading 3 2 16 4 3 2" xfId="2378" xr:uid="{259EA99A-5924-47CB-ADB6-72A4E89B7DB4}"/>
    <cellStyle name="Heading 3 2 16 4 4" xfId="2379" xr:uid="{0277812D-0893-4F69-8C0A-6B52EB17B127}"/>
    <cellStyle name="Heading 3 2 16 4 4 2" xfId="2380" xr:uid="{679C9123-A443-4E25-B381-66BD0CD7AC0A}"/>
    <cellStyle name="Heading 3 2 16 5" xfId="2381" xr:uid="{2B069D23-D243-434C-93A8-A7B4310EDE5B}"/>
    <cellStyle name="Heading 3 2 16 5 2" xfId="2382" xr:uid="{BAC075E9-0ACB-4EC1-919F-F754A943C1D9}"/>
    <cellStyle name="Heading 3 2 16 5 2 2" xfId="2383" xr:uid="{3F229A21-8404-4014-9262-42725B38B108}"/>
    <cellStyle name="Heading 3 2 16 5 3" xfId="2384" xr:uid="{E5C8B41D-8D87-49D3-B096-A414381D0DA2}"/>
    <cellStyle name="Heading 3 2 16 5 3 2" xfId="2385" xr:uid="{8A47D754-24C6-48F7-80C7-80344679705E}"/>
    <cellStyle name="Heading 3 2 16 5 4" xfId="2386" xr:uid="{DF8653D9-9F9D-4B07-9BB7-E6A58AF65B94}"/>
    <cellStyle name="Heading 3 2 16 5 4 2" xfId="2387" xr:uid="{545AEE6D-7FEA-453B-A541-E5059001B7AF}"/>
    <cellStyle name="Heading 3 2 16 6" xfId="2388" xr:uid="{A8F95F67-5D25-44C7-A468-5E1027276E8A}"/>
    <cellStyle name="Heading 3 2 16 6 2" xfId="2389" xr:uid="{A18A94FF-223D-478C-80CB-C1DAEB8ADE88}"/>
    <cellStyle name="Heading 3 2 16 6 2 2" xfId="2390" xr:uid="{E34775B4-7560-459B-BBE5-AEB34268F2A3}"/>
    <cellStyle name="Heading 3 2 16 6 3" xfId="2391" xr:uid="{EAD0D3D4-BA50-4B3D-906E-D300EAD47F26}"/>
    <cellStyle name="Heading 3 2 16 6 3 2" xfId="2392" xr:uid="{C45385CA-A3D7-4F75-A79C-C7A265DB843C}"/>
    <cellStyle name="Heading 3 2 16 6 4" xfId="2393" xr:uid="{5A7E2FFC-E22C-4C65-BBFA-A8D3292F792D}"/>
    <cellStyle name="Heading 3 2 16 6 4 2" xfId="2394" xr:uid="{6FD5FCD2-D1C0-4D3A-8FBD-4CC0A660400B}"/>
    <cellStyle name="Heading 3 2 16 7" xfId="2395" xr:uid="{F5976059-0422-495C-A472-1EDA3BC74BBF}"/>
    <cellStyle name="Heading 3 2 16 7 2" xfId="2396" xr:uid="{8D554FAE-58A9-46F8-A1C9-C84A6EF2B353}"/>
    <cellStyle name="Heading 3 2 16 7 2 2" xfId="2397" xr:uid="{E6B6E496-2B76-431E-82DB-8C5BBBAA9EAF}"/>
    <cellStyle name="Heading 3 2 16 7 3" xfId="2398" xr:uid="{7330E7F1-FCAD-4E71-B9DD-8EB41654B5BE}"/>
    <cellStyle name="Heading 3 2 16 7 3 2" xfId="2399" xr:uid="{EC29E545-3394-44AF-96F8-B5E24F49D403}"/>
    <cellStyle name="Heading 3 2 16 7 4" xfId="2400" xr:uid="{A3AFE378-9066-48EF-8C51-8365469EEC13}"/>
    <cellStyle name="Heading 3 2 16 7 4 2" xfId="2401" xr:uid="{13BA2CB1-1452-4A94-A62F-69C4AB8FE2C3}"/>
    <cellStyle name="Heading 3 2 16 8" xfId="2402" xr:uid="{01C99839-3925-4308-8B54-46E10D07A8BF}"/>
    <cellStyle name="Heading 3 2 16 8 2" xfId="2403" xr:uid="{95E68A9D-A451-402B-AB8F-9E800D6351D3}"/>
    <cellStyle name="Heading 3 2 16 8 2 2" xfId="2404" xr:uid="{89EBC35D-1CC7-4443-917A-AD84102935D9}"/>
    <cellStyle name="Heading 3 2 16 8 3" xfId="2405" xr:uid="{C43199E8-1E4B-4021-895A-2D569A6485C0}"/>
    <cellStyle name="Heading 3 2 16 8 3 2" xfId="2406" xr:uid="{288BCC99-14F5-46A2-966F-2DDADEB2CC9F}"/>
    <cellStyle name="Heading 3 2 16 8 4" xfId="2407" xr:uid="{5D77A3BA-EC6C-4761-A1A1-A8D3ACEA8BE2}"/>
    <cellStyle name="Heading 3 2 16 8 4 2" xfId="2408" xr:uid="{2162D841-DB0C-4983-95B7-C7CEAF875795}"/>
    <cellStyle name="Heading 3 2 16 9" xfId="2409" xr:uid="{5C60067D-BF06-473D-BE22-95E71FE99571}"/>
    <cellStyle name="Heading 3 2 16 9 2" xfId="2410" xr:uid="{C50AFBFF-6B7A-422D-BCD0-FCEF588844ED}"/>
    <cellStyle name="Heading 3 2 16 9 2 2" xfId="2411" xr:uid="{89EFE5B0-405E-4BC3-9FE0-CE4704815BD3}"/>
    <cellStyle name="Heading 3 2 16 9 3" xfId="2412" xr:uid="{29B1BC17-9A42-4A64-B97B-F63EA04BFE11}"/>
    <cellStyle name="Heading 3 2 16 9 3 2" xfId="2413" xr:uid="{75B6A327-C153-45D8-87AB-0EBFECFA87E8}"/>
    <cellStyle name="Heading 3 2 16 9 4" xfId="2414" xr:uid="{7156E514-9E07-4C1B-B54C-4C54DC47947C}"/>
    <cellStyle name="Heading 3 2 16 9 4 2" xfId="2415" xr:uid="{BFA3CE81-0C61-40E1-BADD-4B5E1723F180}"/>
    <cellStyle name="Heading 3 2 17" xfId="2416" xr:uid="{F07B1A81-0842-45B9-AD24-BCCCA13B0753}"/>
    <cellStyle name="Heading 3 2 17 10" xfId="2417" xr:uid="{80AD1A43-801C-437D-855C-404DAE466170}"/>
    <cellStyle name="Heading 3 2 17 10 2" xfId="2418" xr:uid="{22975171-2F55-474A-BE90-9025EA6ED491}"/>
    <cellStyle name="Heading 3 2 17 10 2 2" xfId="2419" xr:uid="{505A2E7F-C4E2-4EA9-9D95-E98B00DBFF9A}"/>
    <cellStyle name="Heading 3 2 17 10 3" xfId="2420" xr:uid="{C6617FF5-63A7-4BA9-A94F-F4346DC47027}"/>
    <cellStyle name="Heading 3 2 17 10 3 2" xfId="2421" xr:uid="{E5310755-07BB-4B9D-AB7F-3D7807A0F6AA}"/>
    <cellStyle name="Heading 3 2 17 10 4" xfId="2422" xr:uid="{670E1C79-680B-4579-8414-9F394609C104}"/>
    <cellStyle name="Heading 3 2 17 10 4 2" xfId="2423" xr:uid="{8DB9E36B-7DE1-4180-B4BA-EC0028B51013}"/>
    <cellStyle name="Heading 3 2 17 11" xfId="2424" xr:uid="{1BC6EEB7-71ED-4562-B597-EF61F662C522}"/>
    <cellStyle name="Heading 3 2 17 11 2" xfId="2425" xr:uid="{042563F0-F944-4498-A71B-C89BB29C0339}"/>
    <cellStyle name="Heading 3 2 17 11 2 2" xfId="2426" xr:uid="{2A6E3702-33C8-4492-88E2-68B53F97FFB0}"/>
    <cellStyle name="Heading 3 2 17 11 3" xfId="2427" xr:uid="{70AB7196-B6DA-4F71-9B35-C56E3BD529F5}"/>
    <cellStyle name="Heading 3 2 17 11 3 2" xfId="2428" xr:uid="{9318549B-AC00-4FA6-8D69-6B5D1552B04D}"/>
    <cellStyle name="Heading 3 2 17 11 4" xfId="2429" xr:uid="{64CE5BC4-9857-4682-88ED-99DF9FD31983}"/>
    <cellStyle name="Heading 3 2 17 11 4 2" xfId="2430" xr:uid="{970E4524-08DF-4523-ABC9-F55F2DFD5922}"/>
    <cellStyle name="Heading 3 2 17 12" xfId="2431" xr:uid="{8D859D12-3A89-499F-961E-B765B2951070}"/>
    <cellStyle name="Heading 3 2 17 12 2" xfId="2432" xr:uid="{7D985D82-9B1D-43CB-8D67-06BF04E58121}"/>
    <cellStyle name="Heading 3 2 17 12 2 2" xfId="2433" xr:uid="{DEED1906-D0B9-404C-A599-A69A2C1A47C6}"/>
    <cellStyle name="Heading 3 2 17 12 3" xfId="2434" xr:uid="{5074C3EA-C359-4BD4-8063-9A9292A982EA}"/>
    <cellStyle name="Heading 3 2 17 12 3 2" xfId="2435" xr:uid="{8D35E12D-455D-41D7-BE40-05C99F2FCCFC}"/>
    <cellStyle name="Heading 3 2 17 12 4" xfId="2436" xr:uid="{7F8FD2FF-7CCA-416E-A987-B3998077A7C7}"/>
    <cellStyle name="Heading 3 2 17 12 4 2" xfId="2437" xr:uid="{607561E2-D521-45A1-905A-53E5B2E3F274}"/>
    <cellStyle name="Heading 3 2 17 13" xfId="2438" xr:uid="{EB2AC81E-1A6B-46F0-A875-A9FFC38A8D4D}"/>
    <cellStyle name="Heading 3 2 17 13 2" xfId="2439" xr:uid="{9368F5D0-0728-4EE5-8FB0-A272FBC1333C}"/>
    <cellStyle name="Heading 3 2 17 13 2 2" xfId="2440" xr:uid="{E1DC9BD3-0E3D-40B6-82B4-E96DC5739190}"/>
    <cellStyle name="Heading 3 2 17 13 3" xfId="2441" xr:uid="{FD273275-01FE-418D-8726-CE95DEC48E36}"/>
    <cellStyle name="Heading 3 2 17 13 3 2" xfId="2442" xr:uid="{6D425373-75DE-4BC6-A98D-E0738656CACC}"/>
    <cellStyle name="Heading 3 2 17 13 4" xfId="2443" xr:uid="{0D286AED-BEE2-4B62-87EC-8E51F725008B}"/>
    <cellStyle name="Heading 3 2 17 13 4 2" xfId="2444" xr:uid="{9E71EC15-2D1F-448C-8273-1DA045CEA1BA}"/>
    <cellStyle name="Heading 3 2 17 14" xfId="2445" xr:uid="{CF12210E-E132-4AF9-80D3-37E4EB4A2E0F}"/>
    <cellStyle name="Heading 3 2 17 14 2" xfId="2446" xr:uid="{CA0E2537-8C47-48D0-B13B-DECCCC457F4F}"/>
    <cellStyle name="Heading 3 2 17 14 2 2" xfId="2447" xr:uid="{A1FB615B-FCB0-4A64-8812-3715D1A3E633}"/>
    <cellStyle name="Heading 3 2 17 14 3" xfId="2448" xr:uid="{C2AFB785-6222-44CC-8B82-46665D5AB05F}"/>
    <cellStyle name="Heading 3 2 17 14 3 2" xfId="2449" xr:uid="{35424ADD-A774-465F-B39B-952A66BA8060}"/>
    <cellStyle name="Heading 3 2 17 14 4" xfId="2450" xr:uid="{9DBAE550-C5BB-4764-A83D-5639809915F7}"/>
    <cellStyle name="Heading 3 2 17 14 4 2" xfId="2451" xr:uid="{5EC0ED9D-970F-4BBB-B9D8-F3C10B3F408D}"/>
    <cellStyle name="Heading 3 2 17 15" xfId="2452" xr:uid="{FB6BD891-408E-4983-B68F-84D92C2A66A2}"/>
    <cellStyle name="Heading 3 2 17 15 2" xfId="2453" xr:uid="{ED5D457B-1572-407A-97FE-C19D00448B40}"/>
    <cellStyle name="Heading 3 2 17 15 2 2" xfId="2454" xr:uid="{B7D04885-E5B6-46C3-9A2F-98092E32A11F}"/>
    <cellStyle name="Heading 3 2 17 15 3" xfId="2455" xr:uid="{F668FEDA-837E-4369-A655-7D091C9C2EF0}"/>
    <cellStyle name="Heading 3 2 17 15 3 2" xfId="2456" xr:uid="{31812D91-62CE-4938-AB61-970C61BB1E4A}"/>
    <cellStyle name="Heading 3 2 17 15 4" xfId="2457" xr:uid="{8796F997-88DC-4854-B6A1-876C517FDFAD}"/>
    <cellStyle name="Heading 3 2 17 15 4 2" xfId="2458" xr:uid="{91CC803C-683B-4740-8F44-8660D10A4A99}"/>
    <cellStyle name="Heading 3 2 17 16" xfId="2459" xr:uid="{01D438F7-0BFD-4E4F-9159-B6A68A14A858}"/>
    <cellStyle name="Heading 3 2 17 16 2" xfId="2460" xr:uid="{B04FDC54-4007-4152-BB7F-C89D29E64C96}"/>
    <cellStyle name="Heading 3 2 17 17" xfId="2461" xr:uid="{11B1439A-B374-4E27-A74F-B895FDAC1914}"/>
    <cellStyle name="Heading 3 2 17 17 2" xfId="2462" xr:uid="{07EFBA70-83E9-4474-A6EC-3D817F363F01}"/>
    <cellStyle name="Heading 3 2 17 18" xfId="2463" xr:uid="{187DAF79-7FAB-46F9-B590-370454FEFB67}"/>
    <cellStyle name="Heading 3 2 17 18 2" xfId="2464" xr:uid="{119A7D5A-B0F9-4957-8E59-2C4B4103026B}"/>
    <cellStyle name="Heading 3 2 17 19" xfId="2465" xr:uid="{75D82F74-83D6-4E74-8476-5CCA702E0AD8}"/>
    <cellStyle name="Heading 3 2 17 2" xfId="2466" xr:uid="{F0D283C3-0C3B-47F4-85D3-C70BE4DFDCF5}"/>
    <cellStyle name="Heading 3 2 17 2 2" xfId="2467" xr:uid="{81D6C52E-E5CC-40D4-9664-EC5147BDAC82}"/>
    <cellStyle name="Heading 3 2 17 2 2 2" xfId="2468" xr:uid="{1654EDC2-350C-4DEE-A266-D6ED51F9F13B}"/>
    <cellStyle name="Heading 3 2 17 2 3" xfId="2469" xr:uid="{DA7F0DA4-1C70-4A71-8E66-68030C925A3B}"/>
    <cellStyle name="Heading 3 2 17 2 3 2" xfId="2470" xr:uid="{97B2B25E-E888-4905-AE94-B606C1A817B4}"/>
    <cellStyle name="Heading 3 2 17 2 4" xfId="2471" xr:uid="{CAAB9767-C763-45AA-9C1B-27B2E0197E09}"/>
    <cellStyle name="Heading 3 2 17 2 4 2" xfId="2472" xr:uid="{B0DACE71-7B13-42D5-BBC9-42ED6878770C}"/>
    <cellStyle name="Heading 3 2 17 20" xfId="2473" xr:uid="{152B05E5-659E-4873-BA2A-D6ED1426A77B}"/>
    <cellStyle name="Heading 3 2 17 21" xfId="2474" xr:uid="{F07ED70A-BF13-4453-88E2-4E0C29C47E90}"/>
    <cellStyle name="Heading 3 2 17 22" xfId="2475" xr:uid="{6D50024E-AB57-4F5E-B3A4-11B85836C957}"/>
    <cellStyle name="Heading 3 2 17 23" xfId="2476" xr:uid="{F4543C4F-23B2-4FA6-AD98-EB3512352FC2}"/>
    <cellStyle name="Heading 3 2 17 24" xfId="2477" xr:uid="{3496146A-068C-48C4-A8F6-C328E79CABB0}"/>
    <cellStyle name="Heading 3 2 17 25" xfId="2478" xr:uid="{A5347B7C-A97A-4C31-9BC2-1A68FA3F9C5C}"/>
    <cellStyle name="Heading 3 2 17 3" xfId="2479" xr:uid="{D8BB114A-03ED-4820-9AD1-8E3AFB6AD918}"/>
    <cellStyle name="Heading 3 2 17 3 2" xfId="2480" xr:uid="{79FF94C9-87D2-4D46-BCB3-3D2E3FEB1B8B}"/>
    <cellStyle name="Heading 3 2 17 3 2 2" xfId="2481" xr:uid="{422B895B-B998-4149-8C43-F8E1CD4E184A}"/>
    <cellStyle name="Heading 3 2 17 3 3" xfId="2482" xr:uid="{3C610390-0CFF-4F31-8808-84D053F657FA}"/>
    <cellStyle name="Heading 3 2 17 3 3 2" xfId="2483" xr:uid="{642939E7-4855-4650-86E7-B36BCCB709B9}"/>
    <cellStyle name="Heading 3 2 17 3 4" xfId="2484" xr:uid="{6F64FA95-5DA5-4EAC-A026-A375D7B454B7}"/>
    <cellStyle name="Heading 3 2 17 3 4 2" xfId="2485" xr:uid="{AD3A95D8-8A15-4E10-839E-2076565CCE1D}"/>
    <cellStyle name="Heading 3 2 17 4" xfId="2486" xr:uid="{69808E17-BA0A-4104-B61C-EC9962BEF057}"/>
    <cellStyle name="Heading 3 2 17 4 2" xfId="2487" xr:uid="{FBE107F8-432E-4A78-B3B3-9E3A0FFF4FFC}"/>
    <cellStyle name="Heading 3 2 17 4 2 2" xfId="2488" xr:uid="{FB2822E4-B3A6-4067-8B0A-254444A2E2E2}"/>
    <cellStyle name="Heading 3 2 17 4 3" xfId="2489" xr:uid="{564CBB5E-B172-41D3-8701-1FA0AAF6E720}"/>
    <cellStyle name="Heading 3 2 17 4 3 2" xfId="2490" xr:uid="{974DF579-B2CF-499F-9D32-0B471481AA4E}"/>
    <cellStyle name="Heading 3 2 17 4 4" xfId="2491" xr:uid="{1889B288-BE0B-40A0-9B56-6A1C11B632CE}"/>
    <cellStyle name="Heading 3 2 17 4 4 2" xfId="2492" xr:uid="{9140C341-A937-4F8B-BBE8-F70AFA2B2C08}"/>
    <cellStyle name="Heading 3 2 17 5" xfId="2493" xr:uid="{EA29FDB8-0DED-4ACA-9CF9-C24E3756456F}"/>
    <cellStyle name="Heading 3 2 17 5 2" xfId="2494" xr:uid="{19870B13-4495-4B28-A601-815388357080}"/>
    <cellStyle name="Heading 3 2 17 5 2 2" xfId="2495" xr:uid="{D23395AF-E3D0-4DF3-8900-3EF1A10B2049}"/>
    <cellStyle name="Heading 3 2 17 5 3" xfId="2496" xr:uid="{029154EC-2D83-4868-92C8-D96FA0179589}"/>
    <cellStyle name="Heading 3 2 17 5 3 2" xfId="2497" xr:uid="{F1796808-AB09-420F-9EB9-160DF3D44176}"/>
    <cellStyle name="Heading 3 2 17 5 4" xfId="2498" xr:uid="{9D9268CD-C0C0-451E-BA2C-AE0DC77BE185}"/>
    <cellStyle name="Heading 3 2 17 5 4 2" xfId="2499" xr:uid="{D3981F5A-8EAA-45DC-A3B5-926625E241B0}"/>
    <cellStyle name="Heading 3 2 17 6" xfId="2500" xr:uid="{BE6A9194-1EAC-4B9A-8E75-156BA0D05A61}"/>
    <cellStyle name="Heading 3 2 17 6 2" xfId="2501" xr:uid="{36EE5D99-2202-41F6-B9E7-C8EDA675E914}"/>
    <cellStyle name="Heading 3 2 17 6 2 2" xfId="2502" xr:uid="{940D5F0D-5DBE-4350-A12E-55F13D9D0418}"/>
    <cellStyle name="Heading 3 2 17 6 3" xfId="2503" xr:uid="{B5E587AD-3222-4041-B8C7-B35FB141AC6A}"/>
    <cellStyle name="Heading 3 2 17 6 3 2" xfId="2504" xr:uid="{CD9F3D27-7F54-47B6-9349-97128772E50F}"/>
    <cellStyle name="Heading 3 2 17 6 4" xfId="2505" xr:uid="{9B6398B3-1775-483A-BA88-46132F7AF28A}"/>
    <cellStyle name="Heading 3 2 17 6 4 2" xfId="2506" xr:uid="{842D8966-771F-4427-A666-740DF0821AA9}"/>
    <cellStyle name="Heading 3 2 17 7" xfId="2507" xr:uid="{07CE509B-001C-42AA-99D4-456784472C0A}"/>
    <cellStyle name="Heading 3 2 17 7 2" xfId="2508" xr:uid="{806BB1F8-EF94-4121-A276-2A89F4C11C75}"/>
    <cellStyle name="Heading 3 2 17 7 2 2" xfId="2509" xr:uid="{9DFCC0C5-4DFC-453E-8D99-D4A335BF4C34}"/>
    <cellStyle name="Heading 3 2 17 7 3" xfId="2510" xr:uid="{C5BA7A9B-1693-4403-8937-DDF8D8EC9BDA}"/>
    <cellStyle name="Heading 3 2 17 7 3 2" xfId="2511" xr:uid="{B0DA78E8-3844-4E2C-A5CB-3FB8AF9F08BB}"/>
    <cellStyle name="Heading 3 2 17 7 4" xfId="2512" xr:uid="{A0BB73C1-4B62-4216-B11A-B6C9027166A6}"/>
    <cellStyle name="Heading 3 2 17 7 4 2" xfId="2513" xr:uid="{C7C953C2-100A-4C7A-9D8B-FA72EBF48EE2}"/>
    <cellStyle name="Heading 3 2 17 8" xfId="2514" xr:uid="{6FC39EB9-FEBE-4081-AC23-916AF8B455C9}"/>
    <cellStyle name="Heading 3 2 17 8 2" xfId="2515" xr:uid="{143E0BC3-2DD2-4D48-8723-18739A5148DD}"/>
    <cellStyle name="Heading 3 2 17 8 2 2" xfId="2516" xr:uid="{B6476C9D-AD36-48D7-8BB0-988E854B3266}"/>
    <cellStyle name="Heading 3 2 17 8 3" xfId="2517" xr:uid="{7BA143A6-DFE8-4D87-94BD-4D1B20DD492D}"/>
    <cellStyle name="Heading 3 2 17 8 3 2" xfId="2518" xr:uid="{4A45AAF5-276E-44DA-B33C-F511EECECC51}"/>
    <cellStyle name="Heading 3 2 17 8 4" xfId="2519" xr:uid="{6917E6A1-3AB2-4E9A-A909-ABAE9C00CD72}"/>
    <cellStyle name="Heading 3 2 17 8 4 2" xfId="2520" xr:uid="{87C3A933-68EE-4CEB-BA76-57E4CC4959CE}"/>
    <cellStyle name="Heading 3 2 17 9" xfId="2521" xr:uid="{4AE462E0-87DD-4E3F-8FD2-8F0DB700587B}"/>
    <cellStyle name="Heading 3 2 17 9 2" xfId="2522" xr:uid="{7FE73CE9-E27B-4AD4-B88D-EF9D93296207}"/>
    <cellStyle name="Heading 3 2 17 9 2 2" xfId="2523" xr:uid="{83936176-D409-4E23-8217-2CD2652D4168}"/>
    <cellStyle name="Heading 3 2 17 9 3" xfId="2524" xr:uid="{D26B9728-16FC-4F6E-86FC-47EC4764D363}"/>
    <cellStyle name="Heading 3 2 17 9 3 2" xfId="2525" xr:uid="{6AD37C7F-4688-4562-A734-C617F4A7EC8E}"/>
    <cellStyle name="Heading 3 2 17 9 4" xfId="2526" xr:uid="{C314BA2F-BBCE-42D4-87D7-C0918742B8AB}"/>
    <cellStyle name="Heading 3 2 17 9 4 2" xfId="2527" xr:uid="{2A8EED1D-9EDC-4890-BDF9-186B305931AB}"/>
    <cellStyle name="Heading 3 2 18" xfId="2528" xr:uid="{FBA57234-F494-44CA-B57C-6BC9D4639B95}"/>
    <cellStyle name="Heading 3 2 18 10" xfId="2529" xr:uid="{9AA310C5-9012-4D27-81F5-4ED75FD3DD76}"/>
    <cellStyle name="Heading 3 2 18 10 2" xfId="2530" xr:uid="{DA7E45A6-B401-4F3D-BF8E-EE178B3B43F9}"/>
    <cellStyle name="Heading 3 2 18 10 2 2" xfId="2531" xr:uid="{BFAF6E91-D2B2-49AA-92BD-03A4AD105C9C}"/>
    <cellStyle name="Heading 3 2 18 10 3" xfId="2532" xr:uid="{9C862306-0CAE-47B9-AF85-E769E9027B59}"/>
    <cellStyle name="Heading 3 2 18 10 3 2" xfId="2533" xr:uid="{FA20FD70-2F86-4B33-90F8-01AF1E9BF447}"/>
    <cellStyle name="Heading 3 2 18 10 4" xfId="2534" xr:uid="{7970171A-15BE-470E-B178-3E9366239E64}"/>
    <cellStyle name="Heading 3 2 18 10 4 2" xfId="2535" xr:uid="{2A63A2FE-C70F-4CF8-8A61-849E19B389B6}"/>
    <cellStyle name="Heading 3 2 18 11" xfId="2536" xr:uid="{6322F8D6-FF5D-4835-9103-FE058D1975BA}"/>
    <cellStyle name="Heading 3 2 18 11 2" xfId="2537" xr:uid="{4C415602-210F-4492-9ADF-89E0C7009396}"/>
    <cellStyle name="Heading 3 2 18 11 2 2" xfId="2538" xr:uid="{B3FC9128-B180-4E76-B711-DB62063345AD}"/>
    <cellStyle name="Heading 3 2 18 11 3" xfId="2539" xr:uid="{88DABCCB-0AF6-4371-A67E-165C9DFE7B90}"/>
    <cellStyle name="Heading 3 2 18 11 3 2" xfId="2540" xr:uid="{0B215508-DB2A-4684-B306-CEAF1D6E60A6}"/>
    <cellStyle name="Heading 3 2 18 11 4" xfId="2541" xr:uid="{6A561702-0154-4098-9D5B-EC18E755BF85}"/>
    <cellStyle name="Heading 3 2 18 11 4 2" xfId="2542" xr:uid="{B735E406-F740-41B8-83B3-F1BC14F0E67D}"/>
    <cellStyle name="Heading 3 2 18 12" xfId="2543" xr:uid="{73EF4C36-3F1A-49EB-A258-5FF991AF2206}"/>
    <cellStyle name="Heading 3 2 18 12 2" xfId="2544" xr:uid="{42764FD7-12E8-458A-9548-DC76CCEDB22D}"/>
    <cellStyle name="Heading 3 2 18 12 2 2" xfId="2545" xr:uid="{21815431-1EFF-4AF0-A861-AA3BE8E8F53B}"/>
    <cellStyle name="Heading 3 2 18 12 3" xfId="2546" xr:uid="{DC517C6B-C92A-492C-84AE-ECA9551EAA7F}"/>
    <cellStyle name="Heading 3 2 18 12 3 2" xfId="2547" xr:uid="{EE69B168-BADC-4CE7-8F63-E136666FCC7D}"/>
    <cellStyle name="Heading 3 2 18 12 4" xfId="2548" xr:uid="{7D0BD70C-1C6A-4553-A9AC-0D4A934B526F}"/>
    <cellStyle name="Heading 3 2 18 12 4 2" xfId="2549" xr:uid="{C6E5B3AD-92A6-46A5-BBCC-CE9C46475117}"/>
    <cellStyle name="Heading 3 2 18 13" xfId="2550" xr:uid="{9581EB37-3550-4952-8F0E-121D850A8D91}"/>
    <cellStyle name="Heading 3 2 18 13 2" xfId="2551" xr:uid="{DFE18F2E-D663-423E-9D40-9186803D13E5}"/>
    <cellStyle name="Heading 3 2 18 13 2 2" xfId="2552" xr:uid="{54BD053A-C5AE-4778-9C77-25B05CDEBA8E}"/>
    <cellStyle name="Heading 3 2 18 13 3" xfId="2553" xr:uid="{81AF2099-4995-4D90-81BD-4940F42B4366}"/>
    <cellStyle name="Heading 3 2 18 13 3 2" xfId="2554" xr:uid="{2F3C015C-9D8A-4DD4-8945-38CB66EBE1C6}"/>
    <cellStyle name="Heading 3 2 18 13 4" xfId="2555" xr:uid="{CB0D9F29-00B8-45E4-B08E-C14B73387CCB}"/>
    <cellStyle name="Heading 3 2 18 13 4 2" xfId="2556" xr:uid="{B56A93DF-DB18-425E-AD4B-89F2C1CF9FB6}"/>
    <cellStyle name="Heading 3 2 18 14" xfId="2557" xr:uid="{15E00565-4E00-4DBB-99EA-31AAD97ABA8F}"/>
    <cellStyle name="Heading 3 2 18 14 2" xfId="2558" xr:uid="{E11063C3-A657-4CDD-97FE-70771E5EC4AD}"/>
    <cellStyle name="Heading 3 2 18 14 2 2" xfId="2559" xr:uid="{0A8FEC75-28FA-478E-802A-94C160A3612B}"/>
    <cellStyle name="Heading 3 2 18 14 3" xfId="2560" xr:uid="{525F4DC6-56A0-4536-93C4-73D4D5D61771}"/>
    <cellStyle name="Heading 3 2 18 14 3 2" xfId="2561" xr:uid="{DE368E0C-027E-4C79-AC7E-29500D18465B}"/>
    <cellStyle name="Heading 3 2 18 14 4" xfId="2562" xr:uid="{5BB25828-6F60-4A58-A2AE-7071D6DD6C7D}"/>
    <cellStyle name="Heading 3 2 18 14 4 2" xfId="2563" xr:uid="{EF106310-9A3E-4A3B-BAF3-9DAFD99DB7F6}"/>
    <cellStyle name="Heading 3 2 18 15" xfId="2564" xr:uid="{C55D132A-07B8-4272-8AAD-59429AC6E426}"/>
    <cellStyle name="Heading 3 2 18 15 2" xfId="2565" xr:uid="{0E170BA0-0271-4598-AD47-CAD10EC287E7}"/>
    <cellStyle name="Heading 3 2 18 15 2 2" xfId="2566" xr:uid="{73EA9BCD-4084-4481-8745-F8D36C1896E0}"/>
    <cellStyle name="Heading 3 2 18 15 3" xfId="2567" xr:uid="{BAFBC87C-5565-47E7-AAEB-D0642D573121}"/>
    <cellStyle name="Heading 3 2 18 15 3 2" xfId="2568" xr:uid="{13C728C6-2FA3-44FE-B80C-7AA9236BAF6C}"/>
    <cellStyle name="Heading 3 2 18 15 4" xfId="2569" xr:uid="{67D09BC0-6341-438F-9788-F92A1119E32F}"/>
    <cellStyle name="Heading 3 2 18 15 4 2" xfId="2570" xr:uid="{DEBA1957-3D2F-4AC3-9DBA-CF782F235053}"/>
    <cellStyle name="Heading 3 2 18 16" xfId="2571" xr:uid="{298DF6BB-9DB7-4C70-93A2-3AEB6838FB2D}"/>
    <cellStyle name="Heading 3 2 18 16 2" xfId="2572" xr:uid="{567BE6B7-0AC2-4DDE-AB63-02DE0AA44FC2}"/>
    <cellStyle name="Heading 3 2 18 17" xfId="2573" xr:uid="{EEB4F7E1-504E-4EE0-BFBD-9B89E0FAB2AA}"/>
    <cellStyle name="Heading 3 2 18 17 2" xfId="2574" xr:uid="{7195D298-1585-442C-AAA0-3B0F87646C8A}"/>
    <cellStyle name="Heading 3 2 18 18" xfId="2575" xr:uid="{1DCAD5E1-714D-4905-A244-1350C7496274}"/>
    <cellStyle name="Heading 3 2 18 18 2" xfId="2576" xr:uid="{4371EF77-4238-43CA-AFB8-1E15A476A6B1}"/>
    <cellStyle name="Heading 3 2 18 19" xfId="2577" xr:uid="{5BFC1B7F-5F2A-4789-870A-A6DE0F21B9DA}"/>
    <cellStyle name="Heading 3 2 18 2" xfId="2578" xr:uid="{6C997527-4E1A-438D-BE62-7854ADA90602}"/>
    <cellStyle name="Heading 3 2 18 2 2" xfId="2579" xr:uid="{9FC219CA-6E8C-4D80-8F42-C7D23F46FC99}"/>
    <cellStyle name="Heading 3 2 18 2 2 2" xfId="2580" xr:uid="{C2927794-688D-4087-8CB1-F93F9B003228}"/>
    <cellStyle name="Heading 3 2 18 2 3" xfId="2581" xr:uid="{728EAD96-FF45-4708-8A78-430E3FEDABDB}"/>
    <cellStyle name="Heading 3 2 18 2 3 2" xfId="2582" xr:uid="{68D50C0C-BF31-4F76-8EDA-F38552B5FEA2}"/>
    <cellStyle name="Heading 3 2 18 2 4" xfId="2583" xr:uid="{BB7004A2-5076-4A5A-8DED-709BC346C46E}"/>
    <cellStyle name="Heading 3 2 18 2 4 2" xfId="2584" xr:uid="{D9209ADF-4315-42EC-89BD-60C93977199F}"/>
    <cellStyle name="Heading 3 2 18 20" xfId="2585" xr:uid="{EAE87708-8AC9-4520-94AD-89A568978EB6}"/>
    <cellStyle name="Heading 3 2 18 21" xfId="2586" xr:uid="{EF9C675D-946A-41AA-89E8-B3A9771F7DB7}"/>
    <cellStyle name="Heading 3 2 18 22" xfId="2587" xr:uid="{E8DBAFBE-1524-4242-8E95-630BBFFB5258}"/>
    <cellStyle name="Heading 3 2 18 23" xfId="2588" xr:uid="{F4931655-8682-4DA9-A500-DC311127DF2B}"/>
    <cellStyle name="Heading 3 2 18 24" xfId="2589" xr:uid="{8AC45361-B2BA-4717-AA62-5FCCF6CBDFA3}"/>
    <cellStyle name="Heading 3 2 18 25" xfId="2590" xr:uid="{DB675E22-9323-47C6-B77E-F0B2EFF673E6}"/>
    <cellStyle name="Heading 3 2 18 3" xfId="2591" xr:uid="{2B21ABAC-86F1-42D0-B896-37DFC6D45755}"/>
    <cellStyle name="Heading 3 2 18 3 2" xfId="2592" xr:uid="{69FB761E-99D0-40BD-A816-230EC6B4521F}"/>
    <cellStyle name="Heading 3 2 18 3 2 2" xfId="2593" xr:uid="{CE05717F-72E1-4108-A322-3BE9320A4A5F}"/>
    <cellStyle name="Heading 3 2 18 3 3" xfId="2594" xr:uid="{842DD0E0-41FA-483A-BA19-28B36E430CB0}"/>
    <cellStyle name="Heading 3 2 18 3 3 2" xfId="2595" xr:uid="{48B56387-9CEB-4983-B346-5C5EBD8579AA}"/>
    <cellStyle name="Heading 3 2 18 3 4" xfId="2596" xr:uid="{9A12A5CD-AF45-4A1F-BA7F-EB042DD74F88}"/>
    <cellStyle name="Heading 3 2 18 3 4 2" xfId="2597" xr:uid="{421A670F-58C2-4628-8F7B-EF53B1B17D64}"/>
    <cellStyle name="Heading 3 2 18 4" xfId="2598" xr:uid="{62BC4365-334E-4078-99A2-37C2F683C526}"/>
    <cellStyle name="Heading 3 2 18 4 2" xfId="2599" xr:uid="{8399051C-D661-428C-8C26-BA28340D76DE}"/>
    <cellStyle name="Heading 3 2 18 4 2 2" xfId="2600" xr:uid="{F41A962A-25CB-4A37-8B35-091D1AA0E776}"/>
    <cellStyle name="Heading 3 2 18 4 3" xfId="2601" xr:uid="{E032003A-30B0-44D7-803E-42B7F9456D59}"/>
    <cellStyle name="Heading 3 2 18 4 3 2" xfId="2602" xr:uid="{776B20F9-E966-48FA-A803-66D57B747794}"/>
    <cellStyle name="Heading 3 2 18 4 4" xfId="2603" xr:uid="{7E645BF6-28B3-44B0-A186-F5B88F704858}"/>
    <cellStyle name="Heading 3 2 18 4 4 2" xfId="2604" xr:uid="{6EC5FF6C-E7C5-4F9A-9C08-9735926F68F9}"/>
    <cellStyle name="Heading 3 2 18 5" xfId="2605" xr:uid="{4BEAB256-43FE-46E2-9146-B386B6E204E1}"/>
    <cellStyle name="Heading 3 2 18 5 2" xfId="2606" xr:uid="{504923FE-2833-4974-89EE-FEC8B9F71744}"/>
    <cellStyle name="Heading 3 2 18 5 2 2" xfId="2607" xr:uid="{503CEA5E-76C9-4164-9A27-1D951E25F965}"/>
    <cellStyle name="Heading 3 2 18 5 3" xfId="2608" xr:uid="{5E196603-8B1C-498E-8B14-AFE4177F243D}"/>
    <cellStyle name="Heading 3 2 18 5 3 2" xfId="2609" xr:uid="{9C1FE12D-0A5F-4D08-BEBF-2E871CDF5195}"/>
    <cellStyle name="Heading 3 2 18 5 4" xfId="2610" xr:uid="{26E16CC4-3B60-4A8D-BF12-57C3EDD81872}"/>
    <cellStyle name="Heading 3 2 18 5 4 2" xfId="2611" xr:uid="{D5BD94D1-2EB4-457A-8479-4F63863F9350}"/>
    <cellStyle name="Heading 3 2 18 6" xfId="2612" xr:uid="{D2FDAD10-CA1C-4007-AF65-01136B64DAAA}"/>
    <cellStyle name="Heading 3 2 18 6 2" xfId="2613" xr:uid="{3F50F444-8102-4489-B418-5802AAF7206E}"/>
    <cellStyle name="Heading 3 2 18 6 2 2" xfId="2614" xr:uid="{6D75090A-7AA3-4E26-94E2-9BDD5C54833B}"/>
    <cellStyle name="Heading 3 2 18 6 3" xfId="2615" xr:uid="{2F7D0596-116E-406D-BFA8-F2FA2C6DFE55}"/>
    <cellStyle name="Heading 3 2 18 6 3 2" xfId="2616" xr:uid="{97270239-CCCB-4ED8-B3FC-8C7E1F4794B0}"/>
    <cellStyle name="Heading 3 2 18 6 4" xfId="2617" xr:uid="{22E2CB3C-09FD-4840-A1A7-ECD27E38913E}"/>
    <cellStyle name="Heading 3 2 18 6 4 2" xfId="2618" xr:uid="{E6364419-3671-47E5-9934-31CB2C6AC38C}"/>
    <cellStyle name="Heading 3 2 18 7" xfId="2619" xr:uid="{79B35854-17ED-4AA3-8B17-A1D63D680E0C}"/>
    <cellStyle name="Heading 3 2 18 7 2" xfId="2620" xr:uid="{B4AAD8D1-E8B1-47F9-896C-AAF4AB91536C}"/>
    <cellStyle name="Heading 3 2 18 7 2 2" xfId="2621" xr:uid="{D72475DF-FB86-4997-AF5E-DADC0A5AA198}"/>
    <cellStyle name="Heading 3 2 18 7 3" xfId="2622" xr:uid="{6AC832C1-BB9A-4834-9ECA-CF3F4FB8704E}"/>
    <cellStyle name="Heading 3 2 18 7 3 2" xfId="2623" xr:uid="{3209B477-7116-4CCF-B102-369373EC5AEA}"/>
    <cellStyle name="Heading 3 2 18 7 4" xfId="2624" xr:uid="{5936C8A3-B52F-41E4-B6BA-36D0595F6E22}"/>
    <cellStyle name="Heading 3 2 18 7 4 2" xfId="2625" xr:uid="{C7AE588F-4EAE-4553-88FC-62BDFF7A61CE}"/>
    <cellStyle name="Heading 3 2 18 8" xfId="2626" xr:uid="{28F233EB-6467-4866-8B38-6EC856001779}"/>
    <cellStyle name="Heading 3 2 18 8 2" xfId="2627" xr:uid="{0903E651-A5C1-424A-BC9F-C2243AB68945}"/>
    <cellStyle name="Heading 3 2 18 8 2 2" xfId="2628" xr:uid="{89D96DF8-8DD6-4B65-9CD5-3CFC99FE6ED9}"/>
    <cellStyle name="Heading 3 2 18 8 3" xfId="2629" xr:uid="{24C8AE71-8436-4B7C-BDF8-23764B43CDB4}"/>
    <cellStyle name="Heading 3 2 18 8 3 2" xfId="2630" xr:uid="{0045A08F-D123-49B7-9BF6-738B96E445FD}"/>
    <cellStyle name="Heading 3 2 18 8 4" xfId="2631" xr:uid="{44A9EE8E-86B1-431B-874B-2E42C05F902B}"/>
    <cellStyle name="Heading 3 2 18 8 4 2" xfId="2632" xr:uid="{723E83F0-0209-4AE4-82E8-0CF17E5D5C36}"/>
    <cellStyle name="Heading 3 2 18 9" xfId="2633" xr:uid="{249B3542-C5B3-4D70-B3EC-716B1EC36723}"/>
    <cellStyle name="Heading 3 2 18 9 2" xfId="2634" xr:uid="{7F3E9656-B303-4970-80C9-1F0ED28012E7}"/>
    <cellStyle name="Heading 3 2 18 9 2 2" xfId="2635" xr:uid="{68DBD219-0125-4C75-8F7E-8231D879D454}"/>
    <cellStyle name="Heading 3 2 18 9 3" xfId="2636" xr:uid="{7B709AAF-14D1-4205-935B-B959E87A46F1}"/>
    <cellStyle name="Heading 3 2 18 9 3 2" xfId="2637" xr:uid="{2CC95199-763A-4604-BAC8-0EDE64D5AFCF}"/>
    <cellStyle name="Heading 3 2 18 9 4" xfId="2638" xr:uid="{6A517F33-C855-4AAD-8077-B75E8969C928}"/>
    <cellStyle name="Heading 3 2 18 9 4 2" xfId="2639" xr:uid="{20013398-D18F-47B3-8F80-6C7234740D92}"/>
    <cellStyle name="Heading 3 2 19" xfId="2640" xr:uid="{1DAF18C2-9477-4B67-8FD5-9B6DBE98EE50}"/>
    <cellStyle name="Heading 3 2 19 10" xfId="2641" xr:uid="{A1B28CB5-D1CB-4442-A7D0-090931185BEB}"/>
    <cellStyle name="Heading 3 2 19 10 2" xfId="2642" xr:uid="{AB475FB6-A803-492A-ACED-959325FEF1E5}"/>
    <cellStyle name="Heading 3 2 19 10 2 2" xfId="2643" xr:uid="{98A99626-CFDC-469B-8826-2B062E05AC97}"/>
    <cellStyle name="Heading 3 2 19 10 3" xfId="2644" xr:uid="{6C67264D-E10D-4429-96BB-2B8E787A1C00}"/>
    <cellStyle name="Heading 3 2 19 10 3 2" xfId="2645" xr:uid="{D149A498-9711-48BE-A8AE-FA614B30743D}"/>
    <cellStyle name="Heading 3 2 19 10 4" xfId="2646" xr:uid="{EA597F73-93FB-4D1D-BE84-544FF16E385C}"/>
    <cellStyle name="Heading 3 2 19 10 4 2" xfId="2647" xr:uid="{F0496F46-BE11-4795-BA9D-C303248A2871}"/>
    <cellStyle name="Heading 3 2 19 11" xfId="2648" xr:uid="{4811C690-DA90-493A-A1D0-C5915C967E12}"/>
    <cellStyle name="Heading 3 2 19 11 2" xfId="2649" xr:uid="{9C5602BA-243E-4A7A-85E6-07F4F87E2144}"/>
    <cellStyle name="Heading 3 2 19 11 2 2" xfId="2650" xr:uid="{7818B89B-E6FB-44A8-8012-39C684329BD0}"/>
    <cellStyle name="Heading 3 2 19 11 3" xfId="2651" xr:uid="{A2A53228-8975-480C-A60D-CC6C50D46B68}"/>
    <cellStyle name="Heading 3 2 19 11 3 2" xfId="2652" xr:uid="{8DFC3234-FBEA-4221-9DB6-7517E19C42CD}"/>
    <cellStyle name="Heading 3 2 19 11 4" xfId="2653" xr:uid="{A1D00157-E37F-4F40-AEA7-05BB62515C79}"/>
    <cellStyle name="Heading 3 2 19 11 4 2" xfId="2654" xr:uid="{EF016F76-5711-4173-9A2A-FE5B471D582F}"/>
    <cellStyle name="Heading 3 2 19 12" xfId="2655" xr:uid="{73E7E8BE-7B2D-4E47-8F8D-E0262F29871B}"/>
    <cellStyle name="Heading 3 2 19 12 2" xfId="2656" xr:uid="{71F6552D-E190-4E1C-AC14-57089C733845}"/>
    <cellStyle name="Heading 3 2 19 12 2 2" xfId="2657" xr:uid="{204F52E6-A1E6-4D82-AAB1-10ACBE0E0567}"/>
    <cellStyle name="Heading 3 2 19 12 3" xfId="2658" xr:uid="{2258F4EF-188B-4496-ADE0-323709370651}"/>
    <cellStyle name="Heading 3 2 19 12 3 2" xfId="2659" xr:uid="{DE33DA45-EF83-4E8D-BF41-2025E77FD294}"/>
    <cellStyle name="Heading 3 2 19 12 4" xfId="2660" xr:uid="{1F90687F-0383-4979-A316-C26382D00020}"/>
    <cellStyle name="Heading 3 2 19 12 4 2" xfId="2661" xr:uid="{C13AB456-8E4E-42AE-B0A7-B536195408DE}"/>
    <cellStyle name="Heading 3 2 19 13" xfId="2662" xr:uid="{CD4D4877-D940-4EC7-8EFA-ACB0B59924DD}"/>
    <cellStyle name="Heading 3 2 19 13 2" xfId="2663" xr:uid="{F871EB4B-ED6D-466F-9946-37798174C131}"/>
    <cellStyle name="Heading 3 2 19 13 2 2" xfId="2664" xr:uid="{CBADCF6B-389B-4CB9-8970-C42E96262571}"/>
    <cellStyle name="Heading 3 2 19 13 3" xfId="2665" xr:uid="{6F969922-E941-4456-A1C1-7E9736B49FBD}"/>
    <cellStyle name="Heading 3 2 19 13 3 2" xfId="2666" xr:uid="{287B71CD-487B-461F-8E06-D44A6C5209EF}"/>
    <cellStyle name="Heading 3 2 19 13 4" xfId="2667" xr:uid="{3B300092-B639-402E-A3B1-5700E444A697}"/>
    <cellStyle name="Heading 3 2 19 13 4 2" xfId="2668" xr:uid="{983F5BDB-A1CF-40DF-A264-FBEE43FA3188}"/>
    <cellStyle name="Heading 3 2 19 14" xfId="2669" xr:uid="{EB10A5CC-1569-436D-8D72-D9866232607F}"/>
    <cellStyle name="Heading 3 2 19 14 2" xfId="2670" xr:uid="{7A24744B-DB41-4FB1-AA45-24019CB70246}"/>
    <cellStyle name="Heading 3 2 19 14 2 2" xfId="2671" xr:uid="{745EFF6E-1B8B-4466-967D-743D375029FB}"/>
    <cellStyle name="Heading 3 2 19 14 3" xfId="2672" xr:uid="{7294B74B-FB8A-471B-A795-A4E6512E5EAA}"/>
    <cellStyle name="Heading 3 2 19 14 3 2" xfId="2673" xr:uid="{01A24ED8-CDD5-4FA6-8C59-FC0906DE4B66}"/>
    <cellStyle name="Heading 3 2 19 14 4" xfId="2674" xr:uid="{6E13DD3B-8505-41E5-BB98-58EAF7601A89}"/>
    <cellStyle name="Heading 3 2 19 14 4 2" xfId="2675" xr:uid="{DACCDB15-C0F0-4FB9-9FAA-6927647FBCF3}"/>
    <cellStyle name="Heading 3 2 19 15" xfId="2676" xr:uid="{A25F7122-8718-4FB4-8E71-D3AF2113AA4D}"/>
    <cellStyle name="Heading 3 2 19 15 2" xfId="2677" xr:uid="{5F2F4B7A-404E-4EC6-9E10-B2BDFD07C620}"/>
    <cellStyle name="Heading 3 2 19 15 2 2" xfId="2678" xr:uid="{69AA9219-5BE3-42ED-919E-ECA585898285}"/>
    <cellStyle name="Heading 3 2 19 15 3" xfId="2679" xr:uid="{C8B0A137-62F8-4DC0-8C81-1D21C7874E60}"/>
    <cellStyle name="Heading 3 2 19 15 3 2" xfId="2680" xr:uid="{2AEB95EA-DD70-46A0-8007-F92019A65810}"/>
    <cellStyle name="Heading 3 2 19 15 4" xfId="2681" xr:uid="{5D01ADF8-6E54-48D7-968C-C034773659D8}"/>
    <cellStyle name="Heading 3 2 19 15 4 2" xfId="2682" xr:uid="{25106343-EB07-4FB9-B7B6-3B2CA0989B29}"/>
    <cellStyle name="Heading 3 2 19 16" xfId="2683" xr:uid="{2AD383C3-3D2F-4418-B9FB-7823A4DFC2C7}"/>
    <cellStyle name="Heading 3 2 19 16 2" xfId="2684" xr:uid="{AB02E795-03AF-4A18-BB95-AA36CFF1ACAB}"/>
    <cellStyle name="Heading 3 2 19 17" xfId="2685" xr:uid="{23A5DCA5-8593-45A3-AD6D-8C1D6B51C613}"/>
    <cellStyle name="Heading 3 2 19 17 2" xfId="2686" xr:uid="{6CF792EB-AAD0-412F-A4C4-E981A882E905}"/>
    <cellStyle name="Heading 3 2 19 18" xfId="2687" xr:uid="{63BBED51-76D4-48D6-B84A-DCAC284520EF}"/>
    <cellStyle name="Heading 3 2 19 18 2" xfId="2688" xr:uid="{55A920B0-1197-428E-B638-B7CD8CE61EB4}"/>
    <cellStyle name="Heading 3 2 19 19" xfId="2689" xr:uid="{D3F6F373-D6FD-455A-8864-F05BA96010B2}"/>
    <cellStyle name="Heading 3 2 19 2" xfId="2690" xr:uid="{26274E25-0D54-486F-BACB-484A7572CDEB}"/>
    <cellStyle name="Heading 3 2 19 2 2" xfId="2691" xr:uid="{A15CE125-3795-4422-89BC-28E48EDFD0C1}"/>
    <cellStyle name="Heading 3 2 19 2 2 2" xfId="2692" xr:uid="{A8E1F100-A1C2-4FAB-8353-1C25D5E6FC54}"/>
    <cellStyle name="Heading 3 2 19 2 3" xfId="2693" xr:uid="{EF324141-4CC9-4E08-9C36-5C5730AE1F48}"/>
    <cellStyle name="Heading 3 2 19 2 3 2" xfId="2694" xr:uid="{63C84D5D-B0E6-46A5-BBDC-FA750387F239}"/>
    <cellStyle name="Heading 3 2 19 2 4" xfId="2695" xr:uid="{9D76A091-8EEF-47EC-B550-82D1DA831A98}"/>
    <cellStyle name="Heading 3 2 19 2 4 2" xfId="2696" xr:uid="{3E3700EF-D0EB-4D17-94E9-66BB8343365D}"/>
    <cellStyle name="Heading 3 2 19 20" xfId="2697" xr:uid="{CC3838B3-4998-44B4-8BF2-2B11B6CA7968}"/>
    <cellStyle name="Heading 3 2 19 21" xfId="2698" xr:uid="{F2002A1A-C3A2-4950-978A-0E3D837EAA48}"/>
    <cellStyle name="Heading 3 2 19 22" xfId="2699" xr:uid="{36269BB4-637B-4A7B-AAFF-9104CC855118}"/>
    <cellStyle name="Heading 3 2 19 23" xfId="2700" xr:uid="{A22C1900-2BFD-4F9D-BDFB-4C500A9A6098}"/>
    <cellStyle name="Heading 3 2 19 24" xfId="2701" xr:uid="{28916872-08DC-46EB-B4FE-69CBCC9ABD55}"/>
    <cellStyle name="Heading 3 2 19 25" xfId="2702" xr:uid="{BDF6DCB9-6570-44CA-B20B-AF861E043CE5}"/>
    <cellStyle name="Heading 3 2 19 3" xfId="2703" xr:uid="{04244D49-BCE7-4915-A0E9-93F46C78FBEE}"/>
    <cellStyle name="Heading 3 2 19 3 2" xfId="2704" xr:uid="{1C90F54E-901C-420E-A071-23301B7FF45C}"/>
    <cellStyle name="Heading 3 2 19 3 2 2" xfId="2705" xr:uid="{9FD2D2D7-BEB7-4742-B247-FFDABC396715}"/>
    <cellStyle name="Heading 3 2 19 3 3" xfId="2706" xr:uid="{E3040919-9A27-4DC1-967D-6BF33E3E2120}"/>
    <cellStyle name="Heading 3 2 19 3 3 2" xfId="2707" xr:uid="{0081114C-CCF9-40F6-93F2-613104060126}"/>
    <cellStyle name="Heading 3 2 19 3 4" xfId="2708" xr:uid="{72FA5BC4-FDC8-4DC0-9BA8-E8790E5C2CC8}"/>
    <cellStyle name="Heading 3 2 19 3 4 2" xfId="2709" xr:uid="{AB2EDA74-7CEE-4D71-AD5B-C02558AF7226}"/>
    <cellStyle name="Heading 3 2 19 4" xfId="2710" xr:uid="{B6AD672D-82A8-4817-9FBD-A13183349D78}"/>
    <cellStyle name="Heading 3 2 19 4 2" xfId="2711" xr:uid="{C393A697-D451-4D1F-94FA-E45BC98FBE34}"/>
    <cellStyle name="Heading 3 2 19 4 2 2" xfId="2712" xr:uid="{E97661C1-15E0-49C3-AA92-BFA21539FF44}"/>
    <cellStyle name="Heading 3 2 19 4 3" xfId="2713" xr:uid="{B3270AA8-1B2D-4C67-94A2-98FD8DF207DA}"/>
    <cellStyle name="Heading 3 2 19 4 3 2" xfId="2714" xr:uid="{E4BBBD76-DE17-4800-BB8A-981158556DE0}"/>
    <cellStyle name="Heading 3 2 19 4 4" xfId="2715" xr:uid="{12A4BC9C-1778-44AB-B3BB-AAB2DA81227C}"/>
    <cellStyle name="Heading 3 2 19 4 4 2" xfId="2716" xr:uid="{6E798084-141A-4D7D-BEC5-B455CF86DE18}"/>
    <cellStyle name="Heading 3 2 19 5" xfId="2717" xr:uid="{3C43BF86-F137-49C5-9EC6-57FD10F4E7A6}"/>
    <cellStyle name="Heading 3 2 19 5 2" xfId="2718" xr:uid="{04FA34D3-F166-493F-AB8D-5FE98F664D55}"/>
    <cellStyle name="Heading 3 2 19 5 2 2" xfId="2719" xr:uid="{7EC36FEF-DDCE-42B5-867D-B5DFF55ED9C5}"/>
    <cellStyle name="Heading 3 2 19 5 3" xfId="2720" xr:uid="{19C1AC59-ECF0-491E-8458-4D9A7D5BA89F}"/>
    <cellStyle name="Heading 3 2 19 5 3 2" xfId="2721" xr:uid="{18D6E7D4-4DC1-483C-BBB9-75A57CFF3993}"/>
    <cellStyle name="Heading 3 2 19 5 4" xfId="2722" xr:uid="{BBC6F64B-2986-4C7D-9A04-C32BCF5D0970}"/>
    <cellStyle name="Heading 3 2 19 5 4 2" xfId="2723" xr:uid="{7564E172-35EF-400C-8C41-AFA7B4D656B4}"/>
    <cellStyle name="Heading 3 2 19 6" xfId="2724" xr:uid="{CDC5E910-875F-4403-8153-EC2BA83A0224}"/>
    <cellStyle name="Heading 3 2 19 6 2" xfId="2725" xr:uid="{237FE2F7-68BD-479A-AA20-A31BC6112C72}"/>
    <cellStyle name="Heading 3 2 19 6 2 2" xfId="2726" xr:uid="{51B8D840-295F-42E4-8DC1-CEDDBAA4234F}"/>
    <cellStyle name="Heading 3 2 19 6 3" xfId="2727" xr:uid="{7E3519D2-299D-4BDB-8BA5-58C6449E4721}"/>
    <cellStyle name="Heading 3 2 19 6 3 2" xfId="2728" xr:uid="{691246A3-4508-4DEF-B9D7-9C92BB155431}"/>
    <cellStyle name="Heading 3 2 19 6 4" xfId="2729" xr:uid="{44613D60-118F-4EF1-B1C5-10E4174CFD81}"/>
    <cellStyle name="Heading 3 2 19 6 4 2" xfId="2730" xr:uid="{00C19EF4-3C64-4E21-B95C-B14FC22F830B}"/>
    <cellStyle name="Heading 3 2 19 7" xfId="2731" xr:uid="{6861C1B3-114C-4AE7-9393-3F71B7F6A5B1}"/>
    <cellStyle name="Heading 3 2 19 7 2" xfId="2732" xr:uid="{BB338767-3B1D-4EB7-A627-06A9973ABE29}"/>
    <cellStyle name="Heading 3 2 19 7 2 2" xfId="2733" xr:uid="{9B46367C-6EE6-493C-A960-1CA2386EB0E7}"/>
    <cellStyle name="Heading 3 2 19 7 3" xfId="2734" xr:uid="{DB6E5021-873F-4FAE-91AC-888264BCAF43}"/>
    <cellStyle name="Heading 3 2 19 7 3 2" xfId="2735" xr:uid="{4276570C-2E30-4245-B74B-12CFD984BCD9}"/>
    <cellStyle name="Heading 3 2 19 7 4" xfId="2736" xr:uid="{C747815C-7BBD-4329-8F33-D22E9E8864C1}"/>
    <cellStyle name="Heading 3 2 19 7 4 2" xfId="2737" xr:uid="{E5FC751B-A964-474B-8C68-323CFFD01610}"/>
    <cellStyle name="Heading 3 2 19 8" xfId="2738" xr:uid="{1A867949-BF49-4C4B-A013-1B0EF78BF864}"/>
    <cellStyle name="Heading 3 2 19 8 2" xfId="2739" xr:uid="{C5D2B881-E3E9-43AF-8DB7-C62516952A8D}"/>
    <cellStyle name="Heading 3 2 19 8 2 2" xfId="2740" xr:uid="{D5B9CE9A-9C71-4570-A592-F00E1DD97738}"/>
    <cellStyle name="Heading 3 2 19 8 3" xfId="2741" xr:uid="{97CD1BCD-C426-4922-9121-D0F5A8B544F7}"/>
    <cellStyle name="Heading 3 2 19 8 3 2" xfId="2742" xr:uid="{B39281FF-2A6C-4CA2-BB22-017A9282E127}"/>
    <cellStyle name="Heading 3 2 19 8 4" xfId="2743" xr:uid="{C8F357F5-E7F9-4D91-B9F2-7F7E0C587D5A}"/>
    <cellStyle name="Heading 3 2 19 8 4 2" xfId="2744" xr:uid="{B159D234-BDE9-4459-AA96-C89B72401BCC}"/>
    <cellStyle name="Heading 3 2 19 9" xfId="2745" xr:uid="{5E5BFDEF-4066-4A5D-90EC-FA35D7A9586F}"/>
    <cellStyle name="Heading 3 2 19 9 2" xfId="2746" xr:uid="{EAF8015B-5C30-4B89-95DC-A8A517ABC2F9}"/>
    <cellStyle name="Heading 3 2 19 9 2 2" xfId="2747" xr:uid="{7F097D34-5245-4B21-ADD7-E60B71092732}"/>
    <cellStyle name="Heading 3 2 19 9 3" xfId="2748" xr:uid="{266BDFC0-95C0-4A5B-869D-7BEEE249D537}"/>
    <cellStyle name="Heading 3 2 19 9 3 2" xfId="2749" xr:uid="{B05B84FF-2A8E-4AE2-8648-260F69237823}"/>
    <cellStyle name="Heading 3 2 19 9 4" xfId="2750" xr:uid="{3AC9B7E6-A221-4C4C-966C-44CF4B2428CD}"/>
    <cellStyle name="Heading 3 2 19 9 4 2" xfId="2751" xr:uid="{3DF9B16C-2AC7-4DD5-B9E8-C361393C902A}"/>
    <cellStyle name="Heading 3 2 2" xfId="2752" xr:uid="{0DB7BA7C-C933-4C6A-B334-EF9FDB520A0B}"/>
    <cellStyle name="Heading 3 2 2 2" xfId="6501" xr:uid="{D484B31C-4455-4D1F-BA6D-72DF4187E82E}"/>
    <cellStyle name="Heading 3 2 20" xfId="2753" xr:uid="{67DE3026-F2A4-42AC-B67E-C286B46ECB6E}"/>
    <cellStyle name="Heading 3 2 20 10" xfId="2754" xr:uid="{91377A1E-BC3E-4A67-B038-C18DB05BCC62}"/>
    <cellStyle name="Heading 3 2 20 10 2" xfId="2755" xr:uid="{23C4C9A4-6529-49E4-A9B8-BAFA2B56D54F}"/>
    <cellStyle name="Heading 3 2 20 10 2 2" xfId="2756" xr:uid="{C9FE521C-0179-4070-BDE7-080FF59E9D82}"/>
    <cellStyle name="Heading 3 2 20 10 3" xfId="2757" xr:uid="{1978F8A5-9AD9-4598-A05A-A416E519DDEC}"/>
    <cellStyle name="Heading 3 2 20 10 3 2" xfId="2758" xr:uid="{FCD2B52E-1E1D-4706-AE4C-C1948A735C07}"/>
    <cellStyle name="Heading 3 2 20 10 4" xfId="2759" xr:uid="{F50264E5-8B2A-4D66-A15D-CF6C8A4C4614}"/>
    <cellStyle name="Heading 3 2 20 10 4 2" xfId="2760" xr:uid="{B9CE19A0-02F2-4C49-B2CC-670BECC9A2A4}"/>
    <cellStyle name="Heading 3 2 20 11" xfId="2761" xr:uid="{5DDAF662-6F15-45D7-894E-F71F91116BCD}"/>
    <cellStyle name="Heading 3 2 20 11 2" xfId="2762" xr:uid="{09BA9826-6A93-452B-B9A6-83885FCBF108}"/>
    <cellStyle name="Heading 3 2 20 11 2 2" xfId="2763" xr:uid="{728449A1-6663-4A9D-91C2-BC8345D2688C}"/>
    <cellStyle name="Heading 3 2 20 11 3" xfId="2764" xr:uid="{B4ED24D3-1274-43F1-BE15-823A030A9E54}"/>
    <cellStyle name="Heading 3 2 20 11 3 2" xfId="2765" xr:uid="{D673330B-4C4B-490A-A7A1-A462002D8B20}"/>
    <cellStyle name="Heading 3 2 20 11 4" xfId="2766" xr:uid="{4E4302D5-AEE4-4361-B127-A20E5FC249C6}"/>
    <cellStyle name="Heading 3 2 20 11 4 2" xfId="2767" xr:uid="{941984E3-FCC3-4900-9206-80C9B4D68921}"/>
    <cellStyle name="Heading 3 2 20 12" xfId="2768" xr:uid="{0348CFB5-34E5-4DB4-A138-1E382935A184}"/>
    <cellStyle name="Heading 3 2 20 12 2" xfId="2769" xr:uid="{CCE212FE-EE9D-4775-975E-114BA6DD9598}"/>
    <cellStyle name="Heading 3 2 20 12 2 2" xfId="2770" xr:uid="{52D36CAE-02BB-41A0-83F4-6CE10578774A}"/>
    <cellStyle name="Heading 3 2 20 12 3" xfId="2771" xr:uid="{98C77B60-CF9E-4E02-B7F0-C96E6A2C6BF0}"/>
    <cellStyle name="Heading 3 2 20 12 3 2" xfId="2772" xr:uid="{75FA5D34-CB79-4C4A-9617-B148770669C5}"/>
    <cellStyle name="Heading 3 2 20 12 4" xfId="2773" xr:uid="{57DF1662-8858-4CB2-946C-F1714BCCA159}"/>
    <cellStyle name="Heading 3 2 20 12 4 2" xfId="2774" xr:uid="{92F1D90A-BAFB-4424-A037-5EB96E1BF5E9}"/>
    <cellStyle name="Heading 3 2 20 13" xfId="2775" xr:uid="{065B7A61-9904-4594-9CEA-65F1876AF254}"/>
    <cellStyle name="Heading 3 2 20 13 2" xfId="2776" xr:uid="{93B2C940-BB2C-433B-A79D-81BA306D2EBE}"/>
    <cellStyle name="Heading 3 2 20 13 2 2" xfId="2777" xr:uid="{69628D1F-4EC1-4C99-A118-5DF4A44AB656}"/>
    <cellStyle name="Heading 3 2 20 13 3" xfId="2778" xr:uid="{B1469E55-5811-4374-89B7-C0C3C67F6E7C}"/>
    <cellStyle name="Heading 3 2 20 13 3 2" xfId="2779" xr:uid="{A6059919-B393-4DA3-AFD1-9B85D51B5EF4}"/>
    <cellStyle name="Heading 3 2 20 13 4" xfId="2780" xr:uid="{4B7DFF50-44AC-461D-A343-EF2E62FD7306}"/>
    <cellStyle name="Heading 3 2 20 13 4 2" xfId="2781" xr:uid="{42CF8971-7463-4621-B0BB-3B55ACC1FCA6}"/>
    <cellStyle name="Heading 3 2 20 14" xfId="2782" xr:uid="{35CF09A4-A2DF-4922-BF6C-C626C98785D4}"/>
    <cellStyle name="Heading 3 2 20 14 2" xfId="2783" xr:uid="{117F13F1-FF16-4ABD-B9E1-52BC66A71F9B}"/>
    <cellStyle name="Heading 3 2 20 14 2 2" xfId="2784" xr:uid="{85B4F82C-225C-450D-8F67-80B8B213C96D}"/>
    <cellStyle name="Heading 3 2 20 14 3" xfId="2785" xr:uid="{8F2ED052-9304-4466-8386-9D48D398C55C}"/>
    <cellStyle name="Heading 3 2 20 14 3 2" xfId="2786" xr:uid="{45C3F2BE-CC85-49BA-9C2E-F995253633CA}"/>
    <cellStyle name="Heading 3 2 20 14 4" xfId="2787" xr:uid="{120C2D72-1C2F-4EAE-A6A7-84FBB75F9A13}"/>
    <cellStyle name="Heading 3 2 20 14 4 2" xfId="2788" xr:uid="{B51D1659-BED4-474B-AB22-D55E1F4270FB}"/>
    <cellStyle name="Heading 3 2 20 15" xfId="2789" xr:uid="{F6307F68-19B0-41ED-B15D-5C5421A46D81}"/>
    <cellStyle name="Heading 3 2 20 15 2" xfId="2790" xr:uid="{6486EB44-AF4E-4F4C-8FD3-E2BC60B98320}"/>
    <cellStyle name="Heading 3 2 20 15 2 2" xfId="2791" xr:uid="{BA8EA9A1-AD0C-49EF-94FA-054A50A7F116}"/>
    <cellStyle name="Heading 3 2 20 15 3" xfId="2792" xr:uid="{B8DA14F4-3B6D-496A-B5C9-AC6E112136C2}"/>
    <cellStyle name="Heading 3 2 20 15 3 2" xfId="2793" xr:uid="{DB4D2045-0B53-4197-9DBA-DCD3D593AC24}"/>
    <cellStyle name="Heading 3 2 20 15 4" xfId="2794" xr:uid="{F93954E3-2CB0-4F2D-B631-E22095CDD6C2}"/>
    <cellStyle name="Heading 3 2 20 15 4 2" xfId="2795" xr:uid="{19F7D1E7-3E37-4260-B3B9-E562CF602509}"/>
    <cellStyle name="Heading 3 2 20 16" xfId="2796" xr:uid="{946EC890-0E34-42E5-B0ED-794C077AB911}"/>
    <cellStyle name="Heading 3 2 20 16 2" xfId="2797" xr:uid="{07147646-6247-4562-8B0D-3EDE3E7C89FD}"/>
    <cellStyle name="Heading 3 2 20 17" xfId="2798" xr:uid="{442DB9B9-235F-4BE8-83B1-CF837FD79DCC}"/>
    <cellStyle name="Heading 3 2 20 17 2" xfId="2799" xr:uid="{E9D11413-B309-487B-968B-024860D7E13F}"/>
    <cellStyle name="Heading 3 2 20 18" xfId="2800" xr:uid="{E4A37D53-678D-45E8-8DCC-7491F70B3CEA}"/>
    <cellStyle name="Heading 3 2 20 18 2" xfId="2801" xr:uid="{7FF81BAF-F00F-4661-B8BC-071EF3AD66B5}"/>
    <cellStyle name="Heading 3 2 20 19" xfId="2802" xr:uid="{1FD914EB-7100-416D-A4EA-542D998C7D2D}"/>
    <cellStyle name="Heading 3 2 20 2" xfId="2803" xr:uid="{0179D1DA-F726-4528-BC27-1E32AA0F6C63}"/>
    <cellStyle name="Heading 3 2 20 2 2" xfId="2804" xr:uid="{E8FDA576-659E-4386-8152-F20B5FCDDC1E}"/>
    <cellStyle name="Heading 3 2 20 2 2 2" xfId="2805" xr:uid="{8A4BD381-9791-4CE2-B6C2-A8BD06FCD448}"/>
    <cellStyle name="Heading 3 2 20 2 3" xfId="2806" xr:uid="{4313FA15-B6FD-4ED5-BF52-F2869BB85DC0}"/>
    <cellStyle name="Heading 3 2 20 2 3 2" xfId="2807" xr:uid="{56A09CB0-D777-44EC-A2F5-4E32840E7333}"/>
    <cellStyle name="Heading 3 2 20 2 4" xfId="2808" xr:uid="{20788361-69CF-4005-A7A3-6F786F59E1F8}"/>
    <cellStyle name="Heading 3 2 20 2 4 2" xfId="2809" xr:uid="{7EBADCBC-6A83-4BA3-8A6A-300E37496A52}"/>
    <cellStyle name="Heading 3 2 20 20" xfId="2810" xr:uid="{0891FC22-263E-49F5-B24D-15B1006929CB}"/>
    <cellStyle name="Heading 3 2 20 21" xfId="2811" xr:uid="{F4E4CCF5-7588-42DF-ACF1-2A21AFF1A60A}"/>
    <cellStyle name="Heading 3 2 20 22" xfId="2812" xr:uid="{DC033372-B105-4F40-AADB-7ED6511544C1}"/>
    <cellStyle name="Heading 3 2 20 23" xfId="2813" xr:uid="{721989D9-1E64-48D9-B4FF-355730D9A205}"/>
    <cellStyle name="Heading 3 2 20 24" xfId="2814" xr:uid="{C8B3852F-F002-4B3F-8053-112B283B04CD}"/>
    <cellStyle name="Heading 3 2 20 25" xfId="2815" xr:uid="{FB5BB16E-0B6A-4C5C-8201-F69E43EA8964}"/>
    <cellStyle name="Heading 3 2 20 3" xfId="2816" xr:uid="{D5D84AAA-CC4D-4E46-8CCF-27AC3F8B81A0}"/>
    <cellStyle name="Heading 3 2 20 3 2" xfId="2817" xr:uid="{818DF288-FC37-499C-AB1C-CDAA45F8D3FD}"/>
    <cellStyle name="Heading 3 2 20 3 2 2" xfId="2818" xr:uid="{0ADCAF59-8109-47E2-8B6E-830ABE778646}"/>
    <cellStyle name="Heading 3 2 20 3 3" xfId="2819" xr:uid="{2B87CCA3-B855-467A-AF4E-CB61DF220573}"/>
    <cellStyle name="Heading 3 2 20 3 3 2" xfId="2820" xr:uid="{875F4E1C-E45B-4759-B7C0-C5D822D0E297}"/>
    <cellStyle name="Heading 3 2 20 3 4" xfId="2821" xr:uid="{9463F846-3214-430A-AFDB-92098CF4AC84}"/>
    <cellStyle name="Heading 3 2 20 3 4 2" xfId="2822" xr:uid="{81B1E354-B396-4623-B621-24AF50DDE829}"/>
    <cellStyle name="Heading 3 2 20 4" xfId="2823" xr:uid="{C6351D79-0507-455A-BC54-61DEF4C2D379}"/>
    <cellStyle name="Heading 3 2 20 4 2" xfId="2824" xr:uid="{98C5987E-5DD2-4891-B82D-81DA2796E807}"/>
    <cellStyle name="Heading 3 2 20 4 2 2" xfId="2825" xr:uid="{63C4C904-E35E-4970-9C24-2AEFC43B2D66}"/>
    <cellStyle name="Heading 3 2 20 4 3" xfId="2826" xr:uid="{0DB1F111-2FA2-4CA5-886C-545803D73470}"/>
    <cellStyle name="Heading 3 2 20 4 3 2" xfId="2827" xr:uid="{F808456D-2853-4736-B9A0-564520709B0A}"/>
    <cellStyle name="Heading 3 2 20 4 4" xfId="2828" xr:uid="{A3230D55-5EDC-4502-A724-21F34FD3D5D6}"/>
    <cellStyle name="Heading 3 2 20 4 4 2" xfId="2829" xr:uid="{5350BD86-E334-4215-A17B-0E556275BEDF}"/>
    <cellStyle name="Heading 3 2 20 5" xfId="2830" xr:uid="{FB606770-4320-4448-B2AB-EB6005E3222D}"/>
    <cellStyle name="Heading 3 2 20 5 2" xfId="2831" xr:uid="{E9959814-99A5-4CD8-94A2-A5DF62F56CD6}"/>
    <cellStyle name="Heading 3 2 20 5 2 2" xfId="2832" xr:uid="{AFD24829-63BD-43F2-A248-74D8F115A67E}"/>
    <cellStyle name="Heading 3 2 20 5 3" xfId="2833" xr:uid="{50B66217-8302-4FCC-804D-92B835D77219}"/>
    <cellStyle name="Heading 3 2 20 5 3 2" xfId="2834" xr:uid="{8483EFD4-61C3-4C86-A230-B2F214EA8868}"/>
    <cellStyle name="Heading 3 2 20 5 4" xfId="2835" xr:uid="{D7AF5FC5-99D0-492C-93D5-41B3196EC095}"/>
    <cellStyle name="Heading 3 2 20 5 4 2" xfId="2836" xr:uid="{D9743972-157F-47CA-A5ED-479C32CAEC0B}"/>
    <cellStyle name="Heading 3 2 20 6" xfId="2837" xr:uid="{16F726F6-9B85-42B2-8FFE-5BD45BA70199}"/>
    <cellStyle name="Heading 3 2 20 6 2" xfId="2838" xr:uid="{861546E4-2694-420F-BFC5-D4FE88D5CA71}"/>
    <cellStyle name="Heading 3 2 20 6 2 2" xfId="2839" xr:uid="{3A8BF396-4701-43D3-98D4-EAAFACD058DD}"/>
    <cellStyle name="Heading 3 2 20 6 3" xfId="2840" xr:uid="{E92DBEAE-FE68-4DA3-8CEE-973170D163B8}"/>
    <cellStyle name="Heading 3 2 20 6 3 2" xfId="2841" xr:uid="{7831B797-0426-496D-8A19-6F3BB74937F1}"/>
    <cellStyle name="Heading 3 2 20 6 4" xfId="2842" xr:uid="{E3A904C4-255C-4CFA-94EA-5DE4E229EFDE}"/>
    <cellStyle name="Heading 3 2 20 6 4 2" xfId="2843" xr:uid="{0EB205F3-CEF5-4322-AA1B-A97CCA1874B6}"/>
    <cellStyle name="Heading 3 2 20 7" xfId="2844" xr:uid="{8F8BE1D0-C98D-466C-A6AF-F66E9F0F3530}"/>
    <cellStyle name="Heading 3 2 20 7 2" xfId="2845" xr:uid="{E71D2997-7E28-49FB-8E65-307E6711D6C1}"/>
    <cellStyle name="Heading 3 2 20 7 2 2" xfId="2846" xr:uid="{6CCF8A4D-B1D5-4BF7-A38A-FEA801713990}"/>
    <cellStyle name="Heading 3 2 20 7 3" xfId="2847" xr:uid="{B9868274-1A81-47BF-A998-023DE8F7E36F}"/>
    <cellStyle name="Heading 3 2 20 7 3 2" xfId="2848" xr:uid="{C7D83086-A178-4394-B2EC-0735B49C0C03}"/>
    <cellStyle name="Heading 3 2 20 7 4" xfId="2849" xr:uid="{A47A13C7-58D7-4304-9520-E8A93F8DAE6F}"/>
    <cellStyle name="Heading 3 2 20 7 4 2" xfId="2850" xr:uid="{C5F682C0-1B9C-4C0C-A30E-ED61EAB9ED2D}"/>
    <cellStyle name="Heading 3 2 20 8" xfId="2851" xr:uid="{1D2321D9-CA91-49E2-B60F-AD5A52719016}"/>
    <cellStyle name="Heading 3 2 20 8 2" xfId="2852" xr:uid="{9DDF5EE0-3E9E-4D9B-8A15-A2DC19011D5E}"/>
    <cellStyle name="Heading 3 2 20 8 2 2" xfId="2853" xr:uid="{548DBA60-FFCB-4B3C-9535-9525A46EE2C7}"/>
    <cellStyle name="Heading 3 2 20 8 3" xfId="2854" xr:uid="{8364599F-054F-43E2-B6EF-20640BA95B03}"/>
    <cellStyle name="Heading 3 2 20 8 3 2" xfId="2855" xr:uid="{B6CA621E-04F4-4C21-9D0F-89F09C225BA8}"/>
    <cellStyle name="Heading 3 2 20 8 4" xfId="2856" xr:uid="{AEFAE1D5-C9BA-4773-BB57-7F96404A4994}"/>
    <cellStyle name="Heading 3 2 20 8 4 2" xfId="2857" xr:uid="{534BDBE6-F3A5-4DE0-84B2-404365344838}"/>
    <cellStyle name="Heading 3 2 20 9" xfId="2858" xr:uid="{7894BA39-666B-4149-9B8F-0D4CB7657856}"/>
    <cellStyle name="Heading 3 2 20 9 2" xfId="2859" xr:uid="{AFCD4910-EC6A-4606-BF37-0AD29D5D5B28}"/>
    <cellStyle name="Heading 3 2 20 9 2 2" xfId="2860" xr:uid="{3A0F3674-2E72-4647-A9A3-9821A605270F}"/>
    <cellStyle name="Heading 3 2 20 9 3" xfId="2861" xr:uid="{7CC0DE98-9A20-4CB3-BC92-A9A44EFC3A2C}"/>
    <cellStyle name="Heading 3 2 20 9 3 2" xfId="2862" xr:uid="{F576A0A2-2742-4FEE-9D62-9B8E32E0E944}"/>
    <cellStyle name="Heading 3 2 20 9 4" xfId="2863" xr:uid="{30F5FD73-5A51-4405-B26C-9E331EE22B0D}"/>
    <cellStyle name="Heading 3 2 20 9 4 2" xfId="2864" xr:uid="{EAAA0A02-85BD-4DC8-A26B-7232BFDFA6F0}"/>
    <cellStyle name="Heading 3 2 21" xfId="2865" xr:uid="{09267B0D-66D3-455F-B97D-9D13D8B2AC33}"/>
    <cellStyle name="Heading 3 2 21 10" xfId="2866" xr:uid="{2B9BB9BC-F54E-4040-B233-9CFD78D75043}"/>
    <cellStyle name="Heading 3 2 21 10 2" xfId="2867" xr:uid="{2DDC4AEF-18D2-4D29-A773-9298697EE74B}"/>
    <cellStyle name="Heading 3 2 21 10 2 2" xfId="2868" xr:uid="{94EA0153-30B0-4303-9326-3C5950C516D6}"/>
    <cellStyle name="Heading 3 2 21 10 3" xfId="2869" xr:uid="{702670A6-6842-47D6-A77F-826709A577C2}"/>
    <cellStyle name="Heading 3 2 21 10 3 2" xfId="2870" xr:uid="{F58AD279-A8D6-4903-82D2-538A784E7EF5}"/>
    <cellStyle name="Heading 3 2 21 10 4" xfId="2871" xr:uid="{A059F823-8AC6-4BE7-B194-3A7D4F677A55}"/>
    <cellStyle name="Heading 3 2 21 10 4 2" xfId="2872" xr:uid="{0F045FC5-A7CF-4EFA-B13B-F6C6DDDD66E3}"/>
    <cellStyle name="Heading 3 2 21 11" xfId="2873" xr:uid="{7E9FD18B-C22A-46B7-9E5C-5CEBEDBCBE66}"/>
    <cellStyle name="Heading 3 2 21 11 2" xfId="2874" xr:uid="{0445A8E5-E019-4F1A-9C5B-A5992E712F28}"/>
    <cellStyle name="Heading 3 2 21 11 2 2" xfId="2875" xr:uid="{EA76D29C-992A-4AD6-A223-759FD17787BD}"/>
    <cellStyle name="Heading 3 2 21 11 3" xfId="2876" xr:uid="{43CE2AEE-3B1A-42C8-9FF7-5C7145C0CDB9}"/>
    <cellStyle name="Heading 3 2 21 11 3 2" xfId="2877" xr:uid="{9B84F095-6EE0-47A8-B74D-AB339AFC9152}"/>
    <cellStyle name="Heading 3 2 21 11 4" xfId="2878" xr:uid="{1144645F-578D-4EAA-BDF4-CCA019B907E2}"/>
    <cellStyle name="Heading 3 2 21 11 4 2" xfId="2879" xr:uid="{8875FEEC-6BF3-481D-B542-6F4D1553A08E}"/>
    <cellStyle name="Heading 3 2 21 12" xfId="2880" xr:uid="{B1E9DB84-8817-4309-8819-70F5E217A91D}"/>
    <cellStyle name="Heading 3 2 21 12 2" xfId="2881" xr:uid="{CFB5FC61-E67F-4B77-81B4-46B01197852B}"/>
    <cellStyle name="Heading 3 2 21 12 2 2" xfId="2882" xr:uid="{C6E372F2-4670-4532-BB5C-23770B382193}"/>
    <cellStyle name="Heading 3 2 21 12 3" xfId="2883" xr:uid="{B9D42805-D6F4-4E15-90F2-5F42FA4ADB85}"/>
    <cellStyle name="Heading 3 2 21 12 3 2" xfId="2884" xr:uid="{B57EA163-D51D-4BE8-90A5-41F79F494665}"/>
    <cellStyle name="Heading 3 2 21 12 4" xfId="2885" xr:uid="{3CBCB39C-BE31-4ACA-8C7A-3D6136C8898B}"/>
    <cellStyle name="Heading 3 2 21 12 4 2" xfId="2886" xr:uid="{77A01F56-A4D1-447D-B2AE-1E80ED1848D7}"/>
    <cellStyle name="Heading 3 2 21 13" xfId="2887" xr:uid="{CAA7986A-761F-434F-8B28-B237DB74C42E}"/>
    <cellStyle name="Heading 3 2 21 13 2" xfId="2888" xr:uid="{1E3EB377-3A02-4F76-96D4-8A626BF931C1}"/>
    <cellStyle name="Heading 3 2 21 13 2 2" xfId="2889" xr:uid="{71307824-3B05-415B-9ED4-E571D93064CF}"/>
    <cellStyle name="Heading 3 2 21 13 3" xfId="2890" xr:uid="{17968904-EB98-4C4C-946D-0E57C6D1E63C}"/>
    <cellStyle name="Heading 3 2 21 13 3 2" xfId="2891" xr:uid="{DCC2E08B-3277-4173-8ABC-08DEBC27AF8A}"/>
    <cellStyle name="Heading 3 2 21 13 4" xfId="2892" xr:uid="{6F34F574-EF4C-41E0-B74B-BC981807EA4F}"/>
    <cellStyle name="Heading 3 2 21 13 4 2" xfId="2893" xr:uid="{CC7FAD96-6DED-429F-B7AB-C5397B0B25BB}"/>
    <cellStyle name="Heading 3 2 21 14" xfId="2894" xr:uid="{D495E4AB-718A-4D5E-850D-D5179E481D32}"/>
    <cellStyle name="Heading 3 2 21 14 2" xfId="2895" xr:uid="{65A2DB10-D418-44C3-91D0-93052C31A434}"/>
    <cellStyle name="Heading 3 2 21 14 2 2" xfId="2896" xr:uid="{69A8A9D4-243A-4825-BBA4-3A75E022B0C3}"/>
    <cellStyle name="Heading 3 2 21 14 3" xfId="2897" xr:uid="{9F769640-AE85-42B3-8128-BAA8A531B58F}"/>
    <cellStyle name="Heading 3 2 21 14 3 2" xfId="2898" xr:uid="{57467990-57BC-418F-92F3-3560660F2C73}"/>
    <cellStyle name="Heading 3 2 21 14 4" xfId="2899" xr:uid="{3CC7FDB0-995F-4807-9506-32C9C2CAB8F0}"/>
    <cellStyle name="Heading 3 2 21 14 4 2" xfId="2900" xr:uid="{7FF3D05D-B5A4-482B-ACBC-499CB701945F}"/>
    <cellStyle name="Heading 3 2 21 15" xfId="2901" xr:uid="{63BBD596-830F-41CF-8EF1-5F17F09339AB}"/>
    <cellStyle name="Heading 3 2 21 15 2" xfId="2902" xr:uid="{F2BC1A1D-A712-4D6B-B234-688FF9FC3043}"/>
    <cellStyle name="Heading 3 2 21 15 2 2" xfId="2903" xr:uid="{D67B160E-CA62-46A2-8553-97153A60A9FC}"/>
    <cellStyle name="Heading 3 2 21 15 3" xfId="2904" xr:uid="{7C240CB0-B997-4789-A7DE-E566EFE5B6DA}"/>
    <cellStyle name="Heading 3 2 21 15 3 2" xfId="2905" xr:uid="{7F44B2A5-7CE7-4D9C-B5E8-64C8F9D98A19}"/>
    <cellStyle name="Heading 3 2 21 15 4" xfId="2906" xr:uid="{2B16FC1B-0D29-4689-83EE-7996D77E57BE}"/>
    <cellStyle name="Heading 3 2 21 15 4 2" xfId="2907" xr:uid="{8C92D827-9912-4115-9A25-CA53C1FB60F6}"/>
    <cellStyle name="Heading 3 2 21 16" xfId="2908" xr:uid="{2CFD1BD0-4164-4A5E-946D-1ADCC4B65E06}"/>
    <cellStyle name="Heading 3 2 21 16 2" xfId="2909" xr:uid="{90B4407F-39BF-4519-8DC6-996F59A03BA9}"/>
    <cellStyle name="Heading 3 2 21 17" xfId="2910" xr:uid="{4B4EF190-E486-4A8D-AC0D-A826573E0B60}"/>
    <cellStyle name="Heading 3 2 21 17 2" xfId="2911" xr:uid="{390816D0-3BCB-43CD-9DA7-848993C3229D}"/>
    <cellStyle name="Heading 3 2 21 18" xfId="2912" xr:uid="{AFF72873-A77F-4D28-93EA-276F2E53C65F}"/>
    <cellStyle name="Heading 3 2 21 18 2" xfId="2913" xr:uid="{C45636DD-C106-42A2-BE54-AF8CA3AD6E26}"/>
    <cellStyle name="Heading 3 2 21 19" xfId="2914" xr:uid="{69F7014D-223F-4466-9C40-7FB019237B21}"/>
    <cellStyle name="Heading 3 2 21 2" xfId="2915" xr:uid="{CC612AA6-9887-4239-9740-BDD43DF0F682}"/>
    <cellStyle name="Heading 3 2 21 2 2" xfId="2916" xr:uid="{7A85E946-8450-4641-8D80-7B70701F638E}"/>
    <cellStyle name="Heading 3 2 21 2 2 2" xfId="2917" xr:uid="{B2E0F90B-6D28-4BDB-B1FB-A06A72745F5A}"/>
    <cellStyle name="Heading 3 2 21 2 3" xfId="2918" xr:uid="{5F28ECE1-BE8D-4444-AF35-8729B9848663}"/>
    <cellStyle name="Heading 3 2 21 2 3 2" xfId="2919" xr:uid="{E157776A-9FE4-4363-B93D-2152CFF0700B}"/>
    <cellStyle name="Heading 3 2 21 2 4" xfId="2920" xr:uid="{8240A1AB-9BC8-41F9-ADDB-0F5433BFBBDB}"/>
    <cellStyle name="Heading 3 2 21 2 4 2" xfId="2921" xr:uid="{FB97FFC9-5FE6-40EE-B13A-810072415B5B}"/>
    <cellStyle name="Heading 3 2 21 20" xfId="2922" xr:uid="{4153BE13-674B-4D1D-AD7F-D6A655BB666B}"/>
    <cellStyle name="Heading 3 2 21 21" xfId="2923" xr:uid="{3825CE3A-812D-4270-B077-92B9FFB5F780}"/>
    <cellStyle name="Heading 3 2 21 22" xfId="2924" xr:uid="{AC4DF548-8165-4F37-AED5-452D72D858DB}"/>
    <cellStyle name="Heading 3 2 21 23" xfId="2925" xr:uid="{04E19CCD-B4E8-424C-9DA9-AFE8DB214FB8}"/>
    <cellStyle name="Heading 3 2 21 24" xfId="2926" xr:uid="{6FE929F0-7E34-41BD-B501-1DDAE6AA16DA}"/>
    <cellStyle name="Heading 3 2 21 25" xfId="2927" xr:uid="{484017CE-685F-4B0E-9E4B-2945069DF8A0}"/>
    <cellStyle name="Heading 3 2 21 3" xfId="2928" xr:uid="{04580E49-83A2-48E2-BEAE-C5EBBB525A67}"/>
    <cellStyle name="Heading 3 2 21 3 2" xfId="2929" xr:uid="{9EC5C504-6923-4F6A-8323-8C9E896281B6}"/>
    <cellStyle name="Heading 3 2 21 3 2 2" xfId="2930" xr:uid="{58F02D17-FF8A-4A2D-8DAD-E84D2534E9AE}"/>
    <cellStyle name="Heading 3 2 21 3 3" xfId="2931" xr:uid="{BE19E4CE-1D1F-4B9D-A2B4-17853A2553E5}"/>
    <cellStyle name="Heading 3 2 21 3 3 2" xfId="2932" xr:uid="{BB8BAC00-DB5A-4F87-90B0-D8B3D8D5050B}"/>
    <cellStyle name="Heading 3 2 21 3 4" xfId="2933" xr:uid="{6FB4E863-7631-49EF-800E-EB747AD7516B}"/>
    <cellStyle name="Heading 3 2 21 3 4 2" xfId="2934" xr:uid="{E786B79A-90FF-4568-AB64-9CFF8AEECD1B}"/>
    <cellStyle name="Heading 3 2 21 4" xfId="2935" xr:uid="{6864E78A-D0CA-4E2F-8370-08DC92FDBD08}"/>
    <cellStyle name="Heading 3 2 21 4 2" xfId="2936" xr:uid="{D5FF6663-1F9C-49DF-A432-FB40226D79D1}"/>
    <cellStyle name="Heading 3 2 21 4 2 2" xfId="2937" xr:uid="{0D25ABAE-A1A6-4E28-9B63-E9BB47B27BB3}"/>
    <cellStyle name="Heading 3 2 21 4 3" xfId="2938" xr:uid="{2ADFC4F3-95C4-4DB3-9527-9CA4C5CD6AD5}"/>
    <cellStyle name="Heading 3 2 21 4 3 2" xfId="2939" xr:uid="{AFB28A38-7EAB-4CD9-BADD-262F7FF124A5}"/>
    <cellStyle name="Heading 3 2 21 4 4" xfId="2940" xr:uid="{C99189EA-33EE-440E-8179-EEC5B0E6AEBF}"/>
    <cellStyle name="Heading 3 2 21 4 4 2" xfId="2941" xr:uid="{594A02C4-B047-4FCD-B70A-72D601E606F5}"/>
    <cellStyle name="Heading 3 2 21 5" xfId="2942" xr:uid="{03B51FCE-9B7B-43F3-946A-1AFEAC7FE12F}"/>
    <cellStyle name="Heading 3 2 21 5 2" xfId="2943" xr:uid="{89D867A3-C407-4E66-BAA7-AE955A25AC41}"/>
    <cellStyle name="Heading 3 2 21 5 2 2" xfId="2944" xr:uid="{16BA10ED-7EBA-4FB7-8F0F-AD75A94DE514}"/>
    <cellStyle name="Heading 3 2 21 5 3" xfId="2945" xr:uid="{C5DBDA4B-3468-4508-8CDA-8082DCBEA862}"/>
    <cellStyle name="Heading 3 2 21 5 3 2" xfId="2946" xr:uid="{3C4E14AE-E967-4C39-AE34-07BC6A7B8450}"/>
    <cellStyle name="Heading 3 2 21 5 4" xfId="2947" xr:uid="{AEEDAD30-72A6-445B-A96A-2DE8AD60C45A}"/>
    <cellStyle name="Heading 3 2 21 5 4 2" xfId="2948" xr:uid="{C6B79EBF-1260-4BDD-97AC-8570CB77E05B}"/>
    <cellStyle name="Heading 3 2 21 6" xfId="2949" xr:uid="{F1FE06B5-189E-4A4E-AA8E-97E07CEE265C}"/>
    <cellStyle name="Heading 3 2 21 6 2" xfId="2950" xr:uid="{60FC7733-606D-4894-B548-58FCA06C5BC5}"/>
    <cellStyle name="Heading 3 2 21 6 2 2" xfId="2951" xr:uid="{7E5D2460-94FF-42C5-970B-E7C4C4231C38}"/>
    <cellStyle name="Heading 3 2 21 6 3" xfId="2952" xr:uid="{16F4163F-3817-49D2-8B59-AA4FEEFEF998}"/>
    <cellStyle name="Heading 3 2 21 6 3 2" xfId="2953" xr:uid="{1B85477A-C326-4348-A8DD-58AFACC213FC}"/>
    <cellStyle name="Heading 3 2 21 6 4" xfId="2954" xr:uid="{372DE1F6-7631-4130-ACAA-3A3D5FB02B80}"/>
    <cellStyle name="Heading 3 2 21 6 4 2" xfId="2955" xr:uid="{6D36485F-1338-407B-BF1C-3C24C1126BF6}"/>
    <cellStyle name="Heading 3 2 21 7" xfId="2956" xr:uid="{76F55972-7895-41E3-9B90-74298FE4FE5A}"/>
    <cellStyle name="Heading 3 2 21 7 2" xfId="2957" xr:uid="{3934D24B-D81D-443C-8CE0-D7DDFC5AEE28}"/>
    <cellStyle name="Heading 3 2 21 7 2 2" xfId="2958" xr:uid="{BFB1C89B-1DE7-49F8-ABC7-2298EC320580}"/>
    <cellStyle name="Heading 3 2 21 7 3" xfId="2959" xr:uid="{632738C2-5F44-4102-B2E8-32FACF01B526}"/>
    <cellStyle name="Heading 3 2 21 7 3 2" xfId="2960" xr:uid="{526CDE4D-A460-4FE4-B6DD-BD975D0E38DE}"/>
    <cellStyle name="Heading 3 2 21 7 4" xfId="2961" xr:uid="{0C8892AE-1606-4F34-9AF0-C084D22E8EEF}"/>
    <cellStyle name="Heading 3 2 21 7 4 2" xfId="2962" xr:uid="{3BDEB4B2-860B-4E1B-BF8E-5412ADEA66BA}"/>
    <cellStyle name="Heading 3 2 21 8" xfId="2963" xr:uid="{D372A140-1DEC-4483-AAC4-FBCB6F521776}"/>
    <cellStyle name="Heading 3 2 21 8 2" xfId="2964" xr:uid="{2E58C5CE-2395-49C5-AF53-9EB8CD999306}"/>
    <cellStyle name="Heading 3 2 21 8 2 2" xfId="2965" xr:uid="{558749AF-8261-44AC-A97C-27D44892420D}"/>
    <cellStyle name="Heading 3 2 21 8 3" xfId="2966" xr:uid="{E62E74B6-8F98-449E-AA21-B8F12E801B32}"/>
    <cellStyle name="Heading 3 2 21 8 3 2" xfId="2967" xr:uid="{81F9293D-5C69-47D2-891F-9FDDD6B78FE3}"/>
    <cellStyle name="Heading 3 2 21 8 4" xfId="2968" xr:uid="{306C839A-EF6A-4C82-AD7C-9D278590B5ED}"/>
    <cellStyle name="Heading 3 2 21 8 4 2" xfId="2969" xr:uid="{46BA85D9-7BD3-4B85-91A2-085F49AA62A1}"/>
    <cellStyle name="Heading 3 2 21 9" xfId="2970" xr:uid="{7FCC9A05-7EED-4CCD-B407-4E44FBBC8008}"/>
    <cellStyle name="Heading 3 2 21 9 2" xfId="2971" xr:uid="{86ACE062-FFAA-4723-86EC-1267973F6518}"/>
    <cellStyle name="Heading 3 2 21 9 2 2" xfId="2972" xr:uid="{53A76D5F-C6BD-4906-A4A6-5934C038867B}"/>
    <cellStyle name="Heading 3 2 21 9 3" xfId="2973" xr:uid="{95AF7299-5853-4D82-8F4F-44DF02A548BB}"/>
    <cellStyle name="Heading 3 2 21 9 3 2" xfId="2974" xr:uid="{05B51F4A-A79A-4FF2-8DBA-9A556AA22B15}"/>
    <cellStyle name="Heading 3 2 21 9 4" xfId="2975" xr:uid="{A965E82A-00E9-4462-89F6-1BFED01DD5AB}"/>
    <cellStyle name="Heading 3 2 21 9 4 2" xfId="2976" xr:uid="{49513C8A-8147-4546-93B6-EF56E2DF8896}"/>
    <cellStyle name="Heading 3 2 22" xfId="2977" xr:uid="{4D7B2817-502F-4505-87EC-70BE18F42173}"/>
    <cellStyle name="Heading 3 2 22 10" xfId="2978" xr:uid="{903DFCD9-8910-4865-A9BE-5AB215F9D910}"/>
    <cellStyle name="Heading 3 2 22 10 2" xfId="2979" xr:uid="{28C4A076-2302-449C-93B0-036D08B6915B}"/>
    <cellStyle name="Heading 3 2 22 10 2 2" xfId="2980" xr:uid="{1FA4507F-F785-4164-8B66-C87C363F77E4}"/>
    <cellStyle name="Heading 3 2 22 10 3" xfId="2981" xr:uid="{B8758EE0-EBF4-4EC8-90E8-CC0EF38E585A}"/>
    <cellStyle name="Heading 3 2 22 10 3 2" xfId="2982" xr:uid="{4E40046E-99AD-4232-9F3F-CFE3A2597D85}"/>
    <cellStyle name="Heading 3 2 22 10 4" xfId="2983" xr:uid="{E079E6F8-FE4D-4E37-B900-D5C9F1BDA469}"/>
    <cellStyle name="Heading 3 2 22 10 4 2" xfId="2984" xr:uid="{9614F150-76C3-48FD-BC56-6E06A27686E6}"/>
    <cellStyle name="Heading 3 2 22 11" xfId="2985" xr:uid="{15A4F005-6F8F-4C7D-A9D0-703DF7C6353F}"/>
    <cellStyle name="Heading 3 2 22 11 2" xfId="2986" xr:uid="{425DA114-2BE8-499C-B710-5A090F27753E}"/>
    <cellStyle name="Heading 3 2 22 11 2 2" xfId="2987" xr:uid="{94BDF390-1CB4-4770-94BA-2E8A5D242199}"/>
    <cellStyle name="Heading 3 2 22 11 3" xfId="2988" xr:uid="{D3641EE6-4C37-4DB2-BB5B-DAC2EAC628B5}"/>
    <cellStyle name="Heading 3 2 22 11 3 2" xfId="2989" xr:uid="{44680A44-5965-489F-9620-F5A77F7E4C59}"/>
    <cellStyle name="Heading 3 2 22 11 4" xfId="2990" xr:uid="{7CA10E76-6F5C-4D92-B670-D95E53CEB5D0}"/>
    <cellStyle name="Heading 3 2 22 11 4 2" xfId="2991" xr:uid="{77A32CA0-6BE5-43B7-924A-F3A46B5541FA}"/>
    <cellStyle name="Heading 3 2 22 12" xfId="2992" xr:uid="{8250642F-19A1-4E16-9149-5D1A7584526B}"/>
    <cellStyle name="Heading 3 2 22 12 2" xfId="2993" xr:uid="{5E3C72D8-E2BC-417F-B3EA-4BDB984C4042}"/>
    <cellStyle name="Heading 3 2 22 12 2 2" xfId="2994" xr:uid="{60B9B375-B925-4CF9-9EFA-2772A788A3B7}"/>
    <cellStyle name="Heading 3 2 22 12 3" xfId="2995" xr:uid="{901AC9B5-028A-4803-AEE9-4B76A411FF9C}"/>
    <cellStyle name="Heading 3 2 22 12 3 2" xfId="2996" xr:uid="{80CAFFA6-A26E-4A76-831A-6C05C2C265C5}"/>
    <cellStyle name="Heading 3 2 22 12 4" xfId="2997" xr:uid="{3DCA7EA2-9FDF-40B9-9688-469888F26D28}"/>
    <cellStyle name="Heading 3 2 22 12 4 2" xfId="2998" xr:uid="{411E3CFD-4981-432A-B660-9F1F88127EE6}"/>
    <cellStyle name="Heading 3 2 22 13" xfId="2999" xr:uid="{30928612-3AA1-433A-905E-12A2C379007A}"/>
    <cellStyle name="Heading 3 2 22 13 2" xfId="3000" xr:uid="{66BCFFB4-C707-494C-9FEB-160F8D219917}"/>
    <cellStyle name="Heading 3 2 22 13 2 2" xfId="3001" xr:uid="{EA013727-95F3-4DCE-A494-879BAC7C512A}"/>
    <cellStyle name="Heading 3 2 22 13 3" xfId="3002" xr:uid="{22108739-DE31-4371-906A-529BBCAE2F5B}"/>
    <cellStyle name="Heading 3 2 22 13 3 2" xfId="3003" xr:uid="{F5E260D5-F08D-4969-B67A-113A484C4D7D}"/>
    <cellStyle name="Heading 3 2 22 13 4" xfId="3004" xr:uid="{0ECD1149-C89E-4159-84B7-3E28BE76CF5F}"/>
    <cellStyle name="Heading 3 2 22 13 4 2" xfId="3005" xr:uid="{82DC9F08-0B3C-4F5C-8D94-9D1FE6D7E881}"/>
    <cellStyle name="Heading 3 2 22 14" xfId="3006" xr:uid="{AA811F74-DA08-47CE-B1A7-89C86435539D}"/>
    <cellStyle name="Heading 3 2 22 14 2" xfId="3007" xr:uid="{70361942-B650-4A9A-98F1-D50C6FE710E5}"/>
    <cellStyle name="Heading 3 2 22 14 2 2" xfId="3008" xr:uid="{19D16245-FA41-47C9-A80F-01FAEC488A70}"/>
    <cellStyle name="Heading 3 2 22 14 3" xfId="3009" xr:uid="{89B0CE51-AE7C-4197-910A-5684A3753737}"/>
    <cellStyle name="Heading 3 2 22 14 3 2" xfId="3010" xr:uid="{1DE8EFF2-32B4-4D0D-B253-EAF31083044F}"/>
    <cellStyle name="Heading 3 2 22 14 4" xfId="3011" xr:uid="{C6996530-7298-4931-8FAB-54E28F77F4FD}"/>
    <cellStyle name="Heading 3 2 22 14 4 2" xfId="3012" xr:uid="{0749B79B-286D-4F5C-BF49-A1401D3BF2BB}"/>
    <cellStyle name="Heading 3 2 22 15" xfId="3013" xr:uid="{8610257A-F8A2-4B62-AF5C-6EB0E3C6F293}"/>
    <cellStyle name="Heading 3 2 22 15 2" xfId="3014" xr:uid="{66C9A135-C2F3-4C24-9B13-798E4677529E}"/>
    <cellStyle name="Heading 3 2 22 15 2 2" xfId="3015" xr:uid="{26D750B1-57D1-47E2-8852-0163160B124C}"/>
    <cellStyle name="Heading 3 2 22 15 3" xfId="3016" xr:uid="{450A5097-BA61-4FA4-878D-072342C35EEC}"/>
    <cellStyle name="Heading 3 2 22 15 3 2" xfId="3017" xr:uid="{C4692610-3F84-4556-8C4C-4ADF9EEBE9A3}"/>
    <cellStyle name="Heading 3 2 22 15 4" xfId="3018" xr:uid="{D9636FAE-B1CE-4828-ACFD-AF91AF627E9B}"/>
    <cellStyle name="Heading 3 2 22 15 4 2" xfId="3019" xr:uid="{17AF7A5D-22D3-40F2-BCB5-2BF423D72775}"/>
    <cellStyle name="Heading 3 2 22 16" xfId="3020" xr:uid="{F4EC6F4F-3C21-44D2-96F0-A43C3A8D30AA}"/>
    <cellStyle name="Heading 3 2 22 16 2" xfId="3021" xr:uid="{936A2588-7E1E-484F-A3FA-B7EAC39D56A7}"/>
    <cellStyle name="Heading 3 2 22 17" xfId="3022" xr:uid="{286EA2BD-8115-430C-9B9B-749A97AFBC03}"/>
    <cellStyle name="Heading 3 2 22 17 2" xfId="3023" xr:uid="{103D8A6C-E25D-4DBA-9228-9017B80E5D28}"/>
    <cellStyle name="Heading 3 2 22 18" xfId="3024" xr:uid="{8BCA334E-8F87-4A8D-AFFB-407CD9E9FFD2}"/>
    <cellStyle name="Heading 3 2 22 18 2" xfId="3025" xr:uid="{8A43EAA6-27E7-476F-AB00-E1899195305E}"/>
    <cellStyle name="Heading 3 2 22 19" xfId="3026" xr:uid="{4CE14095-8D71-4FA4-BC6D-573605FE7B52}"/>
    <cellStyle name="Heading 3 2 22 2" xfId="3027" xr:uid="{EE86571D-A180-4B33-8134-273D5CA151F3}"/>
    <cellStyle name="Heading 3 2 22 2 2" xfId="3028" xr:uid="{801136D5-13D8-4B18-B2A4-5FD6AE5190A7}"/>
    <cellStyle name="Heading 3 2 22 2 2 2" xfId="3029" xr:uid="{EDB09F82-128D-4964-9D2B-61CEDC2ABCB5}"/>
    <cellStyle name="Heading 3 2 22 2 3" xfId="3030" xr:uid="{9AB8BAF4-2F5A-4242-88A2-F5FDDCC0265C}"/>
    <cellStyle name="Heading 3 2 22 2 3 2" xfId="3031" xr:uid="{5AE2718F-1514-4752-A598-1A55DCA00088}"/>
    <cellStyle name="Heading 3 2 22 2 4" xfId="3032" xr:uid="{DF19D7E9-BEC5-4FD0-8D49-596B5C2E21C4}"/>
    <cellStyle name="Heading 3 2 22 2 4 2" xfId="3033" xr:uid="{F05C09FF-F51D-4439-A3CF-508B385D179D}"/>
    <cellStyle name="Heading 3 2 22 20" xfId="3034" xr:uid="{7CE20BDF-F4E8-4B5C-A019-0BEDB4E78CE1}"/>
    <cellStyle name="Heading 3 2 22 21" xfId="3035" xr:uid="{44CFA593-E773-4C7D-B254-04B7F0D50825}"/>
    <cellStyle name="Heading 3 2 22 22" xfId="3036" xr:uid="{44DE10E2-422A-447A-A225-0B73726C536A}"/>
    <cellStyle name="Heading 3 2 22 23" xfId="3037" xr:uid="{2AABE445-2FC7-4DCB-8469-7311618E1F4A}"/>
    <cellStyle name="Heading 3 2 22 24" xfId="3038" xr:uid="{E74B070D-5B91-4DD7-9DCF-F87FD46FB8C3}"/>
    <cellStyle name="Heading 3 2 22 25" xfId="3039" xr:uid="{577C3EF5-2BFE-49C7-93E2-06A39369704D}"/>
    <cellStyle name="Heading 3 2 22 3" xfId="3040" xr:uid="{E2F0D896-A341-4D86-9E75-517C15C0F093}"/>
    <cellStyle name="Heading 3 2 22 3 2" xfId="3041" xr:uid="{FDD8D729-AAE2-476F-90F1-4E14CC5C6775}"/>
    <cellStyle name="Heading 3 2 22 3 2 2" xfId="3042" xr:uid="{43A19433-2D9A-4008-B0A4-315409FEA73B}"/>
    <cellStyle name="Heading 3 2 22 3 3" xfId="3043" xr:uid="{0A886BDE-6E9A-46DA-BBCB-B5A3C912617C}"/>
    <cellStyle name="Heading 3 2 22 3 3 2" xfId="3044" xr:uid="{F6A38D88-B5E2-4B0E-8FCA-5675A8ADE0D7}"/>
    <cellStyle name="Heading 3 2 22 3 4" xfId="3045" xr:uid="{AFD40657-6C54-4669-ADAA-6DDEDE038732}"/>
    <cellStyle name="Heading 3 2 22 3 4 2" xfId="3046" xr:uid="{F8925C4F-B5F5-4AE6-82D7-44313A5192B0}"/>
    <cellStyle name="Heading 3 2 22 4" xfId="3047" xr:uid="{B7D0FD84-2656-41A7-B7A1-BDD00C9745E5}"/>
    <cellStyle name="Heading 3 2 22 4 2" xfId="3048" xr:uid="{29801036-662E-49DA-8FD2-CA283A31588B}"/>
    <cellStyle name="Heading 3 2 22 4 2 2" xfId="3049" xr:uid="{1450F6B9-9DB3-4A4B-AE76-40391E58F36C}"/>
    <cellStyle name="Heading 3 2 22 4 3" xfId="3050" xr:uid="{BAB2FBBE-2DB6-4CFA-B06E-953FD9D32460}"/>
    <cellStyle name="Heading 3 2 22 4 3 2" xfId="3051" xr:uid="{B11217EA-CFF9-41DB-9E0B-399616275E42}"/>
    <cellStyle name="Heading 3 2 22 4 4" xfId="3052" xr:uid="{B1D1BE23-25FD-4708-BDBF-473135CCBBAD}"/>
    <cellStyle name="Heading 3 2 22 4 4 2" xfId="3053" xr:uid="{A53B9CD0-88B7-4873-B7CD-16E4CA330C8B}"/>
    <cellStyle name="Heading 3 2 22 5" xfId="3054" xr:uid="{1305A158-D48D-4D32-B9DD-5BE271B8D734}"/>
    <cellStyle name="Heading 3 2 22 5 2" xfId="3055" xr:uid="{07280A00-B79A-4CDA-9615-AC6F4F268893}"/>
    <cellStyle name="Heading 3 2 22 5 2 2" xfId="3056" xr:uid="{2D3935A7-13D4-42E9-8372-E0567011D317}"/>
    <cellStyle name="Heading 3 2 22 5 3" xfId="3057" xr:uid="{75E4DC91-F09D-4D0A-9E33-86768D8AFB66}"/>
    <cellStyle name="Heading 3 2 22 5 3 2" xfId="3058" xr:uid="{F9802DFD-6107-43C0-8AA6-7A63DC7902E4}"/>
    <cellStyle name="Heading 3 2 22 5 4" xfId="3059" xr:uid="{EDCADF90-AAB9-45CD-874B-C0FE3CDCDD94}"/>
    <cellStyle name="Heading 3 2 22 5 4 2" xfId="3060" xr:uid="{C628B2FE-DAB8-4466-B719-88F145B7D06C}"/>
    <cellStyle name="Heading 3 2 22 6" xfId="3061" xr:uid="{F54B1286-B7B2-4E92-8EB9-CE48AD33D1C1}"/>
    <cellStyle name="Heading 3 2 22 6 2" xfId="3062" xr:uid="{BEF20338-F9FD-4A8E-B9AF-04E9E59990F0}"/>
    <cellStyle name="Heading 3 2 22 6 2 2" xfId="3063" xr:uid="{C9B7BA0B-88A6-46B3-9364-51199303F337}"/>
    <cellStyle name="Heading 3 2 22 6 3" xfId="3064" xr:uid="{C8EF4A67-E0CB-446B-B553-4DEA445BE88C}"/>
    <cellStyle name="Heading 3 2 22 6 3 2" xfId="3065" xr:uid="{2F083D43-8F1D-4B5E-AD50-E51D988F8310}"/>
    <cellStyle name="Heading 3 2 22 6 4" xfId="3066" xr:uid="{38EA9AF7-024B-466D-A6C5-5F9271252790}"/>
    <cellStyle name="Heading 3 2 22 6 4 2" xfId="3067" xr:uid="{8B7C6BF6-D63E-4413-9550-23A599EE9688}"/>
    <cellStyle name="Heading 3 2 22 7" xfId="3068" xr:uid="{E8B440B3-1FBB-4AD2-AB7B-0D982E1DA1F0}"/>
    <cellStyle name="Heading 3 2 22 7 2" xfId="3069" xr:uid="{A7973800-CC4D-4437-8C91-93B850CAF0F0}"/>
    <cellStyle name="Heading 3 2 22 7 2 2" xfId="3070" xr:uid="{48370B49-CAF8-4DE6-B5BB-7B3F02CA3855}"/>
    <cellStyle name="Heading 3 2 22 7 3" xfId="3071" xr:uid="{BDD96A23-0AEB-4E83-9821-0D10B15F2057}"/>
    <cellStyle name="Heading 3 2 22 7 3 2" xfId="3072" xr:uid="{EA7EBFF5-037F-427D-9FA5-D1924668B847}"/>
    <cellStyle name="Heading 3 2 22 7 4" xfId="3073" xr:uid="{9AD1D35D-54CB-465C-9782-CDA314C66475}"/>
    <cellStyle name="Heading 3 2 22 7 4 2" xfId="3074" xr:uid="{A82587BA-310B-4392-8046-265A5F43B531}"/>
    <cellStyle name="Heading 3 2 22 8" xfId="3075" xr:uid="{9EE23255-BD5D-40BC-98C4-2C891CA1B201}"/>
    <cellStyle name="Heading 3 2 22 8 2" xfId="3076" xr:uid="{3616CB98-C784-4547-858B-3CA0AFBD8812}"/>
    <cellStyle name="Heading 3 2 22 8 2 2" xfId="3077" xr:uid="{FE8B4016-4FCA-40B2-B7C2-3EF2FD27ABAB}"/>
    <cellStyle name="Heading 3 2 22 8 3" xfId="3078" xr:uid="{0E6866FF-09B0-4C4F-A08E-4049C0961D6B}"/>
    <cellStyle name="Heading 3 2 22 8 3 2" xfId="3079" xr:uid="{D9FDB634-9FBE-4625-9A1C-2B40C3BE9AE3}"/>
    <cellStyle name="Heading 3 2 22 8 4" xfId="3080" xr:uid="{E590C290-0783-4028-8D78-3889616871FA}"/>
    <cellStyle name="Heading 3 2 22 8 4 2" xfId="3081" xr:uid="{6B6B7EB3-045B-4413-9420-BBBEB4589E6E}"/>
    <cellStyle name="Heading 3 2 22 9" xfId="3082" xr:uid="{59F23649-4A98-4760-9886-E8408F227E6E}"/>
    <cellStyle name="Heading 3 2 22 9 2" xfId="3083" xr:uid="{269E2E2E-E8EC-4142-A900-E0CB80EDB874}"/>
    <cellStyle name="Heading 3 2 22 9 2 2" xfId="3084" xr:uid="{0DC5A862-9979-42B6-9F12-2F7E3C9D79C7}"/>
    <cellStyle name="Heading 3 2 22 9 3" xfId="3085" xr:uid="{F1E594CB-0BD5-4102-8368-1AA4F5568335}"/>
    <cellStyle name="Heading 3 2 22 9 3 2" xfId="3086" xr:uid="{8D1A70C1-E267-4B4F-AA15-D9C0BC4F4394}"/>
    <cellStyle name="Heading 3 2 22 9 4" xfId="3087" xr:uid="{1F8D8ED6-543C-41E1-B9AA-F3AC4D480E88}"/>
    <cellStyle name="Heading 3 2 22 9 4 2" xfId="3088" xr:uid="{A33E3D10-74B4-40C6-B48A-765901CD4065}"/>
    <cellStyle name="Heading 3 2 23" xfId="3089" xr:uid="{F44976FF-305E-4556-9FCC-46072719AFF2}"/>
    <cellStyle name="Heading 3 2 23 10" xfId="3090" xr:uid="{F6FFB1D1-0C9A-4680-9F57-72BB6F10C0CE}"/>
    <cellStyle name="Heading 3 2 23 10 2" xfId="3091" xr:uid="{3B4D36B2-9D0D-41A6-8625-1B9D17F8BAA0}"/>
    <cellStyle name="Heading 3 2 23 10 2 2" xfId="3092" xr:uid="{476ACD21-5210-48FF-B510-2222912437A7}"/>
    <cellStyle name="Heading 3 2 23 10 3" xfId="3093" xr:uid="{7504C17D-8815-4FAA-8607-B5095393D543}"/>
    <cellStyle name="Heading 3 2 23 10 3 2" xfId="3094" xr:uid="{212C452B-538B-494E-82ED-A6B51EF0B0A5}"/>
    <cellStyle name="Heading 3 2 23 10 4" xfId="3095" xr:uid="{59B83922-F594-48ED-9523-369B2F927855}"/>
    <cellStyle name="Heading 3 2 23 10 4 2" xfId="3096" xr:uid="{D3B854C2-06EF-4137-B1C5-7953154973F2}"/>
    <cellStyle name="Heading 3 2 23 11" xfId="3097" xr:uid="{07C21042-4C47-465B-A56F-CE985B858E51}"/>
    <cellStyle name="Heading 3 2 23 11 2" xfId="3098" xr:uid="{36468E6A-FBAA-4D0E-9406-05355C7B57CA}"/>
    <cellStyle name="Heading 3 2 23 11 2 2" xfId="3099" xr:uid="{3A1FAE20-E790-495A-8C69-0081CB5B58E8}"/>
    <cellStyle name="Heading 3 2 23 11 3" xfId="3100" xr:uid="{D2D0510D-2AA4-4622-A205-D6157DFE3A26}"/>
    <cellStyle name="Heading 3 2 23 11 3 2" xfId="3101" xr:uid="{05ADAD9E-A690-488F-AFFB-F01A7E04BB06}"/>
    <cellStyle name="Heading 3 2 23 11 4" xfId="3102" xr:uid="{E820CAE2-0EBD-4D06-89B5-0B29EA76CB76}"/>
    <cellStyle name="Heading 3 2 23 11 4 2" xfId="3103" xr:uid="{21E4B14B-8B7A-43F8-838A-BA17A03471D3}"/>
    <cellStyle name="Heading 3 2 23 12" xfId="3104" xr:uid="{1B811125-4183-4322-B270-6177B362AE71}"/>
    <cellStyle name="Heading 3 2 23 12 2" xfId="3105" xr:uid="{5BFB0800-2491-4704-ADC6-8F998BA5B7D7}"/>
    <cellStyle name="Heading 3 2 23 12 2 2" xfId="3106" xr:uid="{8420CDC1-C3F2-46A0-8EC2-AA94C59BCF50}"/>
    <cellStyle name="Heading 3 2 23 12 3" xfId="3107" xr:uid="{2B3993D6-CEE7-458A-B93A-77A613431DB5}"/>
    <cellStyle name="Heading 3 2 23 12 3 2" xfId="3108" xr:uid="{88EAFAD3-00FF-4396-87EC-613A1998BD05}"/>
    <cellStyle name="Heading 3 2 23 12 4" xfId="3109" xr:uid="{D773A362-7624-4941-86E0-A76C8B986716}"/>
    <cellStyle name="Heading 3 2 23 12 4 2" xfId="3110" xr:uid="{BBDAE4CC-2A43-44CC-B7C6-0F51ECAD305E}"/>
    <cellStyle name="Heading 3 2 23 13" xfId="3111" xr:uid="{64BCDFD5-EEC0-4A84-BD0F-384588ACA2E6}"/>
    <cellStyle name="Heading 3 2 23 13 2" xfId="3112" xr:uid="{D971255C-242F-4152-B2C3-4C31F230830B}"/>
    <cellStyle name="Heading 3 2 23 13 2 2" xfId="3113" xr:uid="{56413AB6-DFAA-4723-A6AE-C86785FBDCB6}"/>
    <cellStyle name="Heading 3 2 23 13 3" xfId="3114" xr:uid="{B306FE47-C327-4D4B-9514-3870AF9F43C1}"/>
    <cellStyle name="Heading 3 2 23 13 3 2" xfId="3115" xr:uid="{2A1F7222-7860-47EE-976D-4CFB15C2974A}"/>
    <cellStyle name="Heading 3 2 23 13 4" xfId="3116" xr:uid="{1B63F9E2-66F3-4606-A846-50809FF080F3}"/>
    <cellStyle name="Heading 3 2 23 13 4 2" xfId="3117" xr:uid="{237A5121-1E35-4608-A697-864EC635FC9B}"/>
    <cellStyle name="Heading 3 2 23 14" xfId="3118" xr:uid="{24EAA1C9-FD19-4D72-B3B8-34FFD15521AB}"/>
    <cellStyle name="Heading 3 2 23 14 2" xfId="3119" xr:uid="{9004745B-0D62-4B7A-AFE4-2BE725DA5848}"/>
    <cellStyle name="Heading 3 2 23 14 2 2" xfId="3120" xr:uid="{A9C266FE-4731-4B62-A173-D04972F7D6E5}"/>
    <cellStyle name="Heading 3 2 23 14 3" xfId="3121" xr:uid="{F7DF2FAC-E772-4D17-8D95-1D56CE1B807E}"/>
    <cellStyle name="Heading 3 2 23 14 3 2" xfId="3122" xr:uid="{048A0BDB-B39C-4620-95CC-1E4CCE577B77}"/>
    <cellStyle name="Heading 3 2 23 14 4" xfId="3123" xr:uid="{5EDC81CF-FB1C-47C5-9C34-01D3985B9E7F}"/>
    <cellStyle name="Heading 3 2 23 14 4 2" xfId="3124" xr:uid="{497E3C88-49A0-48B3-A3BD-154C5C169D1E}"/>
    <cellStyle name="Heading 3 2 23 15" xfId="3125" xr:uid="{212DC957-8479-48E6-8D8B-C01567D5EA6E}"/>
    <cellStyle name="Heading 3 2 23 15 2" xfId="3126" xr:uid="{0E6CC092-D26F-44DC-9D97-C154B114AE7F}"/>
    <cellStyle name="Heading 3 2 23 15 2 2" xfId="3127" xr:uid="{19B26887-6894-4749-9AE2-7680E22D8439}"/>
    <cellStyle name="Heading 3 2 23 15 3" xfId="3128" xr:uid="{6DA4E693-1DA5-4AAD-BCF0-D74F2A10BBAF}"/>
    <cellStyle name="Heading 3 2 23 15 3 2" xfId="3129" xr:uid="{C76C53CE-E46A-43BB-B90D-EB8D0FCB88AD}"/>
    <cellStyle name="Heading 3 2 23 15 4" xfId="3130" xr:uid="{5F278DEB-05C8-4847-9208-9C5D11829D23}"/>
    <cellStyle name="Heading 3 2 23 15 4 2" xfId="3131" xr:uid="{2BA9EA28-9AD5-43F7-AD7A-A5E71CDECEBC}"/>
    <cellStyle name="Heading 3 2 23 16" xfId="3132" xr:uid="{9DEFA9FD-B5D4-4F85-A73A-A61650DAAC95}"/>
    <cellStyle name="Heading 3 2 23 16 2" xfId="3133" xr:uid="{0CA041B2-FF7F-4182-BE3D-273913B135DF}"/>
    <cellStyle name="Heading 3 2 23 17" xfId="3134" xr:uid="{3F219D1D-82E7-442B-A364-E0BB10F1A414}"/>
    <cellStyle name="Heading 3 2 23 17 2" xfId="3135" xr:uid="{D010C1E8-4E66-48A4-906F-D0F3465DD49C}"/>
    <cellStyle name="Heading 3 2 23 18" xfId="3136" xr:uid="{988D159C-2115-42D0-96B0-1E0B3960B4FC}"/>
    <cellStyle name="Heading 3 2 23 18 2" xfId="3137" xr:uid="{8A8A197D-A90D-454D-A202-115E866E10BC}"/>
    <cellStyle name="Heading 3 2 23 19" xfId="3138" xr:uid="{1B9351CA-79C3-4312-812B-2F7B187F8CBE}"/>
    <cellStyle name="Heading 3 2 23 2" xfId="3139" xr:uid="{5C241176-D522-4F0A-86D4-D1BECD62A296}"/>
    <cellStyle name="Heading 3 2 23 2 2" xfId="3140" xr:uid="{3364428E-C0E9-4392-B2F7-9CE22B808229}"/>
    <cellStyle name="Heading 3 2 23 2 2 2" xfId="3141" xr:uid="{965FD534-4722-459B-AF94-B3BD0F9766BA}"/>
    <cellStyle name="Heading 3 2 23 2 3" xfId="3142" xr:uid="{4ABE9D12-1EE0-484D-B37B-4E1CB44D048D}"/>
    <cellStyle name="Heading 3 2 23 2 3 2" xfId="3143" xr:uid="{8261C509-5196-464A-8410-0DCE06795816}"/>
    <cellStyle name="Heading 3 2 23 2 4" xfId="3144" xr:uid="{EF8A3B67-35BE-492F-B91C-F555BB1CBEEC}"/>
    <cellStyle name="Heading 3 2 23 2 4 2" xfId="3145" xr:uid="{1E5C2BD8-5BA6-46B4-ADC0-D5F64DDBB5BE}"/>
    <cellStyle name="Heading 3 2 23 20" xfId="3146" xr:uid="{6B867869-8541-428F-87F5-6F76C62353A4}"/>
    <cellStyle name="Heading 3 2 23 21" xfId="3147" xr:uid="{1B274CA9-6DA0-4577-8BD0-CE66B5EB3BAA}"/>
    <cellStyle name="Heading 3 2 23 22" xfId="3148" xr:uid="{9C7FD6F2-EE1C-4539-9CCD-B1C844999755}"/>
    <cellStyle name="Heading 3 2 23 23" xfId="3149" xr:uid="{770DD58C-1646-42D3-A1B4-AB00F8F0AB7A}"/>
    <cellStyle name="Heading 3 2 23 24" xfId="3150" xr:uid="{2D33C0C9-5814-4988-A4AC-60581EC44BC8}"/>
    <cellStyle name="Heading 3 2 23 25" xfId="3151" xr:uid="{A90760F1-4EC5-4B9B-9E51-2FA56EEE94BE}"/>
    <cellStyle name="Heading 3 2 23 3" xfId="3152" xr:uid="{4C9E6C21-6003-4445-B97C-1C38E1BD10D6}"/>
    <cellStyle name="Heading 3 2 23 3 2" xfId="3153" xr:uid="{4FA1A40E-07AB-4BEC-A184-1BD5A8C8DEE9}"/>
    <cellStyle name="Heading 3 2 23 3 2 2" xfId="3154" xr:uid="{FDD7EFE1-AE09-4C87-AB87-8427951074D9}"/>
    <cellStyle name="Heading 3 2 23 3 3" xfId="3155" xr:uid="{5C31916D-83BF-4B29-8F0D-F2496D4E48D5}"/>
    <cellStyle name="Heading 3 2 23 3 3 2" xfId="3156" xr:uid="{99E07341-FC39-4720-9C9E-B48236D76D57}"/>
    <cellStyle name="Heading 3 2 23 3 4" xfId="3157" xr:uid="{E250BE78-4494-464F-B227-BDC7E7566342}"/>
    <cellStyle name="Heading 3 2 23 3 4 2" xfId="3158" xr:uid="{2E64CC64-33F7-4098-82C8-62D0FF64B32C}"/>
    <cellStyle name="Heading 3 2 23 4" xfId="3159" xr:uid="{F25ACBCA-A3F2-4934-845C-5016A3194AAE}"/>
    <cellStyle name="Heading 3 2 23 4 2" xfId="3160" xr:uid="{41C4F82C-3D33-4551-86A4-0402EAE7A066}"/>
    <cellStyle name="Heading 3 2 23 4 2 2" xfId="3161" xr:uid="{FB6A02AD-01CA-426A-B7A7-58FBC9BB9F8B}"/>
    <cellStyle name="Heading 3 2 23 4 3" xfId="3162" xr:uid="{ED2F86F4-6284-4F07-9216-E86480541ED6}"/>
    <cellStyle name="Heading 3 2 23 4 3 2" xfId="3163" xr:uid="{5D988374-9F72-409F-A617-8CC576B3349A}"/>
    <cellStyle name="Heading 3 2 23 4 4" xfId="3164" xr:uid="{BEB8DE41-F0C7-4F97-A54B-67C3582ADCF8}"/>
    <cellStyle name="Heading 3 2 23 4 4 2" xfId="3165" xr:uid="{B4B47E16-B4DE-4B09-8963-72CE63C12F98}"/>
    <cellStyle name="Heading 3 2 23 5" xfId="3166" xr:uid="{8595F4F8-5C05-4B90-B333-21B40F625D08}"/>
    <cellStyle name="Heading 3 2 23 5 2" xfId="3167" xr:uid="{81D9797F-865F-4B1D-8A0A-BC7B39955BB5}"/>
    <cellStyle name="Heading 3 2 23 5 2 2" xfId="3168" xr:uid="{65AE26A0-6710-437D-983C-F35888EF6A73}"/>
    <cellStyle name="Heading 3 2 23 5 3" xfId="3169" xr:uid="{A29933B2-398C-4439-B453-A3BBAA60C8B0}"/>
    <cellStyle name="Heading 3 2 23 5 3 2" xfId="3170" xr:uid="{D6A61FFA-1641-4DA7-86B0-CEDC673967E4}"/>
    <cellStyle name="Heading 3 2 23 5 4" xfId="3171" xr:uid="{DD3935B8-AE58-43CB-B85A-F1BE83E32B8A}"/>
    <cellStyle name="Heading 3 2 23 5 4 2" xfId="3172" xr:uid="{145AF446-1E48-4C9F-908C-636FF11A34E9}"/>
    <cellStyle name="Heading 3 2 23 6" xfId="3173" xr:uid="{F0720DEE-C7A9-4CD9-82AC-9E0FBFE2E01E}"/>
    <cellStyle name="Heading 3 2 23 6 2" xfId="3174" xr:uid="{F1491ACF-29DE-46F1-9692-E19828793671}"/>
    <cellStyle name="Heading 3 2 23 6 2 2" xfId="3175" xr:uid="{F4F9B7BE-E6E3-495A-8FC6-0E9B5AD9B3ED}"/>
    <cellStyle name="Heading 3 2 23 6 3" xfId="3176" xr:uid="{9445A43B-22BC-4FB8-9BDB-271EC6F83CA5}"/>
    <cellStyle name="Heading 3 2 23 6 3 2" xfId="3177" xr:uid="{33862E32-DA8F-4BBB-96A9-B3FB946324E9}"/>
    <cellStyle name="Heading 3 2 23 6 4" xfId="3178" xr:uid="{82280EEA-F688-42F1-952E-6C1D9D734880}"/>
    <cellStyle name="Heading 3 2 23 6 4 2" xfId="3179" xr:uid="{022375CA-0C48-4379-93ED-2BE7D75AAEFA}"/>
    <cellStyle name="Heading 3 2 23 7" xfId="3180" xr:uid="{E57CC750-A920-4C08-857B-E3E40C648A33}"/>
    <cellStyle name="Heading 3 2 23 7 2" xfId="3181" xr:uid="{C204D2BA-0785-4224-9F48-EF46B96A75DF}"/>
    <cellStyle name="Heading 3 2 23 7 2 2" xfId="3182" xr:uid="{5770E39F-0B36-45FE-B51E-C564EF5417B6}"/>
    <cellStyle name="Heading 3 2 23 7 3" xfId="3183" xr:uid="{BE3FB579-15CC-4B76-A9CE-189501A565FC}"/>
    <cellStyle name="Heading 3 2 23 7 3 2" xfId="3184" xr:uid="{7CC1C944-4DF9-4570-96E6-4A87F2503C00}"/>
    <cellStyle name="Heading 3 2 23 7 4" xfId="3185" xr:uid="{341F8F30-B0ED-44DD-B453-4B94CDBBA206}"/>
    <cellStyle name="Heading 3 2 23 7 4 2" xfId="3186" xr:uid="{0E8DDFAC-F98B-40B3-9309-01610A7516D0}"/>
    <cellStyle name="Heading 3 2 23 8" xfId="3187" xr:uid="{2D95C6C1-6706-4808-9153-581CFBBE7636}"/>
    <cellStyle name="Heading 3 2 23 8 2" xfId="3188" xr:uid="{9FD9227B-568C-492D-B2E1-EA3BC5C63688}"/>
    <cellStyle name="Heading 3 2 23 8 2 2" xfId="3189" xr:uid="{3BA9922B-353F-4E32-ABDE-C7345364AFF0}"/>
    <cellStyle name="Heading 3 2 23 8 3" xfId="3190" xr:uid="{C007FD82-8185-4ED0-829F-81A8DAAE5437}"/>
    <cellStyle name="Heading 3 2 23 8 3 2" xfId="3191" xr:uid="{A69035AE-AAC1-4A74-BB76-AED82C19899B}"/>
    <cellStyle name="Heading 3 2 23 8 4" xfId="3192" xr:uid="{52C76837-BC37-4BCB-806C-F5ACADFD740C}"/>
    <cellStyle name="Heading 3 2 23 8 4 2" xfId="3193" xr:uid="{62FE84FA-9D89-4E9E-84E8-758F0F98E882}"/>
    <cellStyle name="Heading 3 2 23 9" xfId="3194" xr:uid="{E0939E23-6108-4A49-83EA-8E3279726E63}"/>
    <cellStyle name="Heading 3 2 23 9 2" xfId="3195" xr:uid="{7552283C-449D-4B5D-9BAB-9CAF0E49020D}"/>
    <cellStyle name="Heading 3 2 23 9 2 2" xfId="3196" xr:uid="{95C8DAAE-556D-4794-8AE3-BBD3B9C75A3F}"/>
    <cellStyle name="Heading 3 2 23 9 3" xfId="3197" xr:uid="{8B538C03-A907-471F-B5CA-4CF3AA10F6ED}"/>
    <cellStyle name="Heading 3 2 23 9 3 2" xfId="3198" xr:uid="{FA3D1824-C700-43ED-96E5-D1BBF50B587F}"/>
    <cellStyle name="Heading 3 2 23 9 4" xfId="3199" xr:uid="{D0E3B8CF-BD07-45F6-B931-EF0361C93692}"/>
    <cellStyle name="Heading 3 2 23 9 4 2" xfId="3200" xr:uid="{DCDC5F6D-E3D9-41B7-99A9-CBF456A64842}"/>
    <cellStyle name="Heading 3 2 24" xfId="3201" xr:uid="{632E7F7A-194B-4346-BFDB-15106821C4BC}"/>
    <cellStyle name="Heading 3 2 24 10" xfId="3202" xr:uid="{9E433F7A-CDD7-4C1E-A149-BD1070D46072}"/>
    <cellStyle name="Heading 3 2 24 10 2" xfId="3203" xr:uid="{54B84D6F-8733-4DA2-AF07-3DD8AF04D5F9}"/>
    <cellStyle name="Heading 3 2 24 10 2 2" xfId="3204" xr:uid="{575085C8-EB2D-4622-A952-EE9CEC74E83B}"/>
    <cellStyle name="Heading 3 2 24 10 3" xfId="3205" xr:uid="{E2E05AB6-3BE9-44D5-8C01-0927AC12512D}"/>
    <cellStyle name="Heading 3 2 24 10 3 2" xfId="3206" xr:uid="{89B92FB5-115A-448D-BD63-5EDB5BFF431E}"/>
    <cellStyle name="Heading 3 2 24 10 4" xfId="3207" xr:uid="{FE3A447F-9FFF-4785-A4DB-B058708AC499}"/>
    <cellStyle name="Heading 3 2 24 10 4 2" xfId="3208" xr:uid="{8766FD2F-6F0C-47AB-9354-D30C1B6408E6}"/>
    <cellStyle name="Heading 3 2 24 11" xfId="3209" xr:uid="{7CF35C5A-56F6-454F-ACCE-8AB6E8B711EE}"/>
    <cellStyle name="Heading 3 2 24 11 2" xfId="3210" xr:uid="{910B27AD-D4D6-4F01-B11F-66A6087D8AD7}"/>
    <cellStyle name="Heading 3 2 24 11 2 2" xfId="3211" xr:uid="{3B1BFAFC-46E6-4D90-8CB3-E1CDBDF1863C}"/>
    <cellStyle name="Heading 3 2 24 11 3" xfId="3212" xr:uid="{44C04FA3-DC36-4B8C-AAF5-8BC6D78EB0FF}"/>
    <cellStyle name="Heading 3 2 24 11 3 2" xfId="3213" xr:uid="{1938D227-09BB-4F1E-BAE1-3A4AA830A3F9}"/>
    <cellStyle name="Heading 3 2 24 11 4" xfId="3214" xr:uid="{AC09BF81-CB94-4B6D-A2A4-DE9F5638A785}"/>
    <cellStyle name="Heading 3 2 24 11 4 2" xfId="3215" xr:uid="{5FECC7A3-FA93-485E-A2CE-83CBA40A36FF}"/>
    <cellStyle name="Heading 3 2 24 12" xfId="3216" xr:uid="{8FE88500-0990-4060-927B-F71EDB19200D}"/>
    <cellStyle name="Heading 3 2 24 12 2" xfId="3217" xr:uid="{6FAA7A5B-A0F4-41B8-BFE4-1120EF88746D}"/>
    <cellStyle name="Heading 3 2 24 12 2 2" xfId="3218" xr:uid="{16AF9C6A-F5EA-45DE-9CBE-619089AC3220}"/>
    <cellStyle name="Heading 3 2 24 12 3" xfId="3219" xr:uid="{A75C0EA3-AE4B-44A2-A90B-E7C9B3F60450}"/>
    <cellStyle name="Heading 3 2 24 12 3 2" xfId="3220" xr:uid="{A8DE3044-EA0B-4BDF-BB11-729E207E2C13}"/>
    <cellStyle name="Heading 3 2 24 12 4" xfId="3221" xr:uid="{94617E50-A855-4677-970C-FDF33B752C9D}"/>
    <cellStyle name="Heading 3 2 24 12 4 2" xfId="3222" xr:uid="{6607B0AB-3FF1-48CE-A524-28CA90D867A6}"/>
    <cellStyle name="Heading 3 2 24 13" xfId="3223" xr:uid="{89B42B2A-102E-459A-AB21-0974F37DD513}"/>
    <cellStyle name="Heading 3 2 24 13 2" xfId="3224" xr:uid="{3EE7A43E-78B4-4E2E-8119-A1CD8FD00A89}"/>
    <cellStyle name="Heading 3 2 24 13 2 2" xfId="3225" xr:uid="{1841641A-8D30-4DF2-99AE-DFCBD36D1F32}"/>
    <cellStyle name="Heading 3 2 24 13 3" xfId="3226" xr:uid="{BD5D6C11-D5D6-42EA-BE6D-948BB8B36942}"/>
    <cellStyle name="Heading 3 2 24 13 3 2" xfId="3227" xr:uid="{B2419BD1-450B-4C8B-8E86-6F932ECAE892}"/>
    <cellStyle name="Heading 3 2 24 13 4" xfId="3228" xr:uid="{6AE1DB2B-7F17-4062-A4DC-4B1F15D9F4AA}"/>
    <cellStyle name="Heading 3 2 24 13 4 2" xfId="3229" xr:uid="{0C22B67C-529B-4DF8-B6B5-2C9C3B947AA5}"/>
    <cellStyle name="Heading 3 2 24 14" xfId="3230" xr:uid="{B8B45D93-5D80-491A-A6FE-631F13018CB9}"/>
    <cellStyle name="Heading 3 2 24 14 2" xfId="3231" xr:uid="{36BF963F-13B4-4F53-BB3A-7BAE7FC131D8}"/>
    <cellStyle name="Heading 3 2 24 14 2 2" xfId="3232" xr:uid="{4A8993B8-0264-4BF3-B61A-5C00288A84C7}"/>
    <cellStyle name="Heading 3 2 24 14 3" xfId="3233" xr:uid="{61B25572-269E-418A-ABEE-F632B4B8B13A}"/>
    <cellStyle name="Heading 3 2 24 14 3 2" xfId="3234" xr:uid="{74F17185-3AEE-4D9B-A8A5-86613198F0C3}"/>
    <cellStyle name="Heading 3 2 24 14 4" xfId="3235" xr:uid="{A032DCB8-00BF-4776-A51E-02C9F9A9861E}"/>
    <cellStyle name="Heading 3 2 24 14 4 2" xfId="3236" xr:uid="{F70ADC4B-F2B9-41E5-B955-175549E14CBA}"/>
    <cellStyle name="Heading 3 2 24 15" xfId="3237" xr:uid="{654A56D6-BD7E-4641-A9B6-A7CBDDC240F8}"/>
    <cellStyle name="Heading 3 2 24 15 2" xfId="3238" xr:uid="{577C051A-7CD4-464B-85C3-B05E74B66D22}"/>
    <cellStyle name="Heading 3 2 24 15 2 2" xfId="3239" xr:uid="{1F69A254-7BE1-479E-BFB0-FFEDBBE6250D}"/>
    <cellStyle name="Heading 3 2 24 15 3" xfId="3240" xr:uid="{B0499B5C-8345-463A-9406-C2C41DC7D1B2}"/>
    <cellStyle name="Heading 3 2 24 15 3 2" xfId="3241" xr:uid="{A76510D9-FD51-473E-B592-5A4307641978}"/>
    <cellStyle name="Heading 3 2 24 15 4" xfId="3242" xr:uid="{CD79B2EC-7292-4487-B298-9832EC5A9D45}"/>
    <cellStyle name="Heading 3 2 24 15 4 2" xfId="3243" xr:uid="{6A2E09C5-E1A7-49D7-A05D-28F4BA020CE6}"/>
    <cellStyle name="Heading 3 2 24 16" xfId="3244" xr:uid="{D88FBFF8-B377-402A-A8FD-FF431F4648AE}"/>
    <cellStyle name="Heading 3 2 24 16 2" xfId="3245" xr:uid="{40CD25C8-0240-4E6A-9545-C82991DB0F7A}"/>
    <cellStyle name="Heading 3 2 24 17" xfId="3246" xr:uid="{C9698872-20D0-4D22-8F20-402A4376AD34}"/>
    <cellStyle name="Heading 3 2 24 17 2" xfId="3247" xr:uid="{30BFF2A8-E5DC-4396-AEC1-05B47FCFFB8B}"/>
    <cellStyle name="Heading 3 2 24 18" xfId="3248" xr:uid="{DF40914D-87CD-4405-8AA1-0B04289D6AB3}"/>
    <cellStyle name="Heading 3 2 24 18 2" xfId="3249" xr:uid="{0B6CA212-CE45-46A9-AE7D-5E2284C8D7AA}"/>
    <cellStyle name="Heading 3 2 24 19" xfId="3250" xr:uid="{EB1FCD03-F186-4D08-B0A2-27C83EF067CB}"/>
    <cellStyle name="Heading 3 2 24 2" xfId="3251" xr:uid="{A89279C4-23B7-4211-BF03-ACE7FC99B0C8}"/>
    <cellStyle name="Heading 3 2 24 2 2" xfId="3252" xr:uid="{35C9E0A2-7FB0-4111-82C6-1020E63D1DA0}"/>
    <cellStyle name="Heading 3 2 24 2 2 2" xfId="3253" xr:uid="{5C7B2C0E-32C4-4F27-85A7-8C388D5C90E2}"/>
    <cellStyle name="Heading 3 2 24 2 3" xfId="3254" xr:uid="{E8368577-1DE5-4AF6-8F85-101D7DFC9B4E}"/>
    <cellStyle name="Heading 3 2 24 2 3 2" xfId="3255" xr:uid="{3E013327-9A90-40C5-B97A-CCC7CA239601}"/>
    <cellStyle name="Heading 3 2 24 2 4" xfId="3256" xr:uid="{0C2BD809-2A0F-459F-B71E-27D71D1FE999}"/>
    <cellStyle name="Heading 3 2 24 2 4 2" xfId="3257" xr:uid="{8554F8D9-15BD-4009-B0B6-68A184DC621C}"/>
    <cellStyle name="Heading 3 2 24 20" xfId="3258" xr:uid="{6012B42B-2291-41A3-A2B0-38D534A65AFF}"/>
    <cellStyle name="Heading 3 2 24 21" xfId="3259" xr:uid="{B0F34754-C3C3-4FAA-83DC-1A1E63816943}"/>
    <cellStyle name="Heading 3 2 24 22" xfId="3260" xr:uid="{3561A7A0-D028-4CF1-B41A-98B0DF93A281}"/>
    <cellStyle name="Heading 3 2 24 23" xfId="3261" xr:uid="{FECDBA33-50CF-41D6-8497-74534BB5FDE5}"/>
    <cellStyle name="Heading 3 2 24 24" xfId="3262" xr:uid="{54F7CF85-BD29-4D9A-8762-2868933BCFE9}"/>
    <cellStyle name="Heading 3 2 24 25" xfId="3263" xr:uid="{7F0FC6AA-1D8E-4A22-8C68-B08C4A8BCE27}"/>
    <cellStyle name="Heading 3 2 24 3" xfId="3264" xr:uid="{A4531B15-32EB-482F-838F-0F950D816FC2}"/>
    <cellStyle name="Heading 3 2 24 3 2" xfId="3265" xr:uid="{DCE87C52-2A19-46AD-B318-723C6A9291FA}"/>
    <cellStyle name="Heading 3 2 24 3 2 2" xfId="3266" xr:uid="{91A6F241-56B4-4E76-913E-B019A5719143}"/>
    <cellStyle name="Heading 3 2 24 3 3" xfId="3267" xr:uid="{F35905E2-E93F-41ED-A278-FFB5E2DBD05B}"/>
    <cellStyle name="Heading 3 2 24 3 3 2" xfId="3268" xr:uid="{7422C972-797D-4284-9FF3-2269DCE4F810}"/>
    <cellStyle name="Heading 3 2 24 3 4" xfId="3269" xr:uid="{BBF80D2E-E68F-4732-8F04-FFDB662A2C20}"/>
    <cellStyle name="Heading 3 2 24 3 4 2" xfId="3270" xr:uid="{32AC0780-B541-4C72-9FE1-76BA646F2F92}"/>
    <cellStyle name="Heading 3 2 24 4" xfId="3271" xr:uid="{65B3B227-A031-4CA8-BC94-D8EC4BED7DCD}"/>
    <cellStyle name="Heading 3 2 24 4 2" xfId="3272" xr:uid="{42308ADD-986B-4FA6-B55F-440F7AAE29A6}"/>
    <cellStyle name="Heading 3 2 24 4 2 2" xfId="3273" xr:uid="{06A1399C-5AC6-42CA-9D43-732CE2DDB516}"/>
    <cellStyle name="Heading 3 2 24 4 3" xfId="3274" xr:uid="{9BE98988-3A26-4825-A934-2F2B93CC364B}"/>
    <cellStyle name="Heading 3 2 24 4 3 2" xfId="3275" xr:uid="{EEA3DC57-3275-43F7-9B2B-6778E944DF70}"/>
    <cellStyle name="Heading 3 2 24 4 4" xfId="3276" xr:uid="{AEACA8EA-72AD-4B7C-B71B-5E0BFF99C560}"/>
    <cellStyle name="Heading 3 2 24 4 4 2" xfId="3277" xr:uid="{097C2D2B-8325-4F2D-A015-04F25C36F087}"/>
    <cellStyle name="Heading 3 2 24 5" xfId="3278" xr:uid="{7127F71F-7807-403A-B913-6D49A05EC6D2}"/>
    <cellStyle name="Heading 3 2 24 5 2" xfId="3279" xr:uid="{97C4795A-85CB-4F1B-9066-A6EF561412D3}"/>
    <cellStyle name="Heading 3 2 24 5 2 2" xfId="3280" xr:uid="{BF821CF6-FFDA-4D21-992E-8EA9142BCBAA}"/>
    <cellStyle name="Heading 3 2 24 5 3" xfId="3281" xr:uid="{4FFD01B6-438B-45D0-AEEC-AD614CD1E795}"/>
    <cellStyle name="Heading 3 2 24 5 3 2" xfId="3282" xr:uid="{7389D05B-2341-40C7-9BE5-E1EE5177B9BF}"/>
    <cellStyle name="Heading 3 2 24 5 4" xfId="3283" xr:uid="{84625211-C94F-4DB8-9A15-9F7BDD31F8BF}"/>
    <cellStyle name="Heading 3 2 24 5 4 2" xfId="3284" xr:uid="{BB545D13-9B56-48AB-ACAB-D9787BD169D6}"/>
    <cellStyle name="Heading 3 2 24 6" xfId="3285" xr:uid="{175B1371-7C24-46E9-BE6F-5DBC50BF47DC}"/>
    <cellStyle name="Heading 3 2 24 6 2" xfId="3286" xr:uid="{18460C49-44C6-4B46-87DB-FF272D49E575}"/>
    <cellStyle name="Heading 3 2 24 6 2 2" xfId="3287" xr:uid="{A795AE5F-0980-44DA-BB89-A06D585E2B35}"/>
    <cellStyle name="Heading 3 2 24 6 3" xfId="3288" xr:uid="{3B956556-43DC-45B7-80E5-36734932CF58}"/>
    <cellStyle name="Heading 3 2 24 6 3 2" xfId="3289" xr:uid="{3F8BD9ED-6198-4BC4-927C-D397E419C361}"/>
    <cellStyle name="Heading 3 2 24 6 4" xfId="3290" xr:uid="{4DE8E339-71BF-4847-B26D-96BACA8A0725}"/>
    <cellStyle name="Heading 3 2 24 6 4 2" xfId="3291" xr:uid="{C3CBDAE8-1046-4536-B87F-4CA6564451F6}"/>
    <cellStyle name="Heading 3 2 24 7" xfId="3292" xr:uid="{8128E2DC-E7AC-4E68-9235-02594AD12F67}"/>
    <cellStyle name="Heading 3 2 24 7 2" xfId="3293" xr:uid="{E8E11E97-994C-4AA0-AE78-F40EF0596A19}"/>
    <cellStyle name="Heading 3 2 24 7 2 2" xfId="3294" xr:uid="{62F62645-0F9B-4F69-AD3F-F9888575FA5A}"/>
    <cellStyle name="Heading 3 2 24 7 3" xfId="3295" xr:uid="{C95CCBE8-EE39-4A22-92B2-6C87F3BE5C0C}"/>
    <cellStyle name="Heading 3 2 24 7 3 2" xfId="3296" xr:uid="{84ABA770-87FC-45F2-B332-0FF238F71B52}"/>
    <cellStyle name="Heading 3 2 24 7 4" xfId="3297" xr:uid="{44F987A2-366C-4558-A47A-FE045FA2252F}"/>
    <cellStyle name="Heading 3 2 24 7 4 2" xfId="3298" xr:uid="{018E8D5C-9E18-4482-A1F4-81F98CD12A0B}"/>
    <cellStyle name="Heading 3 2 24 8" xfId="3299" xr:uid="{92F9FC27-0F70-4C14-B1F7-DF62257AAF8C}"/>
    <cellStyle name="Heading 3 2 24 8 2" xfId="3300" xr:uid="{E9951DF3-6BC7-4360-80CE-76781DDDFAA5}"/>
    <cellStyle name="Heading 3 2 24 8 2 2" xfId="3301" xr:uid="{BAC98BBD-D3F9-4F9A-B9F0-F6CEF7016021}"/>
    <cellStyle name="Heading 3 2 24 8 3" xfId="3302" xr:uid="{CC9EE9A0-0381-4AEB-8A34-D357E0484779}"/>
    <cellStyle name="Heading 3 2 24 8 3 2" xfId="3303" xr:uid="{E5885C3F-34A2-46C6-831B-DB96ED45BF58}"/>
    <cellStyle name="Heading 3 2 24 8 4" xfId="3304" xr:uid="{D8DDE43F-ABDC-485E-A955-748709C7C829}"/>
    <cellStyle name="Heading 3 2 24 8 4 2" xfId="3305" xr:uid="{F0CFE98E-4D55-4C48-9C90-DAFD3D879771}"/>
    <cellStyle name="Heading 3 2 24 9" xfId="3306" xr:uid="{D89C0C45-52E5-4AD2-9D3C-A4228DA06B30}"/>
    <cellStyle name="Heading 3 2 24 9 2" xfId="3307" xr:uid="{96425A1E-88F9-471B-B875-26936C41C606}"/>
    <cellStyle name="Heading 3 2 24 9 2 2" xfId="3308" xr:uid="{9F34CA4E-4288-4877-B9D1-8D4031120DD7}"/>
    <cellStyle name="Heading 3 2 24 9 3" xfId="3309" xr:uid="{12C72DC3-E874-405E-A596-14A106E10BC9}"/>
    <cellStyle name="Heading 3 2 24 9 3 2" xfId="3310" xr:uid="{9EBD8A74-5FCE-4695-B8CA-0DD9BE805A7A}"/>
    <cellStyle name="Heading 3 2 24 9 4" xfId="3311" xr:uid="{84A3B154-826C-460F-8C4C-1E3249A07AAD}"/>
    <cellStyle name="Heading 3 2 24 9 4 2" xfId="3312" xr:uid="{C3ACB48C-F8E3-4E89-8C04-7CB61B0EBDE6}"/>
    <cellStyle name="Heading 3 2 25" xfId="3313" xr:uid="{99396B43-6B20-4055-849D-ECBF076F607B}"/>
    <cellStyle name="Heading 3 2 25 10" xfId="3314" xr:uid="{36B89A26-C544-44A0-8F92-6DE0C323F50A}"/>
    <cellStyle name="Heading 3 2 25 10 2" xfId="3315" xr:uid="{67FC3B76-0974-4EEA-B0E7-34C6829D7784}"/>
    <cellStyle name="Heading 3 2 25 10 2 2" xfId="3316" xr:uid="{3AED47BB-D122-453A-8B56-514561D37E78}"/>
    <cellStyle name="Heading 3 2 25 10 3" xfId="3317" xr:uid="{E23BE93C-3547-4DEA-9670-3EB9588F2D29}"/>
    <cellStyle name="Heading 3 2 25 10 3 2" xfId="3318" xr:uid="{028EA74D-9975-4675-B051-445D666D8250}"/>
    <cellStyle name="Heading 3 2 25 10 4" xfId="3319" xr:uid="{1E8656C5-F996-4B4A-9D14-9EB6E3A16293}"/>
    <cellStyle name="Heading 3 2 25 10 4 2" xfId="3320" xr:uid="{20C05655-BB9C-49B0-8CA8-8F58B070CC02}"/>
    <cellStyle name="Heading 3 2 25 11" xfId="3321" xr:uid="{524A9538-33A0-4AEB-9502-12D53FDB57D3}"/>
    <cellStyle name="Heading 3 2 25 11 2" xfId="3322" xr:uid="{8471E94D-30AF-450E-9F57-F3737DAE7D43}"/>
    <cellStyle name="Heading 3 2 25 11 2 2" xfId="3323" xr:uid="{F505BD81-3573-4671-A1FE-91FF31F2A4F6}"/>
    <cellStyle name="Heading 3 2 25 11 3" xfId="3324" xr:uid="{D6435504-A6F6-4A2B-AC61-32C2209AD21D}"/>
    <cellStyle name="Heading 3 2 25 11 3 2" xfId="3325" xr:uid="{1A253BC7-A1CA-4C89-A454-55C39D8D6B17}"/>
    <cellStyle name="Heading 3 2 25 11 4" xfId="3326" xr:uid="{64136A75-9D00-42D9-9AE9-0B5EA1499563}"/>
    <cellStyle name="Heading 3 2 25 11 4 2" xfId="3327" xr:uid="{A07FEAEC-636E-4385-878B-C77A55BC5E8A}"/>
    <cellStyle name="Heading 3 2 25 12" xfId="3328" xr:uid="{57C324D3-F178-49D7-B25B-12C510C3F3C4}"/>
    <cellStyle name="Heading 3 2 25 12 2" xfId="3329" xr:uid="{1770D050-CFEF-4CA3-9BE6-7568F5BDB336}"/>
    <cellStyle name="Heading 3 2 25 12 2 2" xfId="3330" xr:uid="{403BA104-78DB-4A69-902F-390220C22AEB}"/>
    <cellStyle name="Heading 3 2 25 12 3" xfId="3331" xr:uid="{55AC58C7-5424-460F-B07A-9C710B864B8B}"/>
    <cellStyle name="Heading 3 2 25 12 3 2" xfId="3332" xr:uid="{93F2E0AE-EC38-43C9-BA2A-5F4395523FFF}"/>
    <cellStyle name="Heading 3 2 25 12 4" xfId="3333" xr:uid="{E3539AC3-212D-4E02-B9CE-CD94C9962478}"/>
    <cellStyle name="Heading 3 2 25 12 4 2" xfId="3334" xr:uid="{7303FA21-EE93-4686-9652-3237E898F0EC}"/>
    <cellStyle name="Heading 3 2 25 13" xfId="3335" xr:uid="{0723008E-6B86-46DF-8153-8087D234EF05}"/>
    <cellStyle name="Heading 3 2 25 13 2" xfId="3336" xr:uid="{5B8F7CFF-AFA2-4C98-9DF8-1BD114042D74}"/>
    <cellStyle name="Heading 3 2 25 13 2 2" xfId="3337" xr:uid="{FD789672-7DE6-4411-873B-B2FBE153F037}"/>
    <cellStyle name="Heading 3 2 25 13 3" xfId="3338" xr:uid="{C24CF541-7B8D-4FAA-AFEE-1E86DEA82779}"/>
    <cellStyle name="Heading 3 2 25 13 3 2" xfId="3339" xr:uid="{FEC8E09F-7EE8-46A9-8BEA-2D939B12C64B}"/>
    <cellStyle name="Heading 3 2 25 13 4" xfId="3340" xr:uid="{D5C62901-8162-4A8F-A1DD-BBBEC9AC7729}"/>
    <cellStyle name="Heading 3 2 25 13 4 2" xfId="3341" xr:uid="{79EE3258-0A06-4391-86C6-BF3F7645C21F}"/>
    <cellStyle name="Heading 3 2 25 14" xfId="3342" xr:uid="{9CB32FCF-F023-478F-A883-150239680871}"/>
    <cellStyle name="Heading 3 2 25 14 2" xfId="3343" xr:uid="{BB0B7566-9A45-4D98-B437-1989D5AB5E4C}"/>
    <cellStyle name="Heading 3 2 25 14 2 2" xfId="3344" xr:uid="{F4902EC1-D1A0-48A6-B6F9-3EE2E8AFA1BB}"/>
    <cellStyle name="Heading 3 2 25 14 3" xfId="3345" xr:uid="{AE4AAB2F-F182-4168-9E88-08240FA1BCD4}"/>
    <cellStyle name="Heading 3 2 25 14 3 2" xfId="3346" xr:uid="{15F1BAC1-4625-4F46-8E34-9361A59683CA}"/>
    <cellStyle name="Heading 3 2 25 14 4" xfId="3347" xr:uid="{7C55535C-14B3-49BA-8EFC-EED58DF510D5}"/>
    <cellStyle name="Heading 3 2 25 14 4 2" xfId="3348" xr:uid="{357FF994-9D99-4D6C-88CD-4B128AA4DAE4}"/>
    <cellStyle name="Heading 3 2 25 15" xfId="3349" xr:uid="{0083ECD5-4944-47AE-B3DC-65FB777AB1C9}"/>
    <cellStyle name="Heading 3 2 25 15 2" xfId="3350" xr:uid="{4FD15089-FAEA-453F-9BDF-51BCCC707666}"/>
    <cellStyle name="Heading 3 2 25 15 2 2" xfId="3351" xr:uid="{240EF204-2B8A-49EA-BA73-EA2FF74ACD50}"/>
    <cellStyle name="Heading 3 2 25 15 3" xfId="3352" xr:uid="{10D4DDF2-9F7A-4155-9D60-5429DC585F89}"/>
    <cellStyle name="Heading 3 2 25 15 3 2" xfId="3353" xr:uid="{06247DE4-17E0-4590-80F2-55040120E29F}"/>
    <cellStyle name="Heading 3 2 25 15 4" xfId="3354" xr:uid="{7DA5853C-3AA1-432E-B30B-0FFB0B3814EC}"/>
    <cellStyle name="Heading 3 2 25 15 4 2" xfId="3355" xr:uid="{45303F50-44A1-4867-BE09-17D1B81044AA}"/>
    <cellStyle name="Heading 3 2 25 16" xfId="3356" xr:uid="{B8DA0D68-C876-4FA8-8D3A-66F9511FDD7A}"/>
    <cellStyle name="Heading 3 2 25 16 2" xfId="3357" xr:uid="{B6630E03-1424-4244-AF58-39F79B9E2FA3}"/>
    <cellStyle name="Heading 3 2 25 17" xfId="3358" xr:uid="{19EE60CA-BC57-44FA-A85E-EA6A39235429}"/>
    <cellStyle name="Heading 3 2 25 17 2" xfId="3359" xr:uid="{8EB863B4-488E-46F8-8A91-18C4761519DE}"/>
    <cellStyle name="Heading 3 2 25 18" xfId="3360" xr:uid="{2CE6DC68-3951-4F42-90B8-7A35510AB169}"/>
    <cellStyle name="Heading 3 2 25 18 2" xfId="3361" xr:uid="{8DA0A3C2-0484-4F25-8B6A-F8FEE2EE3C6F}"/>
    <cellStyle name="Heading 3 2 25 19" xfId="3362" xr:uid="{291EC12F-A479-4573-B2F1-3037FD56FDAE}"/>
    <cellStyle name="Heading 3 2 25 2" xfId="3363" xr:uid="{F659878E-8CFB-4FEF-8D72-493D7C784AE0}"/>
    <cellStyle name="Heading 3 2 25 2 2" xfId="3364" xr:uid="{F6F2EB9F-C2EC-4FF5-A1C7-A8FF37CCCA53}"/>
    <cellStyle name="Heading 3 2 25 2 2 2" xfId="3365" xr:uid="{8257D599-E00B-4D4F-8E90-2794FC0E79D8}"/>
    <cellStyle name="Heading 3 2 25 2 3" xfId="3366" xr:uid="{E84159B2-2969-4B87-A136-9EF403021186}"/>
    <cellStyle name="Heading 3 2 25 2 3 2" xfId="3367" xr:uid="{9FF03ABC-42C7-49AE-9876-6D2A3888DAA6}"/>
    <cellStyle name="Heading 3 2 25 2 4" xfId="3368" xr:uid="{02C99CE2-944A-4638-BD93-6876BB85FD63}"/>
    <cellStyle name="Heading 3 2 25 2 4 2" xfId="3369" xr:uid="{BC15F4A7-37AD-41F8-9E66-5A1211822F54}"/>
    <cellStyle name="Heading 3 2 25 20" xfId="3370" xr:uid="{A88EA1C6-0FE5-4742-AB76-EE56EDA1E96E}"/>
    <cellStyle name="Heading 3 2 25 21" xfId="3371" xr:uid="{E1209039-51D0-46A7-96A5-80341413F7C2}"/>
    <cellStyle name="Heading 3 2 25 22" xfId="3372" xr:uid="{D2461328-D50E-4358-BD29-EB54606D4F2B}"/>
    <cellStyle name="Heading 3 2 25 23" xfId="3373" xr:uid="{013F86A0-2758-4853-B8E3-2768F7F7CD42}"/>
    <cellStyle name="Heading 3 2 25 24" xfId="3374" xr:uid="{2DDB0146-0E9A-4A1F-A854-86570B706D36}"/>
    <cellStyle name="Heading 3 2 25 25" xfId="3375" xr:uid="{835A46A6-56DA-4C9F-A885-46C57519AA5B}"/>
    <cellStyle name="Heading 3 2 25 3" xfId="3376" xr:uid="{7DBD1E68-E2A6-4CC0-8F86-D1779DE52CD9}"/>
    <cellStyle name="Heading 3 2 25 3 2" xfId="3377" xr:uid="{4BF9E4E5-3C6F-42CE-B168-C54EF50A9F5E}"/>
    <cellStyle name="Heading 3 2 25 3 2 2" xfId="3378" xr:uid="{0C66EC39-9D73-44B4-90E1-77052C55F45F}"/>
    <cellStyle name="Heading 3 2 25 3 3" xfId="3379" xr:uid="{1622894F-9EEC-4EBB-960F-874DBFA3B039}"/>
    <cellStyle name="Heading 3 2 25 3 3 2" xfId="3380" xr:uid="{D1957033-6CC7-442F-80B2-57CEE3F26439}"/>
    <cellStyle name="Heading 3 2 25 3 4" xfId="3381" xr:uid="{3A70603D-6C27-45C1-99CD-661F2542EB05}"/>
    <cellStyle name="Heading 3 2 25 3 4 2" xfId="3382" xr:uid="{7DC6E86D-95E1-45F1-A984-A2C3467AF2D5}"/>
    <cellStyle name="Heading 3 2 25 4" xfId="3383" xr:uid="{EA147612-3FC7-49F3-975C-AACF80617B5F}"/>
    <cellStyle name="Heading 3 2 25 4 2" xfId="3384" xr:uid="{0343E933-C938-4563-AC23-FED871466906}"/>
    <cellStyle name="Heading 3 2 25 4 2 2" xfId="3385" xr:uid="{F8FFB777-B4AF-45CC-B955-3A6FFA77CC5F}"/>
    <cellStyle name="Heading 3 2 25 4 3" xfId="3386" xr:uid="{D575C698-52A3-4BB0-89EB-76C87A790530}"/>
    <cellStyle name="Heading 3 2 25 4 3 2" xfId="3387" xr:uid="{C8A40CCF-D92A-4317-9A1A-0249ECE99653}"/>
    <cellStyle name="Heading 3 2 25 4 4" xfId="3388" xr:uid="{601C59CB-132C-403D-8CD2-DC5C136F8915}"/>
    <cellStyle name="Heading 3 2 25 4 4 2" xfId="3389" xr:uid="{3A88E337-1C2F-4F29-ACB3-06C8A8F81FAC}"/>
    <cellStyle name="Heading 3 2 25 5" xfId="3390" xr:uid="{1F5D1FAD-6E57-4C0B-90B5-1AEBC6B896BE}"/>
    <cellStyle name="Heading 3 2 25 5 2" xfId="3391" xr:uid="{DA2CD056-8A3B-41F3-8C6A-E049D4150D32}"/>
    <cellStyle name="Heading 3 2 25 5 2 2" xfId="3392" xr:uid="{A5D0F94B-8049-4A73-A478-AC3F9159E32E}"/>
    <cellStyle name="Heading 3 2 25 5 3" xfId="3393" xr:uid="{2DFC68F6-250D-4923-8B04-63CEF4CAA298}"/>
    <cellStyle name="Heading 3 2 25 5 3 2" xfId="3394" xr:uid="{E31500A2-CD10-461F-8FF0-B781EA4CEB8E}"/>
    <cellStyle name="Heading 3 2 25 5 4" xfId="3395" xr:uid="{ECF595F3-6175-4EAA-9423-45691AC97F4B}"/>
    <cellStyle name="Heading 3 2 25 5 4 2" xfId="3396" xr:uid="{ED16DE83-FF7C-4577-9458-53921F9947B4}"/>
    <cellStyle name="Heading 3 2 25 6" xfId="3397" xr:uid="{CFF3F04A-22B9-4D5D-8528-1C9C2FEA8168}"/>
    <cellStyle name="Heading 3 2 25 6 2" xfId="3398" xr:uid="{6BAD841B-E5EA-4395-82CB-02CF3E5A0DB3}"/>
    <cellStyle name="Heading 3 2 25 6 2 2" xfId="3399" xr:uid="{964769F2-0FEA-4106-B001-F3C681769B85}"/>
    <cellStyle name="Heading 3 2 25 6 3" xfId="3400" xr:uid="{3CE899A6-39B2-4DFB-A86D-EDB57344679B}"/>
    <cellStyle name="Heading 3 2 25 6 3 2" xfId="3401" xr:uid="{F663A11C-3F80-4CDE-83F1-A4096E60EA9C}"/>
    <cellStyle name="Heading 3 2 25 6 4" xfId="3402" xr:uid="{F45428F4-2013-4D1E-B969-8C560C0798F6}"/>
    <cellStyle name="Heading 3 2 25 6 4 2" xfId="3403" xr:uid="{27E8FB5A-25FB-4E06-856D-C182CE6D284D}"/>
    <cellStyle name="Heading 3 2 25 7" xfId="3404" xr:uid="{7F95B9E5-5634-4748-B8BF-4613E0C4BBD8}"/>
    <cellStyle name="Heading 3 2 25 7 2" xfId="3405" xr:uid="{CDFD9B1A-E018-4831-B234-C2552FF84168}"/>
    <cellStyle name="Heading 3 2 25 7 2 2" xfId="3406" xr:uid="{DEB95C89-5F23-40D0-877C-9F52B56F2994}"/>
    <cellStyle name="Heading 3 2 25 7 3" xfId="3407" xr:uid="{E848BFFF-A664-44DF-B3DB-299D19D866F7}"/>
    <cellStyle name="Heading 3 2 25 7 3 2" xfId="3408" xr:uid="{DF7B2675-D47D-4B0B-B8F5-EC1DFB4D12BB}"/>
    <cellStyle name="Heading 3 2 25 7 4" xfId="3409" xr:uid="{120CBAE9-5356-43DB-99F0-02F6060DDDE1}"/>
    <cellStyle name="Heading 3 2 25 7 4 2" xfId="3410" xr:uid="{1B371024-E341-4482-8E51-85640AC94B20}"/>
    <cellStyle name="Heading 3 2 25 8" xfId="3411" xr:uid="{D597641D-BEAB-4F83-AE1A-0329BE0281AC}"/>
    <cellStyle name="Heading 3 2 25 8 2" xfId="3412" xr:uid="{F7D0FEB3-DA07-4DAD-A4C4-3B2F32425F0C}"/>
    <cellStyle name="Heading 3 2 25 8 2 2" xfId="3413" xr:uid="{936C61C0-BBD2-4737-90AF-FEC7E952E5FE}"/>
    <cellStyle name="Heading 3 2 25 8 3" xfId="3414" xr:uid="{B8CE5D34-ED45-4C07-AF7C-27A2A1695AF6}"/>
    <cellStyle name="Heading 3 2 25 8 3 2" xfId="3415" xr:uid="{794DCFAC-DD62-4025-A7A9-9723DA8928E4}"/>
    <cellStyle name="Heading 3 2 25 8 4" xfId="3416" xr:uid="{FE492AD6-AAF3-41BF-9ECE-104418FF466B}"/>
    <cellStyle name="Heading 3 2 25 8 4 2" xfId="3417" xr:uid="{B8DF9431-0BCE-48C9-BC9A-E4075F319AE2}"/>
    <cellStyle name="Heading 3 2 25 9" xfId="3418" xr:uid="{388C3DEA-A872-402B-9EED-5AE874F79AAA}"/>
    <cellStyle name="Heading 3 2 25 9 2" xfId="3419" xr:uid="{67DEB078-F897-4FCB-B746-42C052978560}"/>
    <cellStyle name="Heading 3 2 25 9 2 2" xfId="3420" xr:uid="{9BD12FEA-214B-42FC-BEAA-35196B33AD69}"/>
    <cellStyle name="Heading 3 2 25 9 3" xfId="3421" xr:uid="{017A9B16-9ABB-4C4D-99F3-76FB5F081B7A}"/>
    <cellStyle name="Heading 3 2 25 9 3 2" xfId="3422" xr:uid="{9ADA133D-97D8-4B67-93BB-C5FD54E70D80}"/>
    <cellStyle name="Heading 3 2 25 9 4" xfId="3423" xr:uid="{E51F2346-6885-4EF0-B186-D99C88202EEA}"/>
    <cellStyle name="Heading 3 2 25 9 4 2" xfId="3424" xr:uid="{7C63AB1C-E2AC-43FB-BF67-23CAF4A27184}"/>
    <cellStyle name="Heading 3 2 26" xfId="3425" xr:uid="{9FD12630-02C9-4975-AD62-F2060A9DBCA5}"/>
    <cellStyle name="Heading 3 2 26 2" xfId="3426" xr:uid="{D5EC2B39-3865-42FD-906A-5092050FBDC1}"/>
    <cellStyle name="Heading 3 2 26 2 2" xfId="3427" xr:uid="{DA82FD0B-CAD7-4E0E-8910-3049BB640FCD}"/>
    <cellStyle name="Heading 3 2 26 3" xfId="3428" xr:uid="{C0599E88-E60A-497D-BB14-410D87C94C8C}"/>
    <cellStyle name="Heading 3 2 26 3 2" xfId="3429" xr:uid="{36414B92-161D-4501-8534-8B3C026BF057}"/>
    <cellStyle name="Heading 3 2 26 4" xfId="3430" xr:uid="{15929B6D-1B46-4264-A0D1-A4A99BBC166A}"/>
    <cellStyle name="Heading 3 2 26 4 2" xfId="3431" xr:uid="{AFD290D0-6421-4EA8-B04D-0A42D3D9F5F3}"/>
    <cellStyle name="Heading 3 2 27" xfId="3432" xr:uid="{077FB250-936B-4325-A2C8-AEDD8E60141E}"/>
    <cellStyle name="Heading 3 2 27 2" xfId="3433" xr:uid="{20B2B433-011C-4A32-866C-8D2D3825A5F5}"/>
    <cellStyle name="Heading 3 2 27 2 2" xfId="3434" xr:uid="{40F92A14-A72D-4C3A-A979-9792987097D5}"/>
    <cellStyle name="Heading 3 2 27 3" xfId="3435" xr:uid="{FEAA0EB9-2E8C-4B14-B17D-CA0169497E1A}"/>
    <cellStyle name="Heading 3 2 27 3 2" xfId="3436" xr:uid="{5024615E-22E8-46CE-A3DB-B61FAE8D504F}"/>
    <cellStyle name="Heading 3 2 27 4" xfId="3437" xr:uid="{C26C37A4-AED1-442B-9B23-ABAE4A7661DB}"/>
    <cellStyle name="Heading 3 2 27 4 2" xfId="3438" xr:uid="{E3263F9A-B5BA-4669-978A-CB78EA9B1659}"/>
    <cellStyle name="Heading 3 2 28" xfId="3439" xr:uid="{5D69E60B-35C5-4F5F-861A-CC493AE0CA79}"/>
    <cellStyle name="Heading 3 2 28 2" xfId="3440" xr:uid="{E427B7A4-A75B-4252-96C3-8EE57D71FE33}"/>
    <cellStyle name="Heading 3 2 28 2 2" xfId="3441" xr:uid="{F3801F7A-25E2-4FA3-B01F-215680C281D8}"/>
    <cellStyle name="Heading 3 2 28 3" xfId="3442" xr:uid="{22AEB1C5-5487-4B86-A688-9F46C1668D84}"/>
    <cellStyle name="Heading 3 2 28 3 2" xfId="3443" xr:uid="{9951115E-CDA9-4AED-BFD0-580DE0D34BEF}"/>
    <cellStyle name="Heading 3 2 28 4" xfId="3444" xr:uid="{E64A8569-B3CC-4125-9D6E-6FADF3CC1042}"/>
    <cellStyle name="Heading 3 2 28 4 2" xfId="3445" xr:uid="{54D2C9B7-FEF3-4604-AEAB-BB79261A5B4E}"/>
    <cellStyle name="Heading 3 2 29" xfId="3446" xr:uid="{8398A5F9-A0BA-4F99-BCB1-6A4901456C6E}"/>
    <cellStyle name="Heading 3 2 29 2" xfId="3447" xr:uid="{8D959BC3-B4A8-4444-8B3C-C3935E4C88CC}"/>
    <cellStyle name="Heading 3 2 29 2 2" xfId="3448" xr:uid="{A4AA55D7-AF75-479C-AECA-C48C13B1D790}"/>
    <cellStyle name="Heading 3 2 29 3" xfId="3449" xr:uid="{DE87AB16-E94B-41D5-A0D6-737464BC4302}"/>
    <cellStyle name="Heading 3 2 29 3 2" xfId="3450" xr:uid="{2F630D69-B22E-45A5-ABA9-8AA5D39577F7}"/>
    <cellStyle name="Heading 3 2 29 4" xfId="3451" xr:uid="{2A216A5B-82D4-4471-A6E6-C8D016E17934}"/>
    <cellStyle name="Heading 3 2 29 4 2" xfId="3452" xr:uid="{AE3336D5-B693-43A0-B48A-5BCE3AB0E6D6}"/>
    <cellStyle name="Heading 3 2 3" xfId="3453" xr:uid="{D75FD03E-7635-47AC-AADD-F5EAA907DB5D}"/>
    <cellStyle name="Heading 3 2 3 10" xfId="3454" xr:uid="{1A4F024B-C1B8-4376-8FB2-FD8807D10A25}"/>
    <cellStyle name="Heading 3 2 3 10 2" xfId="3455" xr:uid="{B051796A-F2FD-4137-BD48-BA98F6E14CD3}"/>
    <cellStyle name="Heading 3 2 3 10 2 2" xfId="3456" xr:uid="{DB8D92C5-746B-47FF-A4FB-AD0A45DEA052}"/>
    <cellStyle name="Heading 3 2 3 10 3" xfId="3457" xr:uid="{8C88E458-3C79-4736-B35E-F02F6B010B2F}"/>
    <cellStyle name="Heading 3 2 3 10 3 2" xfId="3458" xr:uid="{05A2982A-9146-4526-B54A-8AFEEBBEAF2D}"/>
    <cellStyle name="Heading 3 2 3 10 4" xfId="3459" xr:uid="{AA0F8B08-1352-44BF-B23D-10E774FD1814}"/>
    <cellStyle name="Heading 3 2 3 10 4 2" xfId="3460" xr:uid="{9D3DD529-467B-48A2-A387-E98764387F3D}"/>
    <cellStyle name="Heading 3 2 3 11" xfId="3461" xr:uid="{7D8E5265-F257-4488-ABC0-F810B5085542}"/>
    <cellStyle name="Heading 3 2 3 11 2" xfId="3462" xr:uid="{D97E67F2-F103-45DC-A767-0D3678EBDE75}"/>
    <cellStyle name="Heading 3 2 3 11 2 2" xfId="3463" xr:uid="{D3707143-A5E0-4210-A2CF-70EBF0A5AF80}"/>
    <cellStyle name="Heading 3 2 3 11 3" xfId="3464" xr:uid="{A677EE08-C558-43E6-A2FA-BC16472A1A88}"/>
    <cellStyle name="Heading 3 2 3 11 3 2" xfId="3465" xr:uid="{FE2342BB-1AA1-417A-9757-1688FB179D9A}"/>
    <cellStyle name="Heading 3 2 3 11 4" xfId="3466" xr:uid="{62B028BC-BE9A-4E4D-BEA5-8CE0630DA235}"/>
    <cellStyle name="Heading 3 2 3 11 4 2" xfId="3467" xr:uid="{EBD71C50-9CDB-4D5B-9C56-B30086E232C7}"/>
    <cellStyle name="Heading 3 2 3 12" xfId="3468" xr:uid="{69DC1E0F-25AD-454A-A634-2DCF6F93DEA1}"/>
    <cellStyle name="Heading 3 2 3 12 2" xfId="3469" xr:uid="{9B62EA96-3D1E-4A40-AC77-DB0A5FEBAFF1}"/>
    <cellStyle name="Heading 3 2 3 12 2 2" xfId="3470" xr:uid="{3E45698D-46EE-4503-B1C2-7A61C26C58C6}"/>
    <cellStyle name="Heading 3 2 3 12 3" xfId="3471" xr:uid="{29DB1FEF-8108-4104-8D76-79D0A3505AB0}"/>
    <cellStyle name="Heading 3 2 3 12 3 2" xfId="3472" xr:uid="{383A5EB8-23E8-4286-9E5F-AE1B37A2DDDC}"/>
    <cellStyle name="Heading 3 2 3 12 4" xfId="3473" xr:uid="{2BB22911-E3A7-4887-A466-CF78F3D3008C}"/>
    <cellStyle name="Heading 3 2 3 12 4 2" xfId="3474" xr:uid="{CC7417AD-2A96-44B4-A7A5-AA447D068634}"/>
    <cellStyle name="Heading 3 2 3 13" xfId="3475" xr:uid="{16A895DB-684C-4D65-A4D7-8BAD955A3438}"/>
    <cellStyle name="Heading 3 2 3 13 2" xfId="3476" xr:uid="{BF6533E6-94A3-4761-B89C-09EDF73ED7F8}"/>
    <cellStyle name="Heading 3 2 3 13 2 2" xfId="3477" xr:uid="{52A9BB9C-C35F-4A7A-B232-FB9088808C6F}"/>
    <cellStyle name="Heading 3 2 3 13 3" xfId="3478" xr:uid="{946165E9-500B-427F-B8AA-292308A32A24}"/>
    <cellStyle name="Heading 3 2 3 13 3 2" xfId="3479" xr:uid="{00F55C72-2087-4D4C-8EAC-AF59DA6A54E6}"/>
    <cellStyle name="Heading 3 2 3 13 4" xfId="3480" xr:uid="{EDC7553B-B3D6-482B-99B6-20F1E84378E1}"/>
    <cellStyle name="Heading 3 2 3 13 4 2" xfId="3481" xr:uid="{52BD3B73-0AED-4C49-B5D1-222039CE6EFD}"/>
    <cellStyle name="Heading 3 2 3 14" xfId="3482" xr:uid="{E537FF77-C5E3-4D86-97CA-DF076D6B3FE6}"/>
    <cellStyle name="Heading 3 2 3 14 2" xfId="3483" xr:uid="{5710F436-9EAD-41BD-989D-A73B4E4E06FC}"/>
    <cellStyle name="Heading 3 2 3 14 2 2" xfId="3484" xr:uid="{C6ED48E3-3F86-4D93-A802-9E46FC07BA7A}"/>
    <cellStyle name="Heading 3 2 3 14 3" xfId="3485" xr:uid="{3EC84A97-EAF6-4F54-83A4-A142C0D536CD}"/>
    <cellStyle name="Heading 3 2 3 14 3 2" xfId="3486" xr:uid="{2AB5231F-2724-4EF5-BAEA-D6D6168E085B}"/>
    <cellStyle name="Heading 3 2 3 14 4" xfId="3487" xr:uid="{4311F2F8-9E4B-41DF-9DE5-8C2960E1E314}"/>
    <cellStyle name="Heading 3 2 3 14 4 2" xfId="3488" xr:uid="{8DD24CD3-8C7B-4A72-B493-761F2F39C184}"/>
    <cellStyle name="Heading 3 2 3 15" xfId="3489" xr:uid="{ED652653-5E0F-4344-B6B8-CB6822CB62B5}"/>
    <cellStyle name="Heading 3 2 3 15 2" xfId="3490" xr:uid="{98108A9D-0714-44BA-BCEE-FE5D50E1722F}"/>
    <cellStyle name="Heading 3 2 3 15 2 2" xfId="3491" xr:uid="{CB826A2E-482E-4E50-9EA6-D30013EEC5CC}"/>
    <cellStyle name="Heading 3 2 3 15 3" xfId="3492" xr:uid="{08C50C61-7764-4E4E-8E8A-A9028D83FB7D}"/>
    <cellStyle name="Heading 3 2 3 15 3 2" xfId="3493" xr:uid="{E82C927E-3E1A-4CF2-B48A-92563C0BF545}"/>
    <cellStyle name="Heading 3 2 3 15 4" xfId="3494" xr:uid="{E7CDACE6-4638-444C-A18C-1491CA891215}"/>
    <cellStyle name="Heading 3 2 3 15 4 2" xfId="3495" xr:uid="{E21C1BF2-2E5B-4727-9D44-79152FCA42A4}"/>
    <cellStyle name="Heading 3 2 3 16" xfId="3496" xr:uid="{53E65AE2-2967-4645-86D3-C2BF37E8F51D}"/>
    <cellStyle name="Heading 3 2 3 16 2" xfId="3497" xr:uid="{8A041557-E556-45C7-98B1-16E170940213}"/>
    <cellStyle name="Heading 3 2 3 17" xfId="3498" xr:uid="{D9387EE2-1845-4223-B3FF-08542AFB90E8}"/>
    <cellStyle name="Heading 3 2 3 17 2" xfId="3499" xr:uid="{DCE72D4D-6549-4CD1-8623-C9261CC8595F}"/>
    <cellStyle name="Heading 3 2 3 18" xfId="3500" xr:uid="{F9B4F7A1-1B19-4BA3-9DC7-0E537CCDC53F}"/>
    <cellStyle name="Heading 3 2 3 18 2" xfId="3501" xr:uid="{04897629-668B-42A5-BC9F-7EBD33A470FD}"/>
    <cellStyle name="Heading 3 2 3 19" xfId="3502" xr:uid="{2FD69A2E-F01C-48C4-AD1A-ADE8AC41F328}"/>
    <cellStyle name="Heading 3 2 3 2" xfId="3503" xr:uid="{06B8D4B8-4897-43DB-B5D6-1B07DBC3DC03}"/>
    <cellStyle name="Heading 3 2 3 2 2" xfId="3504" xr:uid="{3C997107-6ED2-4209-9F5D-950C759EFC94}"/>
    <cellStyle name="Heading 3 2 3 2 2 2" xfId="3505" xr:uid="{1DC73464-6C12-443D-B282-DA3026B8F4C2}"/>
    <cellStyle name="Heading 3 2 3 2 3" xfId="3506" xr:uid="{1766AF6D-6AC4-4792-9755-655B9CEECA58}"/>
    <cellStyle name="Heading 3 2 3 2 3 2" xfId="3507" xr:uid="{0A0F996A-8FB9-430C-B851-6E446E409A33}"/>
    <cellStyle name="Heading 3 2 3 2 4" xfId="3508" xr:uid="{D99BC0CC-24F8-4E01-B890-855BCBCDEA47}"/>
    <cellStyle name="Heading 3 2 3 2 4 2" xfId="3509" xr:uid="{3CE12C34-E60C-4D1E-9C2A-5D80AB0D2116}"/>
    <cellStyle name="Heading 3 2 3 20" xfId="3510" xr:uid="{522FFBE5-6FED-4AD2-B614-035621135315}"/>
    <cellStyle name="Heading 3 2 3 21" xfId="3511" xr:uid="{3563B4C2-FD89-49BB-8227-0CFFFBC8F01D}"/>
    <cellStyle name="Heading 3 2 3 22" xfId="3512" xr:uid="{99558205-4B8B-44B4-8194-7021F5844E08}"/>
    <cellStyle name="Heading 3 2 3 23" xfId="3513" xr:uid="{42186BD0-04BD-4371-9849-8E430D351087}"/>
    <cellStyle name="Heading 3 2 3 24" xfId="3514" xr:uid="{4FA8FF44-B47C-4590-9595-D354647081E8}"/>
    <cellStyle name="Heading 3 2 3 25" xfId="3515" xr:uid="{6BA87F7E-BCE4-4A8C-8FF6-C441DD3F7FA8}"/>
    <cellStyle name="Heading 3 2 3 3" xfId="3516" xr:uid="{DAE9BBE3-8977-43F4-B308-07A266903CCD}"/>
    <cellStyle name="Heading 3 2 3 3 2" xfId="3517" xr:uid="{FF861D97-B570-4822-AC04-352C04E3E4A1}"/>
    <cellStyle name="Heading 3 2 3 3 2 2" xfId="3518" xr:uid="{5E7E137B-1165-49A5-9CC0-B54ECF31AEFB}"/>
    <cellStyle name="Heading 3 2 3 3 3" xfId="3519" xr:uid="{18BDE790-1729-4B07-846D-FAD1C04D5028}"/>
    <cellStyle name="Heading 3 2 3 3 3 2" xfId="3520" xr:uid="{69B9794C-5A69-43ED-B79E-642DB80C673F}"/>
    <cellStyle name="Heading 3 2 3 3 4" xfId="3521" xr:uid="{AC349E3D-3E73-4FD0-A816-C2B29900723A}"/>
    <cellStyle name="Heading 3 2 3 3 4 2" xfId="3522" xr:uid="{72B7D8BD-5640-485B-85E8-6A668C2D4442}"/>
    <cellStyle name="Heading 3 2 3 4" xfId="3523" xr:uid="{6901D454-DD30-4109-9BE2-90FC003A91B1}"/>
    <cellStyle name="Heading 3 2 3 4 2" xfId="3524" xr:uid="{6087354B-F395-4B09-AB1A-CE96D3E25FF8}"/>
    <cellStyle name="Heading 3 2 3 4 2 2" xfId="3525" xr:uid="{1A678343-17B9-45B1-BF81-0BB70F1A00BE}"/>
    <cellStyle name="Heading 3 2 3 4 3" xfId="3526" xr:uid="{6A93360C-ED58-4BA8-99AA-3EF463849734}"/>
    <cellStyle name="Heading 3 2 3 4 3 2" xfId="3527" xr:uid="{D7A10189-76C7-4CDD-8A44-CBF66677FDF7}"/>
    <cellStyle name="Heading 3 2 3 4 4" xfId="3528" xr:uid="{F5A1F0DC-CC70-4ABE-A823-036B577ABC7E}"/>
    <cellStyle name="Heading 3 2 3 4 4 2" xfId="3529" xr:uid="{6B9ABF65-64E2-4C77-922B-E2AC80F68560}"/>
    <cellStyle name="Heading 3 2 3 5" xfId="3530" xr:uid="{277C18B7-3E9F-40BA-A734-39E31696D6E9}"/>
    <cellStyle name="Heading 3 2 3 5 2" xfId="3531" xr:uid="{63EE5496-D76B-4243-B4D1-A59D7E17A121}"/>
    <cellStyle name="Heading 3 2 3 5 2 2" xfId="3532" xr:uid="{DF04622B-6A6C-42E2-A627-ACCEB1FB9E36}"/>
    <cellStyle name="Heading 3 2 3 5 3" xfId="3533" xr:uid="{A2C66A26-8E97-4EE4-B073-50D480FD6759}"/>
    <cellStyle name="Heading 3 2 3 5 3 2" xfId="3534" xr:uid="{42EA4FF5-25B1-4B03-861A-869B3CCE6F46}"/>
    <cellStyle name="Heading 3 2 3 5 4" xfId="3535" xr:uid="{5BF2B95B-574C-4CCC-9FE4-9DC61060A9DE}"/>
    <cellStyle name="Heading 3 2 3 5 4 2" xfId="3536" xr:uid="{5DA148EF-5504-4BC0-9275-B0DB6484A220}"/>
    <cellStyle name="Heading 3 2 3 6" xfId="3537" xr:uid="{F890B264-081E-47DE-BA5A-CBC385EBDE40}"/>
    <cellStyle name="Heading 3 2 3 6 2" xfId="3538" xr:uid="{17552F8C-EDBC-49BF-BCCC-37024FE8845F}"/>
    <cellStyle name="Heading 3 2 3 6 2 2" xfId="3539" xr:uid="{44ABA57F-6814-4F3D-BF1A-FE5F5BEB4912}"/>
    <cellStyle name="Heading 3 2 3 6 3" xfId="3540" xr:uid="{6AC204CC-81C0-40B4-9CD8-A2ECEA314166}"/>
    <cellStyle name="Heading 3 2 3 6 3 2" xfId="3541" xr:uid="{267DF284-45B8-4FA6-869E-D5E0EAA9CF33}"/>
    <cellStyle name="Heading 3 2 3 6 4" xfId="3542" xr:uid="{058C7A1F-6EBD-4DCF-AC22-8DABD014240B}"/>
    <cellStyle name="Heading 3 2 3 6 4 2" xfId="3543" xr:uid="{9A00ABFC-62CC-41FC-9511-8C38B6ED5C8C}"/>
    <cellStyle name="Heading 3 2 3 7" xfId="3544" xr:uid="{009FFF73-E5E3-4912-A2B6-4DD5312A36CB}"/>
    <cellStyle name="Heading 3 2 3 7 2" xfId="3545" xr:uid="{9376665C-E9F3-4500-8DE5-E38F39367560}"/>
    <cellStyle name="Heading 3 2 3 7 2 2" xfId="3546" xr:uid="{E558C6FE-5B99-422B-B777-BF82F7EF6E44}"/>
    <cellStyle name="Heading 3 2 3 7 3" xfId="3547" xr:uid="{68DAF479-B8F6-4167-A6EE-8873C1E9E43E}"/>
    <cellStyle name="Heading 3 2 3 7 3 2" xfId="3548" xr:uid="{667F538C-F70A-42FA-9C4C-0642306E94E6}"/>
    <cellStyle name="Heading 3 2 3 7 4" xfId="3549" xr:uid="{ABEAE789-4A81-4DCB-8054-B03592206D28}"/>
    <cellStyle name="Heading 3 2 3 7 4 2" xfId="3550" xr:uid="{EB495D22-104A-4283-9F26-7540CF32F60D}"/>
    <cellStyle name="Heading 3 2 3 8" xfId="3551" xr:uid="{A20F233D-75CF-4C83-B709-4EE7991402E5}"/>
    <cellStyle name="Heading 3 2 3 8 2" xfId="3552" xr:uid="{C311D89E-C7D0-4F39-A41A-71A7ECE65186}"/>
    <cellStyle name="Heading 3 2 3 8 2 2" xfId="3553" xr:uid="{456FC440-0215-4E5C-BAEB-2BC0392DE84B}"/>
    <cellStyle name="Heading 3 2 3 8 3" xfId="3554" xr:uid="{0C7BDDE6-FEF4-4BE2-9370-FA83EDF88C56}"/>
    <cellStyle name="Heading 3 2 3 8 3 2" xfId="3555" xr:uid="{A305145C-36FD-4D3C-84F8-BF9A1BFE5746}"/>
    <cellStyle name="Heading 3 2 3 8 4" xfId="3556" xr:uid="{D24A82CF-FB6E-4AF1-9BCA-C763EE5E669D}"/>
    <cellStyle name="Heading 3 2 3 8 4 2" xfId="3557" xr:uid="{FAB96257-A33C-45AF-8BDE-CF58CF74B12E}"/>
    <cellStyle name="Heading 3 2 3 9" xfId="3558" xr:uid="{9EA438B0-9F29-423B-A585-CAC48B6C2DE4}"/>
    <cellStyle name="Heading 3 2 3 9 2" xfId="3559" xr:uid="{ADCCF236-7346-4B08-8EBF-CDF8E1E5C7A4}"/>
    <cellStyle name="Heading 3 2 3 9 2 2" xfId="3560" xr:uid="{9843F312-4F34-441D-B1D2-7AB7D01A0752}"/>
    <cellStyle name="Heading 3 2 3 9 3" xfId="3561" xr:uid="{3145ABD0-A397-424B-BE69-7777762D95EE}"/>
    <cellStyle name="Heading 3 2 3 9 3 2" xfId="3562" xr:uid="{A3B4823C-4E5A-49EE-945D-99C936EA49BF}"/>
    <cellStyle name="Heading 3 2 3 9 4" xfId="3563" xr:uid="{C541FCB5-0C61-466F-8536-EE5E39970090}"/>
    <cellStyle name="Heading 3 2 3 9 4 2" xfId="3564" xr:uid="{F9EAF336-64E6-40C0-B300-DE4940ABEA70}"/>
    <cellStyle name="Heading 3 2 30" xfId="3565" xr:uid="{D1BA6D7E-06B9-41EE-9837-310F8566542A}"/>
    <cellStyle name="Heading 3 2 30 2" xfId="3566" xr:uid="{8B3D6AF9-7D29-4AAB-BBF4-639529FC656B}"/>
    <cellStyle name="Heading 3 2 30 2 2" xfId="3567" xr:uid="{1A2C2153-7992-48E7-B278-1ADFC4F674A5}"/>
    <cellStyle name="Heading 3 2 30 3" xfId="3568" xr:uid="{4FD4BABC-D051-42D5-BAB1-4FE16796A14C}"/>
    <cellStyle name="Heading 3 2 30 3 2" xfId="3569" xr:uid="{B973A435-9FA9-4FED-AD16-5A14EFA2B5A4}"/>
    <cellStyle name="Heading 3 2 30 4" xfId="3570" xr:uid="{D5E62B81-1A45-40A3-A316-9C3D9CBBE659}"/>
    <cellStyle name="Heading 3 2 30 4 2" xfId="3571" xr:uid="{353488FC-2CAF-4EC8-AAAD-B0FC9137C219}"/>
    <cellStyle name="Heading 3 2 31" xfId="3572" xr:uid="{3C9813B6-9DC4-49C1-93AA-C2AF40D3A316}"/>
    <cellStyle name="Heading 3 2 31 2" xfId="3573" xr:uid="{DB7D1B60-DB05-4525-80E3-1DE7CA0DF271}"/>
    <cellStyle name="Heading 3 2 31 2 2" xfId="3574" xr:uid="{67E03D1F-17AC-4B07-A7E0-CE8C67A05110}"/>
    <cellStyle name="Heading 3 2 31 3" xfId="3575" xr:uid="{7525C286-9A36-4F01-ABB8-93E97BA8666C}"/>
    <cellStyle name="Heading 3 2 31 3 2" xfId="3576" xr:uid="{F8089543-B3EB-4B90-AFB8-8D76047457FF}"/>
    <cellStyle name="Heading 3 2 31 4" xfId="3577" xr:uid="{F6094913-3CD5-4CA4-A012-965424FC2058}"/>
    <cellStyle name="Heading 3 2 31 4 2" xfId="3578" xr:uid="{B1FF8EEC-77A7-4BE8-B2C0-D8CB686A2907}"/>
    <cellStyle name="Heading 3 2 32" xfId="3579" xr:uid="{659F6823-53DD-4DFF-B1F3-DD3653AAB728}"/>
    <cellStyle name="Heading 3 2 32 2" xfId="3580" xr:uid="{723D1058-8572-4F68-9D72-4C9AF3FAB07D}"/>
    <cellStyle name="Heading 3 2 32 2 2" xfId="3581" xr:uid="{0C833C92-1841-40BB-81D9-7095AB7AC7DF}"/>
    <cellStyle name="Heading 3 2 32 3" xfId="3582" xr:uid="{DE57DE6B-5420-46F1-8A77-D8E40A52C75C}"/>
    <cellStyle name="Heading 3 2 32 3 2" xfId="3583" xr:uid="{8D75B8AB-1BDE-4CA0-8363-A052A0A81C81}"/>
    <cellStyle name="Heading 3 2 32 4" xfId="3584" xr:uid="{5416052C-8FDD-488E-ADB0-B9DBAECB7514}"/>
    <cellStyle name="Heading 3 2 32 4 2" xfId="3585" xr:uid="{38B465E2-548E-49A0-944E-2772F4CA753F}"/>
    <cellStyle name="Heading 3 2 33" xfId="3586" xr:uid="{5D954540-85D8-47B2-884F-5A43F3444050}"/>
    <cellStyle name="Heading 3 2 33 2" xfId="3587" xr:uid="{9C38026B-0A3B-4D65-8E25-F5DA2C1E851B}"/>
    <cellStyle name="Heading 3 2 33 2 2" xfId="3588" xr:uid="{B08F132D-6A64-4ECB-9870-0CBD5A13C199}"/>
    <cellStyle name="Heading 3 2 33 3" xfId="3589" xr:uid="{835137A8-E26D-4BF8-B840-96BA17B2822B}"/>
    <cellStyle name="Heading 3 2 33 3 2" xfId="3590" xr:uid="{10081DC0-FD04-448F-8110-79ACD84847FF}"/>
    <cellStyle name="Heading 3 2 33 4" xfId="3591" xr:uid="{AF9C6A73-B99B-4C43-8398-D21F33C6FD1D}"/>
    <cellStyle name="Heading 3 2 33 4 2" xfId="3592" xr:uid="{91CC0143-C6D7-4DDE-A405-C80AF217D07F}"/>
    <cellStyle name="Heading 3 2 34" xfId="3593" xr:uid="{62DFF8E5-D103-4FA6-A71F-535BD53A0E0B}"/>
    <cellStyle name="Heading 3 2 34 2" xfId="3594" xr:uid="{B08B90F4-46CD-4196-BF99-EF2EE685EDFA}"/>
    <cellStyle name="Heading 3 2 34 2 2" xfId="3595" xr:uid="{F3C33517-C9F2-4862-9A08-15A328816C69}"/>
    <cellStyle name="Heading 3 2 34 3" xfId="3596" xr:uid="{03FC7995-F9C0-458F-8DE3-8438A85519BC}"/>
    <cellStyle name="Heading 3 2 34 3 2" xfId="3597" xr:uid="{6AE2A43C-F53A-4A28-9AE6-D0B61ADE4A69}"/>
    <cellStyle name="Heading 3 2 34 4" xfId="3598" xr:uid="{C71CD1A0-6BF1-4EAE-9136-3793B8E91119}"/>
    <cellStyle name="Heading 3 2 34 4 2" xfId="3599" xr:uid="{B856C759-F8C4-4570-B1DF-BC3E387840CC}"/>
    <cellStyle name="Heading 3 2 35" xfId="3600" xr:uid="{33995D9A-BADB-465B-A32A-A0584450F763}"/>
    <cellStyle name="Heading 3 2 35 2" xfId="3601" xr:uid="{EBAF5EB4-10E2-41FA-BCA0-E09332FF892A}"/>
    <cellStyle name="Heading 3 2 35 2 2" xfId="3602" xr:uid="{0D309FC1-505B-494F-BF83-EF1FFA30B4D1}"/>
    <cellStyle name="Heading 3 2 35 3" xfId="3603" xr:uid="{AFC92725-292B-4CD5-BFDE-27F5F3D69E52}"/>
    <cellStyle name="Heading 3 2 35 3 2" xfId="3604" xr:uid="{F882318E-8A42-4A8E-AC95-79A364885CAF}"/>
    <cellStyle name="Heading 3 2 35 4" xfId="3605" xr:uid="{37A9D1B6-4C9D-4126-A493-4BF881AACCB7}"/>
    <cellStyle name="Heading 3 2 35 4 2" xfId="3606" xr:uid="{71C9AF51-EE1A-4B94-AEE8-C0347DC45794}"/>
    <cellStyle name="Heading 3 2 36" xfId="3607" xr:uid="{72FB7DD0-8D72-43E4-B9A4-B1D8DCEC6B91}"/>
    <cellStyle name="Heading 3 2 36 2" xfId="3608" xr:uid="{BBD1A623-CDA8-4255-B3C8-2AF9B11B6613}"/>
    <cellStyle name="Heading 3 2 36 2 2" xfId="3609" xr:uid="{3AFA8B41-2A76-4909-990F-674C35DB40AF}"/>
    <cellStyle name="Heading 3 2 36 3" xfId="3610" xr:uid="{D199D3A6-ABF0-458D-AE34-8F71E0F64C91}"/>
    <cellStyle name="Heading 3 2 36 3 2" xfId="3611" xr:uid="{241E6C6B-1708-47E3-ABE3-3E7528B79DDB}"/>
    <cellStyle name="Heading 3 2 36 4" xfId="3612" xr:uid="{A4655385-AB87-460B-B0A6-D6BF84ED91B4}"/>
    <cellStyle name="Heading 3 2 36 4 2" xfId="3613" xr:uid="{23AC946C-5A43-4BF8-825E-BC40B6DF53CF}"/>
    <cellStyle name="Heading 3 2 37" xfId="3614" xr:uid="{59F942D2-1981-48BC-9E91-4EC01D23ACA8}"/>
    <cellStyle name="Heading 3 2 37 2" xfId="3615" xr:uid="{CEDB8049-D098-42B8-BBAF-FE632CE793E4}"/>
    <cellStyle name="Heading 3 2 37 2 2" xfId="3616" xr:uid="{A51001BA-2FAC-46D7-BEA5-059AAB5D0E11}"/>
    <cellStyle name="Heading 3 2 37 3" xfId="3617" xr:uid="{B1CF4F5A-FDC3-4DB2-BBDB-EE46028FC389}"/>
    <cellStyle name="Heading 3 2 37 3 2" xfId="3618" xr:uid="{5557CB69-2965-48A0-9CD9-675F3E6E43DF}"/>
    <cellStyle name="Heading 3 2 37 4" xfId="3619" xr:uid="{493B9783-38B4-4107-B8C8-9D68F1746869}"/>
    <cellStyle name="Heading 3 2 37 4 2" xfId="3620" xr:uid="{FA47CF36-D91D-41ED-835C-F4A4ECE832BC}"/>
    <cellStyle name="Heading 3 2 38" xfId="3621" xr:uid="{AEBD5422-8443-4B84-8820-1B6BA506EFE7}"/>
    <cellStyle name="Heading 3 2 38 2" xfId="3622" xr:uid="{21F8DED8-214A-49A3-94E9-B04A2820C40E}"/>
    <cellStyle name="Heading 3 2 38 2 2" xfId="3623" xr:uid="{97EF9E34-6DE3-4738-BCB0-26980CD22F5F}"/>
    <cellStyle name="Heading 3 2 38 3" xfId="3624" xr:uid="{95BCD45A-2B5E-4539-97E2-31BDFC676640}"/>
    <cellStyle name="Heading 3 2 38 3 2" xfId="3625" xr:uid="{D6085B92-BCFF-465B-ADAF-397E56DB9CCD}"/>
    <cellStyle name="Heading 3 2 38 4" xfId="3626" xr:uid="{9DE3075D-0169-4714-8171-97F389B9F385}"/>
    <cellStyle name="Heading 3 2 38 4 2" xfId="3627" xr:uid="{7798E58D-A287-46B1-84C7-18381A72CD99}"/>
    <cellStyle name="Heading 3 2 39" xfId="3628" xr:uid="{C08ADEC7-947D-49EF-958A-D39E21D9AF5C}"/>
    <cellStyle name="Heading 3 2 39 2" xfId="3629" xr:uid="{E2883EA7-D28E-4CA7-B223-E137DCE87E26}"/>
    <cellStyle name="Heading 3 2 39 2 2" xfId="3630" xr:uid="{624EE471-3421-4736-BC70-DA58F200AB19}"/>
    <cellStyle name="Heading 3 2 39 3" xfId="3631" xr:uid="{DD5A13F3-8E21-4854-912A-00240532ECDB}"/>
    <cellStyle name="Heading 3 2 39 3 2" xfId="3632" xr:uid="{9F458F17-5FBC-4675-8359-215D675DC6E8}"/>
    <cellStyle name="Heading 3 2 39 4" xfId="3633" xr:uid="{8BFB2605-5CF1-48C6-8A86-A3DB86934033}"/>
    <cellStyle name="Heading 3 2 39 4 2" xfId="3634" xr:uid="{B1CD5480-8DE9-457E-932D-EDB88F855EDC}"/>
    <cellStyle name="Heading 3 2 4" xfId="3635" xr:uid="{1EDE4FF8-462B-4BAE-BFB7-5B845AF49EC1}"/>
    <cellStyle name="Heading 3 2 4 10" xfId="3636" xr:uid="{12C7BCDB-D18D-4C72-B46E-D7E51AC7F38F}"/>
    <cellStyle name="Heading 3 2 4 10 2" xfId="3637" xr:uid="{16215277-E543-4BAA-BB5E-E7900DE9228E}"/>
    <cellStyle name="Heading 3 2 4 10 2 2" xfId="3638" xr:uid="{57B524C4-B5DE-4F06-BFB7-CA3124CEB1BA}"/>
    <cellStyle name="Heading 3 2 4 10 3" xfId="3639" xr:uid="{599FC790-9CA1-49CD-AB54-D7ECFAAC2F47}"/>
    <cellStyle name="Heading 3 2 4 10 3 2" xfId="3640" xr:uid="{5703DC12-8088-40A9-862F-7130DA670B50}"/>
    <cellStyle name="Heading 3 2 4 10 4" xfId="3641" xr:uid="{6C3E8F01-EEBB-4F80-80CF-02C613F73E7B}"/>
    <cellStyle name="Heading 3 2 4 10 4 2" xfId="3642" xr:uid="{3C9AAD6B-F595-4C7E-AFE6-4FD2C0800D89}"/>
    <cellStyle name="Heading 3 2 4 11" xfId="3643" xr:uid="{AEABE0FC-37B3-4D7C-8EF0-2ABCA68BDB62}"/>
    <cellStyle name="Heading 3 2 4 11 2" xfId="3644" xr:uid="{647937F7-74B8-488D-B998-96030F7083B7}"/>
    <cellStyle name="Heading 3 2 4 11 2 2" xfId="3645" xr:uid="{78C40EB0-7968-4AC9-B0E5-F40AF496414F}"/>
    <cellStyle name="Heading 3 2 4 11 3" xfId="3646" xr:uid="{46E6E986-C92E-4C3D-93D9-AA75572154BC}"/>
    <cellStyle name="Heading 3 2 4 11 3 2" xfId="3647" xr:uid="{9CEF4703-F961-4DE7-829F-F991AA714767}"/>
    <cellStyle name="Heading 3 2 4 11 4" xfId="3648" xr:uid="{6A540C44-7E88-4F79-B4AC-477B4350860A}"/>
    <cellStyle name="Heading 3 2 4 11 4 2" xfId="3649" xr:uid="{F2BB3FA5-C9D6-4AED-93E2-D48124A7918E}"/>
    <cellStyle name="Heading 3 2 4 12" xfId="3650" xr:uid="{5E139C50-E42F-4111-8897-6DF9EF13DECD}"/>
    <cellStyle name="Heading 3 2 4 12 2" xfId="3651" xr:uid="{974D8CF9-36D0-4ADA-8C01-1EC0C3B162CE}"/>
    <cellStyle name="Heading 3 2 4 12 2 2" xfId="3652" xr:uid="{05A01E83-A39B-471F-9DE1-CDAC93AA3567}"/>
    <cellStyle name="Heading 3 2 4 12 3" xfId="3653" xr:uid="{27B07F20-EE88-4727-89C8-C2B55073C658}"/>
    <cellStyle name="Heading 3 2 4 12 3 2" xfId="3654" xr:uid="{73DA1E00-41FF-4742-807A-95DA299C1CE9}"/>
    <cellStyle name="Heading 3 2 4 12 4" xfId="3655" xr:uid="{78ABB436-8E00-4E0D-A259-56B936C76972}"/>
    <cellStyle name="Heading 3 2 4 12 4 2" xfId="3656" xr:uid="{854E71BD-71ED-4B49-B03F-4D800D37BED6}"/>
    <cellStyle name="Heading 3 2 4 13" xfId="3657" xr:uid="{4AB2AD24-F2C0-4D00-8A32-4BFC8AAA681D}"/>
    <cellStyle name="Heading 3 2 4 13 2" xfId="3658" xr:uid="{6DB32CBC-9425-4B67-AC6F-4368C21C925A}"/>
    <cellStyle name="Heading 3 2 4 13 2 2" xfId="3659" xr:uid="{26C536E6-F307-4631-9D80-086B19064849}"/>
    <cellStyle name="Heading 3 2 4 13 3" xfId="3660" xr:uid="{889F389D-830A-40B6-AE11-801EB259AAFB}"/>
    <cellStyle name="Heading 3 2 4 13 3 2" xfId="3661" xr:uid="{2D9A4331-EA4E-43DB-B077-1ABA25E8BC07}"/>
    <cellStyle name="Heading 3 2 4 13 4" xfId="3662" xr:uid="{A5EBE8B4-53B9-47BE-847B-2D396C9771C1}"/>
    <cellStyle name="Heading 3 2 4 13 4 2" xfId="3663" xr:uid="{F90E65A9-7764-43C7-B7D1-3B450ACA7360}"/>
    <cellStyle name="Heading 3 2 4 14" xfId="3664" xr:uid="{3B2FB004-DA72-485C-A312-5483907AC24B}"/>
    <cellStyle name="Heading 3 2 4 14 2" xfId="3665" xr:uid="{9573AB2F-0AB1-4D44-A725-BDCD5F6242FD}"/>
    <cellStyle name="Heading 3 2 4 14 2 2" xfId="3666" xr:uid="{B7C9F061-97EB-43DB-AF57-CE586F352BD2}"/>
    <cellStyle name="Heading 3 2 4 14 3" xfId="3667" xr:uid="{3C044641-0FD9-42B8-A421-36596F92608D}"/>
    <cellStyle name="Heading 3 2 4 14 3 2" xfId="3668" xr:uid="{0E0EAFB8-AA62-412A-B15B-AEC0FD5D8194}"/>
    <cellStyle name="Heading 3 2 4 14 4" xfId="3669" xr:uid="{95060EDC-86C8-4E17-B096-51AF5D22DA78}"/>
    <cellStyle name="Heading 3 2 4 14 4 2" xfId="3670" xr:uid="{CF462AFD-86B4-47E1-9536-C890C98E51AD}"/>
    <cellStyle name="Heading 3 2 4 15" xfId="3671" xr:uid="{C58DB899-E82E-43A3-BB59-11CA8CA0E20D}"/>
    <cellStyle name="Heading 3 2 4 15 2" xfId="3672" xr:uid="{C68A98EB-9888-4A2E-B722-01BEF491722A}"/>
    <cellStyle name="Heading 3 2 4 15 2 2" xfId="3673" xr:uid="{F2C0F018-AB73-4D23-8B5E-4B11BAFE8F05}"/>
    <cellStyle name="Heading 3 2 4 15 3" xfId="3674" xr:uid="{1847F23B-BC8D-431E-827E-B5B20F24F196}"/>
    <cellStyle name="Heading 3 2 4 15 3 2" xfId="3675" xr:uid="{C135442C-6B84-4E41-ACC3-82DB10D962B8}"/>
    <cellStyle name="Heading 3 2 4 15 4" xfId="3676" xr:uid="{83B1D78A-9B89-408B-98B4-AF1130BD4F21}"/>
    <cellStyle name="Heading 3 2 4 15 4 2" xfId="3677" xr:uid="{BA94CE65-3A71-4AA0-92ED-3CC6A1AABC04}"/>
    <cellStyle name="Heading 3 2 4 16" xfId="3678" xr:uid="{C387F35E-E512-40EA-94FF-3027CD2EC5FE}"/>
    <cellStyle name="Heading 3 2 4 16 2" xfId="3679" xr:uid="{A95BEAF8-1A8E-46BB-A92A-55D4ACDD213A}"/>
    <cellStyle name="Heading 3 2 4 17" xfId="3680" xr:uid="{A10632F9-CF2B-4FE8-BAC6-CEE07425F40A}"/>
    <cellStyle name="Heading 3 2 4 17 2" xfId="3681" xr:uid="{83F9F8B6-7BD9-4D4B-BCF9-5917C35A312C}"/>
    <cellStyle name="Heading 3 2 4 18" xfId="3682" xr:uid="{013B1403-5BE9-45BA-B662-29C1D7323176}"/>
    <cellStyle name="Heading 3 2 4 18 2" xfId="3683" xr:uid="{A3113BFE-699C-4BF3-BFEF-5063FD957088}"/>
    <cellStyle name="Heading 3 2 4 19" xfId="3684" xr:uid="{BEEEEC9B-BC96-4C76-8FA8-97C523B94400}"/>
    <cellStyle name="Heading 3 2 4 2" xfId="3685" xr:uid="{F03E2139-9390-4BF8-AE2C-23BD65851D7D}"/>
    <cellStyle name="Heading 3 2 4 2 2" xfId="3686" xr:uid="{BFB6A486-A714-4EA2-889C-44AC3B813ADA}"/>
    <cellStyle name="Heading 3 2 4 2 2 2" xfId="3687" xr:uid="{02080B79-0D5C-4C69-A7CD-D368C944E453}"/>
    <cellStyle name="Heading 3 2 4 2 3" xfId="3688" xr:uid="{5905043A-E5EA-4BB8-9D3F-C9BBF31D658E}"/>
    <cellStyle name="Heading 3 2 4 2 3 2" xfId="3689" xr:uid="{56578BD8-A83F-47A4-8A14-8F114298F523}"/>
    <cellStyle name="Heading 3 2 4 2 4" xfId="3690" xr:uid="{A08049B7-7C88-4BC0-BD2B-F03E97FF0A63}"/>
    <cellStyle name="Heading 3 2 4 2 4 2" xfId="3691" xr:uid="{04E23ECF-3860-43DD-A3A8-789060E01930}"/>
    <cellStyle name="Heading 3 2 4 20" xfId="3692" xr:uid="{B57E81C1-7AE0-42C7-B865-FAA445586643}"/>
    <cellStyle name="Heading 3 2 4 21" xfId="3693" xr:uid="{9EF83BC3-99AB-4606-B89B-8F8BBF4A0E02}"/>
    <cellStyle name="Heading 3 2 4 22" xfId="3694" xr:uid="{86254C84-23F8-4769-A9B0-852B2218218C}"/>
    <cellStyle name="Heading 3 2 4 23" xfId="3695" xr:uid="{21F7DB9F-3541-4D28-8B72-1A8DD70C1BE5}"/>
    <cellStyle name="Heading 3 2 4 24" xfId="3696" xr:uid="{66F36E7E-45F8-4228-8246-13972F8B41A9}"/>
    <cellStyle name="Heading 3 2 4 25" xfId="3697" xr:uid="{EC9DC07D-EEDC-4CA1-ABBB-2934F0B19726}"/>
    <cellStyle name="Heading 3 2 4 3" xfId="3698" xr:uid="{50343A40-9DC6-4D54-8852-286518DDB098}"/>
    <cellStyle name="Heading 3 2 4 3 2" xfId="3699" xr:uid="{11A8C722-E814-4B07-B888-F8AC7F6B4E82}"/>
    <cellStyle name="Heading 3 2 4 3 2 2" xfId="3700" xr:uid="{43B398DA-A178-40ED-B6C5-368BC22AE7E4}"/>
    <cellStyle name="Heading 3 2 4 3 3" xfId="3701" xr:uid="{894D40F8-CCCC-4468-8A71-23B95D528932}"/>
    <cellStyle name="Heading 3 2 4 3 3 2" xfId="3702" xr:uid="{396E9862-6D08-4013-980D-822A8F27452C}"/>
    <cellStyle name="Heading 3 2 4 3 4" xfId="3703" xr:uid="{DFCFA481-5E44-4D03-A2BA-77E620CD0F1E}"/>
    <cellStyle name="Heading 3 2 4 3 4 2" xfId="3704" xr:uid="{6686EA6D-D44E-4C21-9CF6-0832FD38F521}"/>
    <cellStyle name="Heading 3 2 4 4" xfId="3705" xr:uid="{AA1BA09F-E202-4AFB-860D-82091C3E3F3F}"/>
    <cellStyle name="Heading 3 2 4 4 2" xfId="3706" xr:uid="{459AE6E7-D608-4A83-8C29-CE4958A6919E}"/>
    <cellStyle name="Heading 3 2 4 4 2 2" xfId="3707" xr:uid="{5DB6444B-9E7D-4DC3-9FAE-33034D5C4650}"/>
    <cellStyle name="Heading 3 2 4 4 3" xfId="3708" xr:uid="{8E2FDF5F-128B-4175-A8EC-9A6B5F1F8B33}"/>
    <cellStyle name="Heading 3 2 4 4 3 2" xfId="3709" xr:uid="{296B61D4-3439-4432-86DA-74C3F24F02EB}"/>
    <cellStyle name="Heading 3 2 4 4 4" xfId="3710" xr:uid="{C5AB72E4-0C1D-4EA2-A063-044B3A918783}"/>
    <cellStyle name="Heading 3 2 4 4 4 2" xfId="3711" xr:uid="{A2A07D57-B6E0-41E8-BB9A-E4BD6DAF3AFA}"/>
    <cellStyle name="Heading 3 2 4 5" xfId="3712" xr:uid="{80BC47E9-4C71-4603-B8EA-72A6CFAB8F76}"/>
    <cellStyle name="Heading 3 2 4 5 2" xfId="3713" xr:uid="{580B8D2A-1818-4BE0-8852-B19CE0B08CA4}"/>
    <cellStyle name="Heading 3 2 4 5 2 2" xfId="3714" xr:uid="{48100606-5936-4659-8D4C-D45C55EDA7C4}"/>
    <cellStyle name="Heading 3 2 4 5 3" xfId="3715" xr:uid="{B3EA9657-C675-4BCC-8220-92B48721D4E6}"/>
    <cellStyle name="Heading 3 2 4 5 3 2" xfId="3716" xr:uid="{823E5F55-1B48-4B50-9E9A-300A6C1B8BE3}"/>
    <cellStyle name="Heading 3 2 4 5 4" xfId="3717" xr:uid="{F990611F-AFAE-4F55-BF97-D76ECAD5021E}"/>
    <cellStyle name="Heading 3 2 4 5 4 2" xfId="3718" xr:uid="{75F5111E-F960-4857-BCD1-A4BA5D2268C7}"/>
    <cellStyle name="Heading 3 2 4 6" xfId="3719" xr:uid="{F5306D7B-30FC-4686-96CB-6B977256A2B2}"/>
    <cellStyle name="Heading 3 2 4 6 2" xfId="3720" xr:uid="{FCF0DF6C-4DF0-41AB-892E-0EFD48CCA3E4}"/>
    <cellStyle name="Heading 3 2 4 6 2 2" xfId="3721" xr:uid="{21688DCF-14A7-4D85-99C6-4C424DFC11D9}"/>
    <cellStyle name="Heading 3 2 4 6 3" xfId="3722" xr:uid="{106FF398-20F7-4663-81B9-E9E37F5F2295}"/>
    <cellStyle name="Heading 3 2 4 6 3 2" xfId="3723" xr:uid="{0EEB16AD-2E82-4A31-8710-6F76FCEF69E5}"/>
    <cellStyle name="Heading 3 2 4 6 4" xfId="3724" xr:uid="{17077133-4185-41CC-9B49-6C598EE1E123}"/>
    <cellStyle name="Heading 3 2 4 6 4 2" xfId="3725" xr:uid="{F8924755-E357-4475-8894-4C8C22FB6B07}"/>
    <cellStyle name="Heading 3 2 4 7" xfId="3726" xr:uid="{F5BE5C3F-CCFD-4F57-B120-541002184FB2}"/>
    <cellStyle name="Heading 3 2 4 7 2" xfId="3727" xr:uid="{3DB10966-239D-43A8-942A-F0C98FE5E4EE}"/>
    <cellStyle name="Heading 3 2 4 7 2 2" xfId="3728" xr:uid="{732BD109-D901-4D6F-BEE0-60E94F8664F5}"/>
    <cellStyle name="Heading 3 2 4 7 3" xfId="3729" xr:uid="{4E7517BC-83C9-42D4-A784-2AB5C5B9FA9F}"/>
    <cellStyle name="Heading 3 2 4 7 3 2" xfId="3730" xr:uid="{0BE63CEE-BC9E-4AFC-B3EE-A86781CBBC80}"/>
    <cellStyle name="Heading 3 2 4 7 4" xfId="3731" xr:uid="{6BC98163-F000-43F1-9DB9-6AA59CED9CEF}"/>
    <cellStyle name="Heading 3 2 4 7 4 2" xfId="3732" xr:uid="{B142616E-4968-4DCE-93E0-D478863275EF}"/>
    <cellStyle name="Heading 3 2 4 8" xfId="3733" xr:uid="{69B484BA-D08F-4173-8DC9-2A11D8C9C76E}"/>
    <cellStyle name="Heading 3 2 4 8 2" xfId="3734" xr:uid="{27BCBD64-936F-4E71-9791-D134D477A5EB}"/>
    <cellStyle name="Heading 3 2 4 8 2 2" xfId="3735" xr:uid="{8AF39606-96DE-4676-8122-A9D4D5A4B21C}"/>
    <cellStyle name="Heading 3 2 4 8 3" xfId="3736" xr:uid="{E0DEEDBF-FAE7-498A-BFD9-E3227ED087F2}"/>
    <cellStyle name="Heading 3 2 4 8 3 2" xfId="3737" xr:uid="{BC5594A5-BCA9-4204-B75A-5383E95BEA7A}"/>
    <cellStyle name="Heading 3 2 4 8 4" xfId="3738" xr:uid="{4AFFC6F1-377B-4F69-A9BB-B13BD3E3BE7B}"/>
    <cellStyle name="Heading 3 2 4 8 4 2" xfId="3739" xr:uid="{7A229A96-B620-4D1C-B92B-61CA559F847E}"/>
    <cellStyle name="Heading 3 2 4 9" xfId="3740" xr:uid="{394E5008-D4B5-4E71-B6AE-61D0BD790AEA}"/>
    <cellStyle name="Heading 3 2 4 9 2" xfId="3741" xr:uid="{30BAD8EE-9F9A-49A3-AD26-304B5E3EB635}"/>
    <cellStyle name="Heading 3 2 4 9 2 2" xfId="3742" xr:uid="{E0DB3104-324A-46A1-8F99-22674A85AD55}"/>
    <cellStyle name="Heading 3 2 4 9 3" xfId="3743" xr:uid="{FDCEBF8A-F46A-4455-9725-7BAF403819C8}"/>
    <cellStyle name="Heading 3 2 4 9 3 2" xfId="3744" xr:uid="{94FD36EC-3BFD-4CAB-B817-29352255E9FD}"/>
    <cellStyle name="Heading 3 2 4 9 4" xfId="3745" xr:uid="{CD76B3F5-FF9A-41C7-B173-A40F55231F38}"/>
    <cellStyle name="Heading 3 2 4 9 4 2" xfId="3746" xr:uid="{506D1506-CAC9-4685-8010-B30175D2583A}"/>
    <cellStyle name="Heading 3 2 40" xfId="3747" xr:uid="{A72F4AB4-4E77-4045-975D-08693565BFA0}"/>
    <cellStyle name="Heading 3 2 40 2" xfId="3748" xr:uid="{9D442C4B-52D8-4B83-8601-D33DD034D057}"/>
    <cellStyle name="Heading 3 2 41" xfId="3749" xr:uid="{534E1068-B1DB-487D-8971-A4A154FC9DEE}"/>
    <cellStyle name="Heading 3 2 41 2" xfId="3750" xr:uid="{A390FC0A-036B-4BA7-AFF4-850457FC60F3}"/>
    <cellStyle name="Heading 3 2 42" xfId="3751" xr:uid="{E2F3A728-4B34-4319-82EF-401AC6B958F2}"/>
    <cellStyle name="Heading 3 2 42 2" xfId="3752" xr:uid="{39398D43-F225-4502-9D47-1DCE846D0497}"/>
    <cellStyle name="Heading 3 2 43" xfId="3753" xr:uid="{ABA4DAE5-197D-447B-B1E1-4EEEB59B9EC6}"/>
    <cellStyle name="Heading 3 2 44" xfId="3754" xr:uid="{67A13FEF-9C91-46E9-BE5F-AEE8922541FB}"/>
    <cellStyle name="Heading 3 2 45" xfId="3755" xr:uid="{B6D05A7C-6395-49C6-B651-83F52A1F6C54}"/>
    <cellStyle name="Heading 3 2 46" xfId="3756" xr:uid="{66E854A7-9404-4812-8325-7924C9981CA5}"/>
    <cellStyle name="Heading 3 2 47" xfId="3757" xr:uid="{99ED28C6-1F49-44E6-B998-A91BFCFF4243}"/>
    <cellStyle name="Heading 3 2 48" xfId="3758" xr:uid="{B007AF64-17CC-4724-9440-204D56743ED2}"/>
    <cellStyle name="Heading 3 2 49" xfId="3759" xr:uid="{FBDD8814-3AF8-4E6A-BCD2-7C9D1B00C3D6}"/>
    <cellStyle name="Heading 3 2 5" xfId="3760" xr:uid="{EAAB1BFA-188A-4D49-9F4C-DF99C6506056}"/>
    <cellStyle name="Heading 3 2 5 10" xfId="3761" xr:uid="{4D157BE9-CB9E-48E1-A14E-1984AFD5202C}"/>
    <cellStyle name="Heading 3 2 5 10 2" xfId="3762" xr:uid="{4A649077-6524-4D55-97C7-C5D1340A8003}"/>
    <cellStyle name="Heading 3 2 5 10 2 2" xfId="3763" xr:uid="{2BAD10A0-E05F-4A3D-8A47-EDBEAC6F565F}"/>
    <cellStyle name="Heading 3 2 5 10 3" xfId="3764" xr:uid="{D6C37927-0A4B-4CC3-97F2-3D16B9860709}"/>
    <cellStyle name="Heading 3 2 5 10 3 2" xfId="3765" xr:uid="{69AFEE65-6574-4313-9B22-5847E8FA8E2A}"/>
    <cellStyle name="Heading 3 2 5 10 4" xfId="3766" xr:uid="{AA2DE761-02D8-4052-84FC-5F2DE8026748}"/>
    <cellStyle name="Heading 3 2 5 10 4 2" xfId="3767" xr:uid="{EF6D42B2-BA45-488A-AD41-E703A37BE0C3}"/>
    <cellStyle name="Heading 3 2 5 11" xfId="3768" xr:uid="{C31F6C5B-0689-4AD9-A2F5-DC8224B99FF5}"/>
    <cellStyle name="Heading 3 2 5 11 2" xfId="3769" xr:uid="{C494F8AC-EFF9-471F-9930-EB075DB5F9E1}"/>
    <cellStyle name="Heading 3 2 5 11 2 2" xfId="3770" xr:uid="{20891A7F-B799-4D9E-8CD9-3FA81877C08D}"/>
    <cellStyle name="Heading 3 2 5 11 3" xfId="3771" xr:uid="{09F70A2B-7414-4412-9E4C-D8095ADCBC20}"/>
    <cellStyle name="Heading 3 2 5 11 3 2" xfId="3772" xr:uid="{C8A16C41-8E3F-46A8-8986-9FA057CFF6E6}"/>
    <cellStyle name="Heading 3 2 5 11 4" xfId="3773" xr:uid="{F368E84A-9C65-4B12-8FD2-C71BD1C4CDEA}"/>
    <cellStyle name="Heading 3 2 5 11 4 2" xfId="3774" xr:uid="{9EC8B1C8-AA1B-4D4A-9500-81C829895157}"/>
    <cellStyle name="Heading 3 2 5 12" xfId="3775" xr:uid="{68DD52EC-4612-483D-8BBE-BB6757FDCF03}"/>
    <cellStyle name="Heading 3 2 5 12 2" xfId="3776" xr:uid="{6E633225-47F4-4A4A-A46B-D833084E27B7}"/>
    <cellStyle name="Heading 3 2 5 12 2 2" xfId="3777" xr:uid="{857CC194-115B-41CA-9249-72D6120BE68D}"/>
    <cellStyle name="Heading 3 2 5 12 3" xfId="3778" xr:uid="{24F4EE04-716B-4B08-828C-EC0046F8E7A8}"/>
    <cellStyle name="Heading 3 2 5 12 3 2" xfId="3779" xr:uid="{D86E6255-6B7A-4C0E-9F79-4140158EB0F4}"/>
    <cellStyle name="Heading 3 2 5 12 4" xfId="3780" xr:uid="{35E70247-F52C-447C-AF79-933C82EAA714}"/>
    <cellStyle name="Heading 3 2 5 12 4 2" xfId="3781" xr:uid="{6BF5F263-A13B-4642-9A03-2932C86CE5B9}"/>
    <cellStyle name="Heading 3 2 5 13" xfId="3782" xr:uid="{1ACDE433-737F-4FA3-838C-13216A7586AA}"/>
    <cellStyle name="Heading 3 2 5 13 2" xfId="3783" xr:uid="{21C08C08-5E24-4E36-9341-E39A45705816}"/>
    <cellStyle name="Heading 3 2 5 13 2 2" xfId="3784" xr:uid="{17E45605-4F41-4E15-A6D2-C92A6DDDF176}"/>
    <cellStyle name="Heading 3 2 5 13 3" xfId="3785" xr:uid="{474BF741-F7F4-47A0-B072-6D6650A87A35}"/>
    <cellStyle name="Heading 3 2 5 13 3 2" xfId="3786" xr:uid="{2712137E-FCB0-4731-97A3-3281D1CFEBC2}"/>
    <cellStyle name="Heading 3 2 5 13 4" xfId="3787" xr:uid="{85BAE695-37AF-4B76-A7FB-D8A043F6C527}"/>
    <cellStyle name="Heading 3 2 5 13 4 2" xfId="3788" xr:uid="{67CE8602-2B48-4AF3-AD8E-0705FBAAF16A}"/>
    <cellStyle name="Heading 3 2 5 14" xfId="3789" xr:uid="{DEDE0BE6-8879-4187-BC0D-A76AB704FA8F}"/>
    <cellStyle name="Heading 3 2 5 14 2" xfId="3790" xr:uid="{96484BE4-6D06-4CA7-9DD8-40946303DF81}"/>
    <cellStyle name="Heading 3 2 5 14 2 2" xfId="3791" xr:uid="{C403A679-59C8-4948-92F5-432941C0996C}"/>
    <cellStyle name="Heading 3 2 5 14 3" xfId="3792" xr:uid="{752139AB-A90A-4A2A-B4BC-82F5C027ECB0}"/>
    <cellStyle name="Heading 3 2 5 14 3 2" xfId="3793" xr:uid="{0B4D7537-AA74-4A28-8743-64FC09EEBF0D}"/>
    <cellStyle name="Heading 3 2 5 14 4" xfId="3794" xr:uid="{B1C00351-C6B7-4EE9-8A6E-06CB14E9245D}"/>
    <cellStyle name="Heading 3 2 5 14 4 2" xfId="3795" xr:uid="{3784D4AA-0325-4279-8237-703F5AEA956B}"/>
    <cellStyle name="Heading 3 2 5 15" xfId="3796" xr:uid="{4E86D261-F45E-45FA-AF40-DCC47FC1D000}"/>
    <cellStyle name="Heading 3 2 5 15 2" xfId="3797" xr:uid="{58A51236-E8EC-4F45-9242-7C003BF7DF43}"/>
    <cellStyle name="Heading 3 2 5 15 2 2" xfId="3798" xr:uid="{1C9C1B50-2872-4489-80D7-6550458C2768}"/>
    <cellStyle name="Heading 3 2 5 15 3" xfId="3799" xr:uid="{A0DE7B92-7F59-4868-ADCC-CF6B11E69432}"/>
    <cellStyle name="Heading 3 2 5 15 3 2" xfId="3800" xr:uid="{B6898FA5-634B-4B80-8F3A-33BB8790BCB1}"/>
    <cellStyle name="Heading 3 2 5 15 4" xfId="3801" xr:uid="{DB0D6CB9-588D-4D89-B4EC-05BD5B5BC045}"/>
    <cellStyle name="Heading 3 2 5 15 4 2" xfId="3802" xr:uid="{9276F10B-4977-4944-A84F-9170A1CE82FB}"/>
    <cellStyle name="Heading 3 2 5 16" xfId="3803" xr:uid="{C7AC3CDF-1D26-46B6-BE5F-F1083046642A}"/>
    <cellStyle name="Heading 3 2 5 16 2" xfId="3804" xr:uid="{C5D9238F-3501-42A5-BC9A-FF8B790956F0}"/>
    <cellStyle name="Heading 3 2 5 17" xfId="3805" xr:uid="{3B6F4631-37B8-4D9A-AB03-B7E2CA5376CF}"/>
    <cellStyle name="Heading 3 2 5 17 2" xfId="3806" xr:uid="{BFE4770E-D94F-4B53-A39C-CFE115D29DD2}"/>
    <cellStyle name="Heading 3 2 5 18" xfId="3807" xr:uid="{EE7B2ABE-45DF-4D06-AA4F-16EA58684B29}"/>
    <cellStyle name="Heading 3 2 5 18 2" xfId="3808" xr:uid="{6A634922-565D-497F-BD79-7CEA3A3C76C4}"/>
    <cellStyle name="Heading 3 2 5 19" xfId="3809" xr:uid="{FCB77EF2-3D45-47E6-B1A6-EEF2E3648DAE}"/>
    <cellStyle name="Heading 3 2 5 2" xfId="3810" xr:uid="{47A0C923-FC46-407D-BFA9-AE0EBBF98AE6}"/>
    <cellStyle name="Heading 3 2 5 2 2" xfId="3811" xr:uid="{4C5E1E7E-6133-46E4-BB7E-D75999E0F760}"/>
    <cellStyle name="Heading 3 2 5 2 2 2" xfId="3812" xr:uid="{EF14AF44-DB43-4438-92D8-2EE2E9DAD6AF}"/>
    <cellStyle name="Heading 3 2 5 2 3" xfId="3813" xr:uid="{2B524A6B-CF69-45E8-AEB0-7FDAEAD10458}"/>
    <cellStyle name="Heading 3 2 5 2 3 2" xfId="3814" xr:uid="{6E794A98-4915-44B5-B2BF-6E5E6084290E}"/>
    <cellStyle name="Heading 3 2 5 2 4" xfId="3815" xr:uid="{B29AB3FE-95BA-48EF-84E5-7D7ACF9C2BB3}"/>
    <cellStyle name="Heading 3 2 5 2 4 2" xfId="3816" xr:uid="{57663F85-C8EC-4B88-98BD-2D2C196714CF}"/>
    <cellStyle name="Heading 3 2 5 20" xfId="3817" xr:uid="{7CA8BCE6-7E9A-4A05-B458-671FAB567853}"/>
    <cellStyle name="Heading 3 2 5 21" xfId="3818" xr:uid="{CCD0B505-F570-4B81-AC54-DE64F87C5234}"/>
    <cellStyle name="Heading 3 2 5 22" xfId="3819" xr:uid="{8910944C-34EF-4598-8ABE-0A5446661438}"/>
    <cellStyle name="Heading 3 2 5 23" xfId="3820" xr:uid="{0D55AEFD-B1D5-4737-803D-FC4F08C04FCC}"/>
    <cellStyle name="Heading 3 2 5 24" xfId="3821" xr:uid="{4D8D80C9-7AA8-468F-93E5-B31ECD9FEC9A}"/>
    <cellStyle name="Heading 3 2 5 25" xfId="3822" xr:uid="{B2D75F0A-D029-40B9-BADB-90768C9E7837}"/>
    <cellStyle name="Heading 3 2 5 3" xfId="3823" xr:uid="{14B8C4D2-E95B-418F-BFF8-DE15BD9B31DA}"/>
    <cellStyle name="Heading 3 2 5 3 2" xfId="3824" xr:uid="{D48F88CF-F64A-44BE-A24E-1495E10BBE48}"/>
    <cellStyle name="Heading 3 2 5 3 2 2" xfId="3825" xr:uid="{FCAFF50A-D07C-4F1A-B31F-95B69E30B766}"/>
    <cellStyle name="Heading 3 2 5 3 3" xfId="3826" xr:uid="{41F1FF74-1710-4062-B172-4D3C3B6AE85E}"/>
    <cellStyle name="Heading 3 2 5 3 3 2" xfId="3827" xr:uid="{C1F92427-880A-483D-B3E0-C4FE8ED50DF6}"/>
    <cellStyle name="Heading 3 2 5 3 4" xfId="3828" xr:uid="{3EBC8232-8FF0-413E-9023-25B8FBC50AD6}"/>
    <cellStyle name="Heading 3 2 5 3 4 2" xfId="3829" xr:uid="{8763CCBB-9A73-4234-9850-E13A7E51778D}"/>
    <cellStyle name="Heading 3 2 5 4" xfId="3830" xr:uid="{168FAF4E-1AAA-44D7-A3CE-93B58B48B2C3}"/>
    <cellStyle name="Heading 3 2 5 4 2" xfId="3831" xr:uid="{B04FF3EF-63EF-404D-A36A-F3D49D6BBF9E}"/>
    <cellStyle name="Heading 3 2 5 4 2 2" xfId="3832" xr:uid="{333F6F2E-6EB4-4DE3-95D0-B09AE9A07273}"/>
    <cellStyle name="Heading 3 2 5 4 3" xfId="3833" xr:uid="{C8D4CF63-BC06-462A-8752-B6E06AB797B3}"/>
    <cellStyle name="Heading 3 2 5 4 3 2" xfId="3834" xr:uid="{E95ABD31-7909-403D-B366-6696B3BFDFB9}"/>
    <cellStyle name="Heading 3 2 5 4 4" xfId="3835" xr:uid="{5B9C2F67-12BB-43E9-BC37-F35EA051ABAA}"/>
    <cellStyle name="Heading 3 2 5 4 4 2" xfId="3836" xr:uid="{F621FC3E-8E7A-49B2-AF26-913595E2D937}"/>
    <cellStyle name="Heading 3 2 5 5" xfId="3837" xr:uid="{F4C07C2C-D178-49E5-B4A5-E50666F1939C}"/>
    <cellStyle name="Heading 3 2 5 5 2" xfId="3838" xr:uid="{77D4C24B-0EF5-4693-AB51-73EEEDB2AB93}"/>
    <cellStyle name="Heading 3 2 5 5 2 2" xfId="3839" xr:uid="{7BF7E6C2-998C-4F5C-B4A3-8EBAB5CE5BE1}"/>
    <cellStyle name="Heading 3 2 5 5 3" xfId="3840" xr:uid="{2DAF1272-4D8C-43E4-BB5F-29697651001A}"/>
    <cellStyle name="Heading 3 2 5 5 3 2" xfId="3841" xr:uid="{EEC0E3DA-5F8A-4C43-9282-7F9B50EBF464}"/>
    <cellStyle name="Heading 3 2 5 5 4" xfId="3842" xr:uid="{A48764B7-6250-4A43-88C9-52001AC30AEF}"/>
    <cellStyle name="Heading 3 2 5 5 4 2" xfId="3843" xr:uid="{3C7359AC-17F9-41ED-ACF1-83399DEA34F8}"/>
    <cellStyle name="Heading 3 2 5 6" xfId="3844" xr:uid="{2B7C10A9-7A7D-409E-878F-70B163E6B28A}"/>
    <cellStyle name="Heading 3 2 5 6 2" xfId="3845" xr:uid="{C0366E48-85E4-46A8-86D5-DACEA840946E}"/>
    <cellStyle name="Heading 3 2 5 6 2 2" xfId="3846" xr:uid="{494EB7A9-FC39-4930-B5EB-6F434F9CC86B}"/>
    <cellStyle name="Heading 3 2 5 6 3" xfId="3847" xr:uid="{9B80522A-8877-461B-9A74-851BD87FAB85}"/>
    <cellStyle name="Heading 3 2 5 6 3 2" xfId="3848" xr:uid="{95CF3106-2990-4F1A-B5CD-7156DCE9F4B5}"/>
    <cellStyle name="Heading 3 2 5 6 4" xfId="3849" xr:uid="{9DB88CB6-C2E8-4EE1-AB5A-E83683F01239}"/>
    <cellStyle name="Heading 3 2 5 6 4 2" xfId="3850" xr:uid="{534B46FC-6DC9-4C56-A42E-3B37B0114900}"/>
    <cellStyle name="Heading 3 2 5 7" xfId="3851" xr:uid="{E0E819B7-99D3-4FAC-8F46-EA0F88B3DE01}"/>
    <cellStyle name="Heading 3 2 5 7 2" xfId="3852" xr:uid="{CF27560F-23D8-4B1D-8269-54F32DDD6A69}"/>
    <cellStyle name="Heading 3 2 5 7 2 2" xfId="3853" xr:uid="{84A2498D-477D-4D92-B90F-B2B3BA14E5F8}"/>
    <cellStyle name="Heading 3 2 5 7 3" xfId="3854" xr:uid="{19E2EE0C-638E-45C0-8AB4-CCFF9C739ECC}"/>
    <cellStyle name="Heading 3 2 5 7 3 2" xfId="3855" xr:uid="{382041AD-E385-48C0-847D-F08EDFF7FD81}"/>
    <cellStyle name="Heading 3 2 5 7 4" xfId="3856" xr:uid="{758F7969-63B0-48EA-BFC7-1DC174B42F6A}"/>
    <cellStyle name="Heading 3 2 5 7 4 2" xfId="3857" xr:uid="{36547128-FF1E-408B-A43F-38EDD1C324FF}"/>
    <cellStyle name="Heading 3 2 5 8" xfId="3858" xr:uid="{6310EC9B-E540-4326-91D2-940B9D5EF942}"/>
    <cellStyle name="Heading 3 2 5 8 2" xfId="3859" xr:uid="{4B83F6CB-1DAB-48DE-9246-C539762EE95C}"/>
    <cellStyle name="Heading 3 2 5 8 2 2" xfId="3860" xr:uid="{60CBF995-A3CA-4463-B97F-BFE02C065E5C}"/>
    <cellStyle name="Heading 3 2 5 8 3" xfId="3861" xr:uid="{D1BEC011-37E0-44D3-A102-1371BC2A682F}"/>
    <cellStyle name="Heading 3 2 5 8 3 2" xfId="3862" xr:uid="{A77E1CE1-2A2E-4F50-BBA2-7A5AA9FA7680}"/>
    <cellStyle name="Heading 3 2 5 8 4" xfId="3863" xr:uid="{77A7D8E3-2F78-418B-8F0D-59E386F071EE}"/>
    <cellStyle name="Heading 3 2 5 8 4 2" xfId="3864" xr:uid="{D7219C02-B2FA-4920-9BF1-B0FBE84589BF}"/>
    <cellStyle name="Heading 3 2 5 9" xfId="3865" xr:uid="{15E7AA49-28F9-49E4-9498-124F561D1DEF}"/>
    <cellStyle name="Heading 3 2 5 9 2" xfId="3866" xr:uid="{B2BC514C-9884-40CC-84E7-29854ACB19F5}"/>
    <cellStyle name="Heading 3 2 5 9 2 2" xfId="3867" xr:uid="{E0AFB2C1-C3E6-470C-847F-C246F439D14B}"/>
    <cellStyle name="Heading 3 2 5 9 3" xfId="3868" xr:uid="{C5F3CE47-26BE-4F60-9AE5-E911A22EBE46}"/>
    <cellStyle name="Heading 3 2 5 9 3 2" xfId="3869" xr:uid="{469B9FC2-ECC0-44A5-B144-571963CE3686}"/>
    <cellStyle name="Heading 3 2 5 9 4" xfId="3870" xr:uid="{1431C281-BD3F-473E-BC53-801ECF09D4B1}"/>
    <cellStyle name="Heading 3 2 5 9 4 2" xfId="3871" xr:uid="{AEACF52D-48E8-4F59-950E-7F254D2D49B5}"/>
    <cellStyle name="Heading 3 2 6" xfId="3872" xr:uid="{F9C48A96-F1AF-4664-B770-88B45C5EE11A}"/>
    <cellStyle name="Heading 3 2 6 10" xfId="3873" xr:uid="{98AFE033-4C23-41BD-98BA-6709373922A2}"/>
    <cellStyle name="Heading 3 2 6 10 2" xfId="3874" xr:uid="{44D25623-C440-4C00-8D65-1055544FF4B8}"/>
    <cellStyle name="Heading 3 2 6 10 2 2" xfId="3875" xr:uid="{B7E527EC-C152-4523-9D29-8E4E0F441DD8}"/>
    <cellStyle name="Heading 3 2 6 10 3" xfId="3876" xr:uid="{98E8C0F7-5C0B-494B-84C5-1AF4DF99F0E4}"/>
    <cellStyle name="Heading 3 2 6 10 3 2" xfId="3877" xr:uid="{D816E7F0-F476-42F9-89F5-A00D95787C16}"/>
    <cellStyle name="Heading 3 2 6 10 4" xfId="3878" xr:uid="{533998DD-5755-4376-9E89-5B8200B3E342}"/>
    <cellStyle name="Heading 3 2 6 10 4 2" xfId="3879" xr:uid="{49027769-6738-4AD4-861E-8132940C06AF}"/>
    <cellStyle name="Heading 3 2 6 11" xfId="3880" xr:uid="{DD4F9811-045C-40CB-875C-3222F512DEC9}"/>
    <cellStyle name="Heading 3 2 6 11 2" xfId="3881" xr:uid="{B86BF6B3-3ADF-4D6C-88E5-CF77E2F6B0D3}"/>
    <cellStyle name="Heading 3 2 6 11 2 2" xfId="3882" xr:uid="{3BCD88F1-B7B6-4222-B12B-8DCA40A7A852}"/>
    <cellStyle name="Heading 3 2 6 11 3" xfId="3883" xr:uid="{EBB689BA-2B93-48D2-BC3F-6C6FB8EE4893}"/>
    <cellStyle name="Heading 3 2 6 11 3 2" xfId="3884" xr:uid="{D97523E2-70AD-4150-94C5-305DED11A25C}"/>
    <cellStyle name="Heading 3 2 6 11 4" xfId="3885" xr:uid="{4CCC85E0-2A9F-4ECD-9663-50F615BB6267}"/>
    <cellStyle name="Heading 3 2 6 11 4 2" xfId="3886" xr:uid="{0A23938A-64EA-4FD2-92F7-F4366AB46049}"/>
    <cellStyle name="Heading 3 2 6 12" xfId="3887" xr:uid="{5BB10C55-0806-42D2-8A7C-1E11E8E5E15D}"/>
    <cellStyle name="Heading 3 2 6 12 2" xfId="3888" xr:uid="{B8F70C27-CE1B-45B0-8B7B-7F501AFBE713}"/>
    <cellStyle name="Heading 3 2 6 12 2 2" xfId="3889" xr:uid="{DF98B44E-8338-4B52-843B-87510A9CEE01}"/>
    <cellStyle name="Heading 3 2 6 12 3" xfId="3890" xr:uid="{9D68FAF7-1538-4B08-B4F0-AFA2A7FF6ABA}"/>
    <cellStyle name="Heading 3 2 6 12 3 2" xfId="3891" xr:uid="{A20C3EB2-6E3C-401E-B48D-45B740ACA745}"/>
    <cellStyle name="Heading 3 2 6 12 4" xfId="3892" xr:uid="{D50DF8B8-489A-4DBE-8AB3-93742222898C}"/>
    <cellStyle name="Heading 3 2 6 12 4 2" xfId="3893" xr:uid="{6D269CC9-37EC-4D50-B508-FCF8665F8323}"/>
    <cellStyle name="Heading 3 2 6 13" xfId="3894" xr:uid="{66298A8F-CD1A-4569-8099-CD5A7D15BB13}"/>
    <cellStyle name="Heading 3 2 6 13 2" xfId="3895" xr:uid="{1859A7A3-19A1-4E29-ABC2-9C9ED6A00ADE}"/>
    <cellStyle name="Heading 3 2 6 13 2 2" xfId="3896" xr:uid="{11BBB6EE-C306-48B2-A19A-027293BE9A68}"/>
    <cellStyle name="Heading 3 2 6 13 3" xfId="3897" xr:uid="{E0E95950-8F88-4A95-A03F-7A84DAA22737}"/>
    <cellStyle name="Heading 3 2 6 13 3 2" xfId="3898" xr:uid="{D0DA4D51-EC7F-4969-802E-4A7A4B514B53}"/>
    <cellStyle name="Heading 3 2 6 13 4" xfId="3899" xr:uid="{4E595FF6-D4E1-4992-A913-CDA2C79173B0}"/>
    <cellStyle name="Heading 3 2 6 13 4 2" xfId="3900" xr:uid="{524C3261-65E2-4C52-99B6-0328263BB345}"/>
    <cellStyle name="Heading 3 2 6 14" xfId="3901" xr:uid="{0EA880DA-086B-4BA8-A161-7AB3BD4CDC7C}"/>
    <cellStyle name="Heading 3 2 6 14 2" xfId="3902" xr:uid="{67360E2B-8984-4E0D-A18C-61993D7CAA17}"/>
    <cellStyle name="Heading 3 2 6 14 2 2" xfId="3903" xr:uid="{DC25D809-C8EA-40C7-868B-7889EF3EC0EA}"/>
    <cellStyle name="Heading 3 2 6 14 3" xfId="3904" xr:uid="{EBEB8D7F-8C78-495B-8591-727B14E3E87C}"/>
    <cellStyle name="Heading 3 2 6 14 3 2" xfId="3905" xr:uid="{9393AB6E-3841-4AF4-8BD4-B740FB6D8D69}"/>
    <cellStyle name="Heading 3 2 6 14 4" xfId="3906" xr:uid="{F3FB6DAB-D57B-4023-9EE3-85D8D18A8196}"/>
    <cellStyle name="Heading 3 2 6 14 4 2" xfId="3907" xr:uid="{EEF7C3F2-BFC3-47EA-9CEF-C02928D4B8D8}"/>
    <cellStyle name="Heading 3 2 6 15" xfId="3908" xr:uid="{3143CB9B-A213-44CE-836E-638C55B6EB77}"/>
    <cellStyle name="Heading 3 2 6 15 2" xfId="3909" xr:uid="{D6B2C3F6-7A20-4194-8FB7-E12A128C4471}"/>
    <cellStyle name="Heading 3 2 6 15 2 2" xfId="3910" xr:uid="{66DA5BB0-DD10-4833-B653-9CE4D5296755}"/>
    <cellStyle name="Heading 3 2 6 15 3" xfId="3911" xr:uid="{B64E9F31-371D-4FF9-B53F-3603424B831D}"/>
    <cellStyle name="Heading 3 2 6 15 3 2" xfId="3912" xr:uid="{CEB16C5E-F5BE-47C8-A61E-C290F1D4BE1C}"/>
    <cellStyle name="Heading 3 2 6 15 4" xfId="3913" xr:uid="{5FA1CF11-2DAE-41B6-9BD4-38C800CB2358}"/>
    <cellStyle name="Heading 3 2 6 15 4 2" xfId="3914" xr:uid="{C4222E7E-103D-4938-8B65-9E2FA9AB830D}"/>
    <cellStyle name="Heading 3 2 6 16" xfId="3915" xr:uid="{F040B557-3C43-48ED-8BA0-3D529741AECD}"/>
    <cellStyle name="Heading 3 2 6 16 2" xfId="3916" xr:uid="{2CDBEF85-4489-4AF1-B2F0-F2610AD6F788}"/>
    <cellStyle name="Heading 3 2 6 17" xfId="3917" xr:uid="{3BE0A096-AA90-4FC7-9A8A-5650FB40E3E8}"/>
    <cellStyle name="Heading 3 2 6 17 2" xfId="3918" xr:uid="{5CA8AF6A-7014-487E-946C-73A03D74280D}"/>
    <cellStyle name="Heading 3 2 6 18" xfId="3919" xr:uid="{D7167EF9-9B0A-4E18-8EB5-6FB9CC71A9F6}"/>
    <cellStyle name="Heading 3 2 6 18 2" xfId="3920" xr:uid="{C2F21C80-1562-42A5-8DF4-8B5B8940644A}"/>
    <cellStyle name="Heading 3 2 6 19" xfId="3921" xr:uid="{B23DE233-9CC8-4D14-BA91-3F3A904E842A}"/>
    <cellStyle name="Heading 3 2 6 2" xfId="3922" xr:uid="{71039F75-EB10-4092-89D0-182BFF603755}"/>
    <cellStyle name="Heading 3 2 6 2 2" xfId="3923" xr:uid="{C5B662DB-A704-4FF5-BF44-372A1C3DACBD}"/>
    <cellStyle name="Heading 3 2 6 2 2 2" xfId="3924" xr:uid="{B85DFC24-59CB-42D6-919D-EE8606EB80DE}"/>
    <cellStyle name="Heading 3 2 6 2 3" xfId="3925" xr:uid="{E24B63EB-7ACA-420A-91C6-447B724F0B3E}"/>
    <cellStyle name="Heading 3 2 6 2 3 2" xfId="3926" xr:uid="{FA4FAB3E-873D-4D1E-9733-2C82500A5BB6}"/>
    <cellStyle name="Heading 3 2 6 2 4" xfId="3927" xr:uid="{BDE647C6-5C59-4678-869B-03818506F5E6}"/>
    <cellStyle name="Heading 3 2 6 2 4 2" xfId="3928" xr:uid="{30CC19DE-1D67-4AB8-9BAC-AA6B9532E602}"/>
    <cellStyle name="Heading 3 2 6 20" xfId="3929" xr:uid="{8C4FB187-5B77-4FCB-8D87-AD56A5D673ED}"/>
    <cellStyle name="Heading 3 2 6 21" xfId="3930" xr:uid="{61DBA861-9EA0-4CD5-977B-2694D07FD642}"/>
    <cellStyle name="Heading 3 2 6 22" xfId="3931" xr:uid="{E3DD1AD4-E864-474A-9A53-745FC1C4B1A5}"/>
    <cellStyle name="Heading 3 2 6 23" xfId="3932" xr:uid="{9F3311C4-5873-4A65-A6EA-F020EA766A18}"/>
    <cellStyle name="Heading 3 2 6 24" xfId="3933" xr:uid="{01B123ED-21A5-401F-94B6-38EFA9642123}"/>
    <cellStyle name="Heading 3 2 6 25" xfId="3934" xr:uid="{B6FD6484-9CA7-4FA9-A264-24D1EAA279A1}"/>
    <cellStyle name="Heading 3 2 6 3" xfId="3935" xr:uid="{B19CFEB4-FC6D-42AD-A729-252EF6457896}"/>
    <cellStyle name="Heading 3 2 6 3 2" xfId="3936" xr:uid="{80C966F0-B451-4367-B257-2B427A8648E5}"/>
    <cellStyle name="Heading 3 2 6 3 2 2" xfId="3937" xr:uid="{B06E406E-111A-44E1-B2D9-76B1BD30498D}"/>
    <cellStyle name="Heading 3 2 6 3 3" xfId="3938" xr:uid="{B43B14C6-7FF6-4311-92D0-B24416D01EE8}"/>
    <cellStyle name="Heading 3 2 6 3 3 2" xfId="3939" xr:uid="{0B9B7C16-83DF-4AFD-A201-C4153FEFECF8}"/>
    <cellStyle name="Heading 3 2 6 3 4" xfId="3940" xr:uid="{CB9665B7-C207-4295-92E0-EBC8E0E9F578}"/>
    <cellStyle name="Heading 3 2 6 3 4 2" xfId="3941" xr:uid="{DFF27F5B-CB40-42D7-BEF1-D6B8753BC6F1}"/>
    <cellStyle name="Heading 3 2 6 4" xfId="3942" xr:uid="{6F528712-9728-49AB-A3FF-16AF9912EDDE}"/>
    <cellStyle name="Heading 3 2 6 4 2" xfId="3943" xr:uid="{99873D11-8DCD-4F73-ADDC-A01D9A5583F5}"/>
    <cellStyle name="Heading 3 2 6 4 2 2" xfId="3944" xr:uid="{946DB71D-A36D-4A47-A71F-95FF9D4AD6E5}"/>
    <cellStyle name="Heading 3 2 6 4 3" xfId="3945" xr:uid="{9E897889-199E-4EF5-B7A3-F582DB2A796B}"/>
    <cellStyle name="Heading 3 2 6 4 3 2" xfId="3946" xr:uid="{15B82886-B6C1-44A7-811B-43958366E0B5}"/>
    <cellStyle name="Heading 3 2 6 4 4" xfId="3947" xr:uid="{A7B54793-18FC-46CF-9314-20482BA51AE6}"/>
    <cellStyle name="Heading 3 2 6 4 4 2" xfId="3948" xr:uid="{67053F44-D691-4DBF-BA15-BB0A0D58057E}"/>
    <cellStyle name="Heading 3 2 6 5" xfId="3949" xr:uid="{E9F321AB-BF19-4C8B-B8BE-8DAD576EF5F1}"/>
    <cellStyle name="Heading 3 2 6 5 2" xfId="3950" xr:uid="{25FFE1F8-73D3-4133-93C3-A988313F50B6}"/>
    <cellStyle name="Heading 3 2 6 5 2 2" xfId="3951" xr:uid="{EB1F3209-8390-4E1B-9915-1F1A647E07C1}"/>
    <cellStyle name="Heading 3 2 6 5 3" xfId="3952" xr:uid="{C48B11A5-45DF-422D-9CD6-F26148B06B0C}"/>
    <cellStyle name="Heading 3 2 6 5 3 2" xfId="3953" xr:uid="{4E3DB35B-0C3C-455A-8B4D-7677F8D4A265}"/>
    <cellStyle name="Heading 3 2 6 5 4" xfId="3954" xr:uid="{95BCD822-5B8A-4C15-AD75-1D727D51B63E}"/>
    <cellStyle name="Heading 3 2 6 5 4 2" xfId="3955" xr:uid="{2F2BA8D9-1B89-4F36-8F31-7FA8F02C82DC}"/>
    <cellStyle name="Heading 3 2 6 6" xfId="3956" xr:uid="{C9328377-AAA4-4464-9415-06C6414193B7}"/>
    <cellStyle name="Heading 3 2 6 6 2" xfId="3957" xr:uid="{929FEDE0-F28C-41D8-886D-2DF1C3DC75E1}"/>
    <cellStyle name="Heading 3 2 6 6 2 2" xfId="3958" xr:uid="{ED811A15-DFB9-46CA-A180-BE866375A01E}"/>
    <cellStyle name="Heading 3 2 6 6 3" xfId="3959" xr:uid="{5229ABF9-D8B0-437F-8621-323EEC0C9FD0}"/>
    <cellStyle name="Heading 3 2 6 6 3 2" xfId="3960" xr:uid="{62FA4F3C-7A44-4721-B896-DDE3A84A9AFB}"/>
    <cellStyle name="Heading 3 2 6 6 4" xfId="3961" xr:uid="{BBE56418-B5E4-4695-A6CD-EE49F72AE1AA}"/>
    <cellStyle name="Heading 3 2 6 6 4 2" xfId="3962" xr:uid="{401B4560-50C8-4960-A330-59C151B346D8}"/>
    <cellStyle name="Heading 3 2 6 7" xfId="3963" xr:uid="{99E6FAEA-F6F9-494A-AC3B-673055CD9724}"/>
    <cellStyle name="Heading 3 2 6 7 2" xfId="3964" xr:uid="{279EE150-9473-4FC0-9427-2926784A1B24}"/>
    <cellStyle name="Heading 3 2 6 7 2 2" xfId="3965" xr:uid="{7C0ABDBD-D65D-4D62-BA59-7DFA6F929FB8}"/>
    <cellStyle name="Heading 3 2 6 7 3" xfId="3966" xr:uid="{144F9D96-7BB4-4FB2-A34B-5D62B5EED76F}"/>
    <cellStyle name="Heading 3 2 6 7 3 2" xfId="3967" xr:uid="{C81515C9-BB03-4F15-B498-1E48E2D5E5B2}"/>
    <cellStyle name="Heading 3 2 6 7 4" xfId="3968" xr:uid="{713C82A5-5BB4-46A1-8E19-3DADCE664B32}"/>
    <cellStyle name="Heading 3 2 6 7 4 2" xfId="3969" xr:uid="{B3481D19-845B-420C-AABD-3F0F7188410F}"/>
    <cellStyle name="Heading 3 2 6 8" xfId="3970" xr:uid="{5B59C4B3-1106-446A-81CC-0457FBC689FA}"/>
    <cellStyle name="Heading 3 2 6 8 2" xfId="3971" xr:uid="{E7BD3BFA-2F68-4393-92D3-C5F728B9D58A}"/>
    <cellStyle name="Heading 3 2 6 8 2 2" xfId="3972" xr:uid="{A46B97E8-F8EF-4108-9BB9-52A3B4205166}"/>
    <cellStyle name="Heading 3 2 6 8 3" xfId="3973" xr:uid="{FE539C6A-3E39-4E55-9D24-2A996200DF83}"/>
    <cellStyle name="Heading 3 2 6 8 3 2" xfId="3974" xr:uid="{8EB8D7DF-C31A-462F-A24E-B4DCE88D6794}"/>
    <cellStyle name="Heading 3 2 6 8 4" xfId="3975" xr:uid="{D4E2EDF4-F05F-4091-9FAC-5C37B0A0ADC0}"/>
    <cellStyle name="Heading 3 2 6 8 4 2" xfId="3976" xr:uid="{8CBC94BB-3822-437A-A50A-F0F101E25CAC}"/>
    <cellStyle name="Heading 3 2 6 9" xfId="3977" xr:uid="{4D88DD60-0496-44A9-AA55-4EEEF90EBD33}"/>
    <cellStyle name="Heading 3 2 6 9 2" xfId="3978" xr:uid="{287A9ABD-7BFD-4F5E-909D-36F5637421A1}"/>
    <cellStyle name="Heading 3 2 6 9 2 2" xfId="3979" xr:uid="{30A881EA-B0C3-4F01-89C1-471875365B5E}"/>
    <cellStyle name="Heading 3 2 6 9 3" xfId="3980" xr:uid="{25062E26-BB63-426F-A8AE-0C5D9C3BC819}"/>
    <cellStyle name="Heading 3 2 6 9 3 2" xfId="3981" xr:uid="{D8ECD824-B7BB-4534-98A8-63835023176A}"/>
    <cellStyle name="Heading 3 2 6 9 4" xfId="3982" xr:uid="{9C0405B8-7383-4BB4-997A-3A2B18B9CF01}"/>
    <cellStyle name="Heading 3 2 6 9 4 2" xfId="3983" xr:uid="{4EC76835-A089-4ACC-8611-FB97F7E8ADE5}"/>
    <cellStyle name="Heading 3 2 7" xfId="3984" xr:uid="{6BB6BD82-6221-46BE-B027-AEA4FB83BE0D}"/>
    <cellStyle name="Heading 3 2 7 10" xfId="3985" xr:uid="{7DC76E3E-AB08-44B2-81EE-1CB88F7B00B1}"/>
    <cellStyle name="Heading 3 2 7 10 2" xfId="3986" xr:uid="{34253733-327A-4641-8815-6371CAC3C55B}"/>
    <cellStyle name="Heading 3 2 7 10 2 2" xfId="3987" xr:uid="{24A9D7D5-6C57-40B6-A004-8043D2F0F464}"/>
    <cellStyle name="Heading 3 2 7 10 3" xfId="3988" xr:uid="{BC2D9796-BBA3-4366-AF7D-B4DB28DF2F5B}"/>
    <cellStyle name="Heading 3 2 7 10 3 2" xfId="3989" xr:uid="{BE1221DB-074C-47FB-A9F3-01B08EDD969D}"/>
    <cellStyle name="Heading 3 2 7 10 4" xfId="3990" xr:uid="{13769247-2F27-472D-9C38-729B0088EE7F}"/>
    <cellStyle name="Heading 3 2 7 10 4 2" xfId="3991" xr:uid="{5CFFEEEA-AFC0-4D54-BC24-A1C9BE415B44}"/>
    <cellStyle name="Heading 3 2 7 11" xfId="3992" xr:uid="{DEC57A3C-F752-4576-8116-2E3D60754410}"/>
    <cellStyle name="Heading 3 2 7 11 2" xfId="3993" xr:uid="{15AEB813-0B0E-4D47-A512-B8DABD966B98}"/>
    <cellStyle name="Heading 3 2 7 11 2 2" xfId="3994" xr:uid="{56B3BE82-8927-492B-9F95-B38BE3A85BBC}"/>
    <cellStyle name="Heading 3 2 7 11 3" xfId="3995" xr:uid="{DC68F20E-FFE5-4D82-8173-193A4EF52790}"/>
    <cellStyle name="Heading 3 2 7 11 3 2" xfId="3996" xr:uid="{F204BD76-20EB-4855-A65D-1D09DAF6D6BD}"/>
    <cellStyle name="Heading 3 2 7 11 4" xfId="3997" xr:uid="{5C6C6D86-41F7-439A-BA77-81BB57D0439E}"/>
    <cellStyle name="Heading 3 2 7 11 4 2" xfId="3998" xr:uid="{EB52F134-7BCF-4EA6-B301-9A7A8B39567E}"/>
    <cellStyle name="Heading 3 2 7 12" xfId="3999" xr:uid="{56F613BC-D91E-42DE-B21F-B2C1E1ACE9A1}"/>
    <cellStyle name="Heading 3 2 7 12 2" xfId="4000" xr:uid="{B6DAEEB8-FE07-4E4A-AFDF-5517EE9255D2}"/>
    <cellStyle name="Heading 3 2 7 12 2 2" xfId="4001" xr:uid="{89C6E0F7-7F73-4ED8-9847-2822EB714461}"/>
    <cellStyle name="Heading 3 2 7 12 3" xfId="4002" xr:uid="{AD448F58-C10B-4B55-9AEE-DBEFCB54AE44}"/>
    <cellStyle name="Heading 3 2 7 12 3 2" xfId="4003" xr:uid="{A59FE943-ABF4-494A-8BA9-8996AAFB8836}"/>
    <cellStyle name="Heading 3 2 7 12 4" xfId="4004" xr:uid="{52C67567-AA20-45D8-9A1D-33A771E8CAE3}"/>
    <cellStyle name="Heading 3 2 7 12 4 2" xfId="4005" xr:uid="{EB3CA342-CC24-428B-A488-1E293BC7754E}"/>
    <cellStyle name="Heading 3 2 7 13" xfId="4006" xr:uid="{1D021E1E-63DD-40EE-A34A-5D20DEA78557}"/>
    <cellStyle name="Heading 3 2 7 13 2" xfId="4007" xr:uid="{EBD2B521-980D-42B0-8AA8-EAC1024CAF3B}"/>
    <cellStyle name="Heading 3 2 7 13 2 2" xfId="4008" xr:uid="{07A56581-3C7D-46A6-851A-3BA42A8F80CF}"/>
    <cellStyle name="Heading 3 2 7 13 3" xfId="4009" xr:uid="{9BF03101-CA74-4C62-A577-56D640079293}"/>
    <cellStyle name="Heading 3 2 7 13 3 2" xfId="4010" xr:uid="{0ECCD529-2E57-47D8-8334-5AAFE1860691}"/>
    <cellStyle name="Heading 3 2 7 13 4" xfId="4011" xr:uid="{0D9C45D7-E7CF-4F54-A54E-B0F9C20399D3}"/>
    <cellStyle name="Heading 3 2 7 13 4 2" xfId="4012" xr:uid="{B9E7678F-58E9-4069-840F-FACAAAA8D464}"/>
    <cellStyle name="Heading 3 2 7 14" xfId="4013" xr:uid="{F5767FD9-EA70-4206-956A-28E8B26A1063}"/>
    <cellStyle name="Heading 3 2 7 14 2" xfId="4014" xr:uid="{3544395D-66B7-4981-A83F-75BE1F880199}"/>
    <cellStyle name="Heading 3 2 7 14 2 2" xfId="4015" xr:uid="{CDBFDD2C-3771-4DCF-9CCA-B546BFBD4818}"/>
    <cellStyle name="Heading 3 2 7 14 3" xfId="4016" xr:uid="{3E9D6272-6D89-41DB-8D00-A7FEA7CF8065}"/>
    <cellStyle name="Heading 3 2 7 14 3 2" xfId="4017" xr:uid="{9F949B9D-4B4B-4B1F-B163-EE1FE77DE2A0}"/>
    <cellStyle name="Heading 3 2 7 14 4" xfId="4018" xr:uid="{76B42DB9-5371-489E-A25D-D3D6D3882489}"/>
    <cellStyle name="Heading 3 2 7 14 4 2" xfId="4019" xr:uid="{504BED06-4B25-4738-B9B8-81EFA2C4DB8C}"/>
    <cellStyle name="Heading 3 2 7 15" xfId="4020" xr:uid="{9B9F95C5-5D0F-45D5-AEAE-55FF645C4E9E}"/>
    <cellStyle name="Heading 3 2 7 15 2" xfId="4021" xr:uid="{C6AA59FC-BBC2-4F6E-8D23-BFCE69FDD209}"/>
    <cellStyle name="Heading 3 2 7 15 2 2" xfId="4022" xr:uid="{A401AE06-52FF-4DCD-B834-C2F1219F26FE}"/>
    <cellStyle name="Heading 3 2 7 15 3" xfId="4023" xr:uid="{618D75AC-C717-4A00-9B0E-F9F95E35E544}"/>
    <cellStyle name="Heading 3 2 7 15 3 2" xfId="4024" xr:uid="{2FD5762F-70B8-4C3B-8CD0-CF912B93BD84}"/>
    <cellStyle name="Heading 3 2 7 15 4" xfId="4025" xr:uid="{83256913-EA81-40B4-A2DA-82CD683887AF}"/>
    <cellStyle name="Heading 3 2 7 15 4 2" xfId="4026" xr:uid="{EAF87B46-1620-4065-BFFF-87E682532DE6}"/>
    <cellStyle name="Heading 3 2 7 16" xfId="4027" xr:uid="{3708548E-887F-417C-9CA2-B024562605DC}"/>
    <cellStyle name="Heading 3 2 7 16 2" xfId="4028" xr:uid="{D3C6347F-A5EA-48FC-999C-BA7B1C7C98F3}"/>
    <cellStyle name="Heading 3 2 7 17" xfId="4029" xr:uid="{9E6DBECC-352A-48E2-877C-7F08C84F573B}"/>
    <cellStyle name="Heading 3 2 7 17 2" xfId="4030" xr:uid="{477E6A37-74B7-4FB5-98A3-EF7F4964BC0F}"/>
    <cellStyle name="Heading 3 2 7 18" xfId="4031" xr:uid="{ECC0070C-D49F-453A-AEC1-9E818E371B63}"/>
    <cellStyle name="Heading 3 2 7 18 2" xfId="4032" xr:uid="{A0A1F144-31FB-43DA-907C-4534FFDCB5D4}"/>
    <cellStyle name="Heading 3 2 7 19" xfId="4033" xr:uid="{8E5D5828-8740-4E49-8DAF-7910932D62E3}"/>
    <cellStyle name="Heading 3 2 7 2" xfId="4034" xr:uid="{10D8EF34-D587-47C8-B1DB-109EDA1345E6}"/>
    <cellStyle name="Heading 3 2 7 2 2" xfId="4035" xr:uid="{2FA562A4-6B81-4346-8DAC-A91DC5A65560}"/>
    <cellStyle name="Heading 3 2 7 2 2 2" xfId="4036" xr:uid="{1B509E92-B19D-47CD-915B-C1B584D8D0C2}"/>
    <cellStyle name="Heading 3 2 7 2 3" xfId="4037" xr:uid="{4C9E4FFA-C71C-4CB2-B941-4A24E03D5546}"/>
    <cellStyle name="Heading 3 2 7 2 3 2" xfId="4038" xr:uid="{59EB48B0-46FC-46C2-88F7-19E36FCB58CB}"/>
    <cellStyle name="Heading 3 2 7 2 4" xfId="4039" xr:uid="{14D93192-D46F-4196-BBE1-101B85CC790E}"/>
    <cellStyle name="Heading 3 2 7 2 4 2" xfId="4040" xr:uid="{7270C5AC-003D-4DC7-A95E-1649E4EA9C52}"/>
    <cellStyle name="Heading 3 2 7 20" xfId="4041" xr:uid="{3A9885C1-7159-4B2F-9353-7DCF5467C797}"/>
    <cellStyle name="Heading 3 2 7 21" xfId="4042" xr:uid="{FF802CB4-A85C-4BC1-9A09-D428E497B2BC}"/>
    <cellStyle name="Heading 3 2 7 22" xfId="4043" xr:uid="{7FF29F7E-06C2-4539-92D6-302825699181}"/>
    <cellStyle name="Heading 3 2 7 23" xfId="4044" xr:uid="{7BD0DF47-7AFD-43EA-9D68-73FA20DB81A8}"/>
    <cellStyle name="Heading 3 2 7 24" xfId="4045" xr:uid="{9BA2B17A-3DE2-4D0C-852A-840DD2E77AB4}"/>
    <cellStyle name="Heading 3 2 7 25" xfId="4046" xr:uid="{9843FB20-CCC3-4BA6-9D08-1AF09CA23205}"/>
    <cellStyle name="Heading 3 2 7 3" xfId="4047" xr:uid="{E82C7DDA-057B-4C9B-9342-855BBCF0465E}"/>
    <cellStyle name="Heading 3 2 7 3 2" xfId="4048" xr:uid="{00083FF3-EB1D-40DE-B49E-1D6366651AA7}"/>
    <cellStyle name="Heading 3 2 7 3 2 2" xfId="4049" xr:uid="{AD0F02D4-09B4-4E3C-BD5A-0D5438D8166A}"/>
    <cellStyle name="Heading 3 2 7 3 3" xfId="4050" xr:uid="{4A7179D9-E487-452C-BEBE-06D1A107538B}"/>
    <cellStyle name="Heading 3 2 7 3 3 2" xfId="4051" xr:uid="{23D785E7-C0E8-4AC8-AED0-365F6FFA910B}"/>
    <cellStyle name="Heading 3 2 7 3 4" xfId="4052" xr:uid="{E6B82F87-A166-46FE-BADA-62AE85B99B99}"/>
    <cellStyle name="Heading 3 2 7 3 4 2" xfId="4053" xr:uid="{B8EB676E-0D32-4896-BF27-2F26AE00FFDC}"/>
    <cellStyle name="Heading 3 2 7 4" xfId="4054" xr:uid="{BBD1C977-9FCF-4A7A-B059-7D64FAF87E87}"/>
    <cellStyle name="Heading 3 2 7 4 2" xfId="4055" xr:uid="{0A271FBA-FD93-4DEE-9C3B-A4A89BB84E40}"/>
    <cellStyle name="Heading 3 2 7 4 2 2" xfId="4056" xr:uid="{DD25CF65-623B-4319-B4A1-AE559020B66F}"/>
    <cellStyle name="Heading 3 2 7 4 3" xfId="4057" xr:uid="{C0307937-B428-4D82-8CCF-0308DD20F35D}"/>
    <cellStyle name="Heading 3 2 7 4 3 2" xfId="4058" xr:uid="{90216C42-9ADD-41D0-920A-CE26EDB8328C}"/>
    <cellStyle name="Heading 3 2 7 4 4" xfId="4059" xr:uid="{DFE58B64-31E8-40D1-8F68-A457907AE761}"/>
    <cellStyle name="Heading 3 2 7 4 4 2" xfId="4060" xr:uid="{7C7DB800-ADBD-4759-8BD5-4407531BFF58}"/>
    <cellStyle name="Heading 3 2 7 5" xfId="4061" xr:uid="{56B422EE-9060-4792-B561-EE99E0D9FE40}"/>
    <cellStyle name="Heading 3 2 7 5 2" xfId="4062" xr:uid="{AF79C8B5-BD68-4125-AEE5-55684444D8EF}"/>
    <cellStyle name="Heading 3 2 7 5 2 2" xfId="4063" xr:uid="{1A7CEDA3-C5CD-4979-80E0-E92F1E6135D2}"/>
    <cellStyle name="Heading 3 2 7 5 3" xfId="4064" xr:uid="{463DC05E-1745-4F8E-9C14-1CB87D339888}"/>
    <cellStyle name="Heading 3 2 7 5 3 2" xfId="4065" xr:uid="{6F1607ED-0861-4C6A-BCEB-74DEA35ED2E9}"/>
    <cellStyle name="Heading 3 2 7 5 4" xfId="4066" xr:uid="{A8DBFF6B-D2EA-4C5A-A2BA-3B7050C92741}"/>
    <cellStyle name="Heading 3 2 7 5 4 2" xfId="4067" xr:uid="{A5865250-16A7-486F-9463-1749D5878580}"/>
    <cellStyle name="Heading 3 2 7 6" xfId="4068" xr:uid="{21902B7F-8049-4289-8730-39A14700ED6C}"/>
    <cellStyle name="Heading 3 2 7 6 2" xfId="4069" xr:uid="{043DB7F1-BCAB-4F4F-9563-04E410449325}"/>
    <cellStyle name="Heading 3 2 7 6 2 2" xfId="4070" xr:uid="{A024FA1F-317C-4FC8-BE09-3E1F39C62ECA}"/>
    <cellStyle name="Heading 3 2 7 6 3" xfId="4071" xr:uid="{CEC591A2-B6AD-40AA-8E80-AD88FCCE8673}"/>
    <cellStyle name="Heading 3 2 7 6 3 2" xfId="4072" xr:uid="{D144E889-C80A-4AC6-9B93-F2785F47769A}"/>
    <cellStyle name="Heading 3 2 7 6 4" xfId="4073" xr:uid="{63F2649C-9682-48AC-858C-A275255AE74B}"/>
    <cellStyle name="Heading 3 2 7 6 4 2" xfId="4074" xr:uid="{6EB999F0-C687-445A-ADD0-F2E48C60BA85}"/>
    <cellStyle name="Heading 3 2 7 7" xfId="4075" xr:uid="{93824B80-F67D-43C9-91C7-74F43F80E580}"/>
    <cellStyle name="Heading 3 2 7 7 2" xfId="4076" xr:uid="{5BA36715-D3A7-4CF4-94D4-754905923610}"/>
    <cellStyle name="Heading 3 2 7 7 2 2" xfId="4077" xr:uid="{A1467A54-A245-45FD-AC4D-F981EBD01776}"/>
    <cellStyle name="Heading 3 2 7 7 3" xfId="4078" xr:uid="{E1D84FC1-6DAA-47F7-9C66-FDDE2BD7F3D4}"/>
    <cellStyle name="Heading 3 2 7 7 3 2" xfId="4079" xr:uid="{CE4A4376-15F4-4B87-950F-7CAB83244378}"/>
    <cellStyle name="Heading 3 2 7 7 4" xfId="4080" xr:uid="{BA782680-3626-4F0C-9AD1-3BF372A6490D}"/>
    <cellStyle name="Heading 3 2 7 7 4 2" xfId="4081" xr:uid="{C53499F5-13A4-4C55-9672-BDA1A542AB84}"/>
    <cellStyle name="Heading 3 2 7 8" xfId="4082" xr:uid="{0CE89FFD-E1DF-41E2-9902-AF8067982A21}"/>
    <cellStyle name="Heading 3 2 7 8 2" xfId="4083" xr:uid="{4F1FFAC5-DE1B-482E-AE92-F0951E182DDB}"/>
    <cellStyle name="Heading 3 2 7 8 2 2" xfId="4084" xr:uid="{E3D20082-17EF-4396-8F58-7E8BF4004942}"/>
    <cellStyle name="Heading 3 2 7 8 3" xfId="4085" xr:uid="{08149A63-E64C-495A-B7D6-188DA32A62E0}"/>
    <cellStyle name="Heading 3 2 7 8 3 2" xfId="4086" xr:uid="{903BAD2F-8655-4620-8446-37F09154850E}"/>
    <cellStyle name="Heading 3 2 7 8 4" xfId="4087" xr:uid="{4E53A159-04CB-4692-9F13-5BD428489246}"/>
    <cellStyle name="Heading 3 2 7 8 4 2" xfId="4088" xr:uid="{D34A388C-6AC2-4366-A6AA-E16FF9A36A42}"/>
    <cellStyle name="Heading 3 2 7 9" xfId="4089" xr:uid="{F28560D1-1CC3-4B89-8F08-87E8868C5587}"/>
    <cellStyle name="Heading 3 2 7 9 2" xfId="4090" xr:uid="{7DAA005F-D86C-4736-9E16-2A341CBA9E07}"/>
    <cellStyle name="Heading 3 2 7 9 2 2" xfId="4091" xr:uid="{DCC4FC5D-A96C-4732-8BBB-30982AE8D933}"/>
    <cellStyle name="Heading 3 2 7 9 3" xfId="4092" xr:uid="{49076B33-7AFD-4F3D-8585-00BDD9B56AD6}"/>
    <cellStyle name="Heading 3 2 7 9 3 2" xfId="4093" xr:uid="{CA9293AC-F69B-40CB-B7D0-685E42597AA4}"/>
    <cellStyle name="Heading 3 2 7 9 4" xfId="4094" xr:uid="{DF735A77-AAA1-4B17-8DEF-B6A014667144}"/>
    <cellStyle name="Heading 3 2 7 9 4 2" xfId="4095" xr:uid="{4BCA0EA3-A128-4DCF-A1AB-C0625A91C987}"/>
    <cellStyle name="Heading 3 2 8" xfId="4096" xr:uid="{8B00C7C1-6673-4090-AEC0-D886027A9BFA}"/>
    <cellStyle name="Heading 3 2 8 10" xfId="4097" xr:uid="{14716EF0-C840-4333-98A6-EBC82FE311B0}"/>
    <cellStyle name="Heading 3 2 8 10 2" xfId="4098" xr:uid="{D1C02A14-AAF9-4D6A-8956-F9CCFB1E1EBE}"/>
    <cellStyle name="Heading 3 2 8 10 2 2" xfId="4099" xr:uid="{2E2592EF-9395-4871-A937-36625E3DD752}"/>
    <cellStyle name="Heading 3 2 8 10 3" xfId="4100" xr:uid="{D4C33F2B-C21B-4E76-A24A-2AC6EF99E587}"/>
    <cellStyle name="Heading 3 2 8 10 3 2" xfId="4101" xr:uid="{1E3B0766-54B3-4DD4-A895-430D39D203DE}"/>
    <cellStyle name="Heading 3 2 8 10 4" xfId="4102" xr:uid="{1E7E3323-5D6F-46AA-BF9D-C060F1DD4294}"/>
    <cellStyle name="Heading 3 2 8 10 4 2" xfId="4103" xr:uid="{C076EFDA-9AA0-4C0E-9C9C-540ECD81F27E}"/>
    <cellStyle name="Heading 3 2 8 11" xfId="4104" xr:uid="{06095A8E-71E4-4D7D-966A-2895821BCDC9}"/>
    <cellStyle name="Heading 3 2 8 11 2" xfId="4105" xr:uid="{AF3250CC-2740-4478-AC6B-79D4E3C6ECF3}"/>
    <cellStyle name="Heading 3 2 8 11 2 2" xfId="4106" xr:uid="{5B734EF8-813E-4A8E-94C0-FD0E1164C246}"/>
    <cellStyle name="Heading 3 2 8 11 3" xfId="4107" xr:uid="{D3DE3A27-9F77-4E57-8F9C-6C75EAC5A1CE}"/>
    <cellStyle name="Heading 3 2 8 11 3 2" xfId="4108" xr:uid="{008E8C1B-087B-4AA1-8ADD-AAA7B7F9D812}"/>
    <cellStyle name="Heading 3 2 8 11 4" xfId="4109" xr:uid="{BB067333-5A61-4B45-AFEA-B2C9493E31F5}"/>
    <cellStyle name="Heading 3 2 8 11 4 2" xfId="4110" xr:uid="{8AF75515-1283-4DE7-94C2-EB67C6BEE98E}"/>
    <cellStyle name="Heading 3 2 8 12" xfId="4111" xr:uid="{AADF5949-29D7-486F-BA31-CBB4DA707D9F}"/>
    <cellStyle name="Heading 3 2 8 12 2" xfId="4112" xr:uid="{9FA018D3-8163-498A-B2A7-5EBDD36BB0CB}"/>
    <cellStyle name="Heading 3 2 8 12 2 2" xfId="4113" xr:uid="{DDD1AEEF-7873-4B10-AA3C-9BEF4CB634E4}"/>
    <cellStyle name="Heading 3 2 8 12 3" xfId="4114" xr:uid="{0A2F36EB-79B0-4637-8CA6-B1460340A0C9}"/>
    <cellStyle name="Heading 3 2 8 12 3 2" xfId="4115" xr:uid="{20A03627-29D8-47A9-995D-3C36D6C7A9F3}"/>
    <cellStyle name="Heading 3 2 8 12 4" xfId="4116" xr:uid="{8872DF73-6048-4548-97A9-6D48289B1710}"/>
    <cellStyle name="Heading 3 2 8 12 4 2" xfId="4117" xr:uid="{30B76877-E632-485E-97EF-CC280E2985E0}"/>
    <cellStyle name="Heading 3 2 8 13" xfId="4118" xr:uid="{6BE20970-9E04-4418-A38A-C42CCA3D06BD}"/>
    <cellStyle name="Heading 3 2 8 13 2" xfId="4119" xr:uid="{BF476C09-B5E7-4663-ADC6-14DAAB6C72C6}"/>
    <cellStyle name="Heading 3 2 8 13 2 2" xfId="4120" xr:uid="{A8E8F0DD-837F-4F69-A8E1-5956325B543B}"/>
    <cellStyle name="Heading 3 2 8 13 3" xfId="4121" xr:uid="{3EA26A6D-96D6-4698-8DDD-8D3DB8D9A6B8}"/>
    <cellStyle name="Heading 3 2 8 13 3 2" xfId="4122" xr:uid="{3D2787B1-9509-44E3-B1BE-FADB969DA58A}"/>
    <cellStyle name="Heading 3 2 8 13 4" xfId="4123" xr:uid="{A88F75C8-1375-4306-B066-FF24B0581D50}"/>
    <cellStyle name="Heading 3 2 8 13 4 2" xfId="4124" xr:uid="{DF20C0E7-C305-429E-B745-E142F7EF4365}"/>
    <cellStyle name="Heading 3 2 8 14" xfId="4125" xr:uid="{E152F241-6FFD-4D2E-B5D4-30763AEC903B}"/>
    <cellStyle name="Heading 3 2 8 14 2" xfId="4126" xr:uid="{A11F5F2E-43AA-43D5-BDDC-0B9B7E69E4F2}"/>
    <cellStyle name="Heading 3 2 8 14 2 2" xfId="4127" xr:uid="{5B2C1802-9FBD-4C3B-97BB-6EB7E3D1B4E8}"/>
    <cellStyle name="Heading 3 2 8 14 3" xfId="4128" xr:uid="{D7D4D59A-BC90-4475-A777-CD9DB13CB162}"/>
    <cellStyle name="Heading 3 2 8 14 3 2" xfId="4129" xr:uid="{0E19C725-2DAC-4B4B-82E7-38B1852E902F}"/>
    <cellStyle name="Heading 3 2 8 14 4" xfId="4130" xr:uid="{E297CC5C-F25B-43D7-81F7-61FC1ED285FB}"/>
    <cellStyle name="Heading 3 2 8 14 4 2" xfId="4131" xr:uid="{D4ADA70D-D704-482A-92A8-BB14A8AFEC10}"/>
    <cellStyle name="Heading 3 2 8 15" xfId="4132" xr:uid="{5286DEF4-8990-485C-8A7F-894E8B3FF3B9}"/>
    <cellStyle name="Heading 3 2 8 15 2" xfId="4133" xr:uid="{24ADF72E-1D17-4417-AD82-B60411DA3A92}"/>
    <cellStyle name="Heading 3 2 8 15 2 2" xfId="4134" xr:uid="{78507425-51C8-45FA-823D-6A22CB39BCE2}"/>
    <cellStyle name="Heading 3 2 8 15 3" xfId="4135" xr:uid="{F4234715-1049-4010-B7D1-68B5B596A0D5}"/>
    <cellStyle name="Heading 3 2 8 15 3 2" xfId="4136" xr:uid="{6308CCCC-12AA-4D1E-B81F-66F30EBF1CA1}"/>
    <cellStyle name="Heading 3 2 8 15 4" xfId="4137" xr:uid="{A061F233-27FC-44BE-9A84-BBEB8E8FCD76}"/>
    <cellStyle name="Heading 3 2 8 15 4 2" xfId="4138" xr:uid="{3AECB248-DC4B-429B-AC6D-6C2D2FEAC574}"/>
    <cellStyle name="Heading 3 2 8 16" xfId="4139" xr:uid="{8B1FF510-D942-4924-9293-35929ADB01DA}"/>
    <cellStyle name="Heading 3 2 8 16 2" xfId="4140" xr:uid="{471B1ABE-C081-4CDC-9E2D-90CC7BFFFD09}"/>
    <cellStyle name="Heading 3 2 8 17" xfId="4141" xr:uid="{57863A34-9AE4-4611-BCBC-8BFC01D33A7E}"/>
    <cellStyle name="Heading 3 2 8 17 2" xfId="4142" xr:uid="{7FADDF80-EA0B-4766-92C4-5097CF964A2D}"/>
    <cellStyle name="Heading 3 2 8 18" xfId="4143" xr:uid="{E2DFF413-9939-440F-8D35-ACB0C1DFF266}"/>
    <cellStyle name="Heading 3 2 8 18 2" xfId="4144" xr:uid="{1F7BE4A9-A927-4361-B78B-8E0BBEE38EAC}"/>
    <cellStyle name="Heading 3 2 8 19" xfId="4145" xr:uid="{FC098266-68F3-4F63-9C5A-A29AB8A5AA81}"/>
    <cellStyle name="Heading 3 2 8 2" xfId="4146" xr:uid="{0A278551-B7BA-41C7-A260-39ED03820D09}"/>
    <cellStyle name="Heading 3 2 8 2 2" xfId="4147" xr:uid="{43DB409C-3F63-4EAC-932C-A54120486A94}"/>
    <cellStyle name="Heading 3 2 8 2 2 2" xfId="4148" xr:uid="{6E0B6E86-9560-425C-9E9B-BBA868463AC8}"/>
    <cellStyle name="Heading 3 2 8 2 3" xfId="4149" xr:uid="{CA2F0155-7D95-4F70-B267-C9B287D1B4A5}"/>
    <cellStyle name="Heading 3 2 8 2 3 2" xfId="4150" xr:uid="{FD09EC64-88AC-4E01-A541-3E96BCAD2D10}"/>
    <cellStyle name="Heading 3 2 8 2 4" xfId="4151" xr:uid="{238D8FBC-C404-4329-AED6-87F6ED8004BD}"/>
    <cellStyle name="Heading 3 2 8 2 4 2" xfId="4152" xr:uid="{61B58812-8BB4-4E2E-83F9-74CD28FDF3C9}"/>
    <cellStyle name="Heading 3 2 8 20" xfId="4153" xr:uid="{C695A050-8CC8-46A7-AA21-C448AB833F19}"/>
    <cellStyle name="Heading 3 2 8 21" xfId="4154" xr:uid="{991D05AB-A9F9-4422-8F7C-81AB3D0E0978}"/>
    <cellStyle name="Heading 3 2 8 22" xfId="4155" xr:uid="{7A5EFEBB-5044-41CB-B492-97326491B428}"/>
    <cellStyle name="Heading 3 2 8 23" xfId="4156" xr:uid="{A0E543F0-A8AE-4C37-9841-1431997F2031}"/>
    <cellStyle name="Heading 3 2 8 24" xfId="4157" xr:uid="{1CEA36B0-D7C9-4FCD-9A56-9F8784F95EEE}"/>
    <cellStyle name="Heading 3 2 8 25" xfId="4158" xr:uid="{DB8E1555-759C-4CAE-9C4C-6E5389D0346C}"/>
    <cellStyle name="Heading 3 2 8 3" xfId="4159" xr:uid="{4915EF7E-C569-4081-90F5-3606FFAA6B93}"/>
    <cellStyle name="Heading 3 2 8 3 2" xfId="4160" xr:uid="{6AA47B64-ED5A-4614-8AC9-2182008556F5}"/>
    <cellStyle name="Heading 3 2 8 3 2 2" xfId="4161" xr:uid="{099F478D-77A1-429C-BE97-F1639F531D22}"/>
    <cellStyle name="Heading 3 2 8 3 3" xfId="4162" xr:uid="{938B1150-20E1-4D3F-8BAE-0E45690CE6F7}"/>
    <cellStyle name="Heading 3 2 8 3 3 2" xfId="4163" xr:uid="{3E36AD69-34E7-47C4-B415-3EB007A6BACE}"/>
    <cellStyle name="Heading 3 2 8 3 4" xfId="4164" xr:uid="{29D9A878-369F-4198-8B92-32D3D964B6E2}"/>
    <cellStyle name="Heading 3 2 8 3 4 2" xfId="4165" xr:uid="{309C8474-8CAD-4BD4-BCF1-E149D2C0487F}"/>
    <cellStyle name="Heading 3 2 8 4" xfId="4166" xr:uid="{8891C579-F563-44F7-8149-73568E88A857}"/>
    <cellStyle name="Heading 3 2 8 4 2" xfId="4167" xr:uid="{2D050B64-A5EB-4153-A2B6-DF13B319FE13}"/>
    <cellStyle name="Heading 3 2 8 4 2 2" xfId="4168" xr:uid="{3D21102F-B44D-4A43-87FF-468BCA5BF2E4}"/>
    <cellStyle name="Heading 3 2 8 4 3" xfId="4169" xr:uid="{C3BD7924-C272-4417-A1BC-87CD0D78D1B5}"/>
    <cellStyle name="Heading 3 2 8 4 3 2" xfId="4170" xr:uid="{D55DC37F-28C8-4BCA-9110-B0A1E7EA460A}"/>
    <cellStyle name="Heading 3 2 8 4 4" xfId="4171" xr:uid="{EABA43AA-BA4C-4280-8826-071F90934AE2}"/>
    <cellStyle name="Heading 3 2 8 4 4 2" xfId="4172" xr:uid="{C1879D76-1981-4392-9909-140383BB73C1}"/>
    <cellStyle name="Heading 3 2 8 5" xfId="4173" xr:uid="{86FAFD95-CB63-43D5-ADED-ED5D55669C99}"/>
    <cellStyle name="Heading 3 2 8 5 2" xfId="4174" xr:uid="{DBBAFFBB-DA42-4463-A9D9-AE4D919C4B3A}"/>
    <cellStyle name="Heading 3 2 8 5 2 2" xfId="4175" xr:uid="{A047FCA7-349A-4CB3-BB17-EC59B7F87386}"/>
    <cellStyle name="Heading 3 2 8 5 3" xfId="4176" xr:uid="{C043B26A-B270-4A99-92C8-AFE1C8D30E13}"/>
    <cellStyle name="Heading 3 2 8 5 3 2" xfId="4177" xr:uid="{65A4C11B-BAF7-4B00-A3D7-F2141B4EB916}"/>
    <cellStyle name="Heading 3 2 8 5 4" xfId="4178" xr:uid="{05E2EC1E-3DA0-4783-84FD-E139ACE944BE}"/>
    <cellStyle name="Heading 3 2 8 5 4 2" xfId="4179" xr:uid="{29CB4412-A93F-4E45-8837-2F52A31546F0}"/>
    <cellStyle name="Heading 3 2 8 6" xfId="4180" xr:uid="{E63795CF-1894-4C07-B089-CC95A40FDAC4}"/>
    <cellStyle name="Heading 3 2 8 6 2" xfId="4181" xr:uid="{9FD63D08-0830-419E-A2ED-26D982C96A1E}"/>
    <cellStyle name="Heading 3 2 8 6 2 2" xfId="4182" xr:uid="{7FC8131B-E18D-4989-8B05-8BB1C4BE0CB4}"/>
    <cellStyle name="Heading 3 2 8 6 3" xfId="4183" xr:uid="{71EE929A-CF6B-418C-95D9-ED889484AD14}"/>
    <cellStyle name="Heading 3 2 8 6 3 2" xfId="4184" xr:uid="{C705BDFB-B97E-4BB9-9EA0-CE42D7857A50}"/>
    <cellStyle name="Heading 3 2 8 6 4" xfId="4185" xr:uid="{7C5CA1EE-D86C-4E55-ACD2-FCD34CA35BD7}"/>
    <cellStyle name="Heading 3 2 8 6 4 2" xfId="4186" xr:uid="{AFE79420-C142-4EB9-A85E-CF865B9EDED4}"/>
    <cellStyle name="Heading 3 2 8 7" xfId="4187" xr:uid="{51B8D077-1D55-464B-BB0C-B3C7CEC373CB}"/>
    <cellStyle name="Heading 3 2 8 7 2" xfId="4188" xr:uid="{47033E0C-FBAA-414C-9CB8-A50B90B02B68}"/>
    <cellStyle name="Heading 3 2 8 7 2 2" xfId="4189" xr:uid="{3716D1FB-A47E-44B2-B3C3-A6F8F17D6595}"/>
    <cellStyle name="Heading 3 2 8 7 3" xfId="4190" xr:uid="{3170B834-48D3-4529-8365-2F6B0EE73BEC}"/>
    <cellStyle name="Heading 3 2 8 7 3 2" xfId="4191" xr:uid="{9BDD9AD5-1395-41CE-B4E8-4344A34D80BF}"/>
    <cellStyle name="Heading 3 2 8 7 4" xfId="4192" xr:uid="{72E18A49-63B8-4A33-B4CD-747EDC4DA28A}"/>
    <cellStyle name="Heading 3 2 8 7 4 2" xfId="4193" xr:uid="{8CDB36DA-78A3-454A-8B81-C60B9C57E6E4}"/>
    <cellStyle name="Heading 3 2 8 8" xfId="4194" xr:uid="{013B9CF1-93B6-438B-BB45-63490E5FEFCC}"/>
    <cellStyle name="Heading 3 2 8 8 2" xfId="4195" xr:uid="{83AF634C-EA37-443B-9E4F-BB90DB6BB24B}"/>
    <cellStyle name="Heading 3 2 8 8 2 2" xfId="4196" xr:uid="{AFB8A1F7-1F20-43B9-AEC7-ADF7A3BF0C53}"/>
    <cellStyle name="Heading 3 2 8 8 3" xfId="4197" xr:uid="{5A54AA98-0F9F-439B-A37F-C0F6898C92F7}"/>
    <cellStyle name="Heading 3 2 8 8 3 2" xfId="4198" xr:uid="{B15A5A66-3A4A-4075-9749-A91BFA62353B}"/>
    <cellStyle name="Heading 3 2 8 8 4" xfId="4199" xr:uid="{CB3C1774-DA25-480C-A1E6-36247707ED69}"/>
    <cellStyle name="Heading 3 2 8 8 4 2" xfId="4200" xr:uid="{26AC1278-DC1B-42F8-9C0F-0A4F3AD54BC0}"/>
    <cellStyle name="Heading 3 2 8 9" xfId="4201" xr:uid="{42344623-D9CC-4C70-923B-897E05133D91}"/>
    <cellStyle name="Heading 3 2 8 9 2" xfId="4202" xr:uid="{1AF1281F-C388-475A-9DA5-C806AFC4AF3A}"/>
    <cellStyle name="Heading 3 2 8 9 2 2" xfId="4203" xr:uid="{AE1EF7FA-9D70-4309-AD44-46B147283354}"/>
    <cellStyle name="Heading 3 2 8 9 3" xfId="4204" xr:uid="{D0E6766E-9CC3-4F4A-9170-790319A18CD3}"/>
    <cellStyle name="Heading 3 2 8 9 3 2" xfId="4205" xr:uid="{0FA88140-96A8-464A-B2F3-C9682339EB09}"/>
    <cellStyle name="Heading 3 2 8 9 4" xfId="4206" xr:uid="{48C7305A-7C01-4DC1-B233-046D0FD44D70}"/>
    <cellStyle name="Heading 3 2 8 9 4 2" xfId="4207" xr:uid="{85625852-8E1E-4C88-A037-FE1D9E420D07}"/>
    <cellStyle name="Heading 3 2 9" xfId="4208" xr:uid="{12DA97E9-B741-440E-8F8C-A7DC3DEA517B}"/>
    <cellStyle name="Heading 3 2 9 10" xfId="4209" xr:uid="{A1EB167B-D276-4F45-89C5-EF913C95250A}"/>
    <cellStyle name="Heading 3 2 9 10 2" xfId="4210" xr:uid="{0C1DEA43-C595-496E-86AA-4AED4EA632E6}"/>
    <cellStyle name="Heading 3 2 9 10 2 2" xfId="4211" xr:uid="{C231DF5E-FDB8-437F-97CC-99BA7CA54E67}"/>
    <cellStyle name="Heading 3 2 9 10 3" xfId="4212" xr:uid="{ABD759F9-AFAF-4A65-B763-C22358FCB1D5}"/>
    <cellStyle name="Heading 3 2 9 10 3 2" xfId="4213" xr:uid="{8EE55FDC-2B1C-4C28-A3BA-711124D6B054}"/>
    <cellStyle name="Heading 3 2 9 10 4" xfId="4214" xr:uid="{AF3ABAC1-4FC8-41E6-893A-4E25A0711A06}"/>
    <cellStyle name="Heading 3 2 9 10 4 2" xfId="4215" xr:uid="{10BD6927-A14F-4294-92E0-B8607AAD3686}"/>
    <cellStyle name="Heading 3 2 9 11" xfId="4216" xr:uid="{0B7D8F64-56BB-4FC2-91AE-DC152E7A96D7}"/>
    <cellStyle name="Heading 3 2 9 11 2" xfId="4217" xr:uid="{2DA13014-3AB1-4689-A562-0FD1069A40E6}"/>
    <cellStyle name="Heading 3 2 9 11 2 2" xfId="4218" xr:uid="{CC4914E3-0A2F-4761-BAFC-F924153CC88D}"/>
    <cellStyle name="Heading 3 2 9 11 3" xfId="4219" xr:uid="{AA96EF06-6312-4B30-8F60-77DA17C654F4}"/>
    <cellStyle name="Heading 3 2 9 11 3 2" xfId="4220" xr:uid="{0A51DECE-0033-4301-98F7-EDEFE2DDBA6C}"/>
    <cellStyle name="Heading 3 2 9 11 4" xfId="4221" xr:uid="{07AEBB3D-C3B8-474E-8FCC-339FC07DBFE3}"/>
    <cellStyle name="Heading 3 2 9 11 4 2" xfId="4222" xr:uid="{B7E5B162-8938-4B5C-8470-935149BA9E16}"/>
    <cellStyle name="Heading 3 2 9 12" xfId="4223" xr:uid="{495C70EB-D044-4F0E-959D-D2F18B96131F}"/>
    <cellStyle name="Heading 3 2 9 12 2" xfId="4224" xr:uid="{BA8C6AAE-C9B7-4D03-847D-188FC242F5F1}"/>
    <cellStyle name="Heading 3 2 9 12 2 2" xfId="4225" xr:uid="{B46DB9AC-B9C6-48CA-9CFF-CF73A2F63A94}"/>
    <cellStyle name="Heading 3 2 9 12 3" xfId="4226" xr:uid="{7AD5FD0C-1D2A-46ED-BB06-288EFA1FC791}"/>
    <cellStyle name="Heading 3 2 9 12 3 2" xfId="4227" xr:uid="{7DD3AB22-591F-4F9A-91A1-A3A481BF7502}"/>
    <cellStyle name="Heading 3 2 9 12 4" xfId="4228" xr:uid="{6D8DEA3C-F6FE-4C0D-B4F7-8590DCDAC73B}"/>
    <cellStyle name="Heading 3 2 9 12 4 2" xfId="4229" xr:uid="{2BDCD6A3-A624-4A22-BF36-F6177FE30326}"/>
    <cellStyle name="Heading 3 2 9 13" xfId="4230" xr:uid="{E24F7A04-C239-4427-BAB2-9131A3C03B6C}"/>
    <cellStyle name="Heading 3 2 9 13 2" xfId="4231" xr:uid="{1957CFE5-E952-4BCA-9FD1-1F9D988532E5}"/>
    <cellStyle name="Heading 3 2 9 13 2 2" xfId="4232" xr:uid="{15037BBB-5652-4296-874E-36AEDB6B5CE6}"/>
    <cellStyle name="Heading 3 2 9 13 3" xfId="4233" xr:uid="{9A7F6414-7EBE-4F41-9308-984E447726EF}"/>
    <cellStyle name="Heading 3 2 9 13 3 2" xfId="4234" xr:uid="{1A0E1B7B-BF37-4707-9CBB-49A71DD23D9B}"/>
    <cellStyle name="Heading 3 2 9 13 4" xfId="4235" xr:uid="{E35B241C-F7B7-4741-A3B8-A95366E61063}"/>
    <cellStyle name="Heading 3 2 9 13 4 2" xfId="4236" xr:uid="{12D6364A-993F-48FD-B862-65F1256A7361}"/>
    <cellStyle name="Heading 3 2 9 14" xfId="4237" xr:uid="{1D1821AC-740D-45FE-9A18-D045884752EC}"/>
    <cellStyle name="Heading 3 2 9 14 2" xfId="4238" xr:uid="{C0905D11-CB8F-4607-9808-F9AC6E58DC5F}"/>
    <cellStyle name="Heading 3 2 9 14 2 2" xfId="4239" xr:uid="{AEC30313-60CB-4AB5-9575-8B228B1060A4}"/>
    <cellStyle name="Heading 3 2 9 14 3" xfId="4240" xr:uid="{B7131D05-21CE-427C-A39E-EA91FF71B37E}"/>
    <cellStyle name="Heading 3 2 9 14 3 2" xfId="4241" xr:uid="{F8F52A58-6928-4186-A131-1C2BAB02209C}"/>
    <cellStyle name="Heading 3 2 9 14 4" xfId="4242" xr:uid="{D88934E6-CDEB-499C-9C5D-7A8D08A814A0}"/>
    <cellStyle name="Heading 3 2 9 14 4 2" xfId="4243" xr:uid="{2E5C876A-BC83-4CFD-8C27-F6B1A20030E2}"/>
    <cellStyle name="Heading 3 2 9 15" xfId="4244" xr:uid="{A3D38F46-E943-4EEA-BAE7-ED57A8CA0F13}"/>
    <cellStyle name="Heading 3 2 9 15 2" xfId="4245" xr:uid="{8E158087-DC4B-45DF-A1FA-972B217302F6}"/>
    <cellStyle name="Heading 3 2 9 15 2 2" xfId="4246" xr:uid="{1D285FE6-E46F-48D1-8AAA-4D054F469C9E}"/>
    <cellStyle name="Heading 3 2 9 15 3" xfId="4247" xr:uid="{29EC5E3B-3F7D-43D8-9896-33A328673645}"/>
    <cellStyle name="Heading 3 2 9 15 3 2" xfId="4248" xr:uid="{3D713175-F0B8-4803-94ED-B4EF1C75E915}"/>
    <cellStyle name="Heading 3 2 9 15 4" xfId="4249" xr:uid="{EEF8199E-3694-4CF6-8C68-CD443063AA49}"/>
    <cellStyle name="Heading 3 2 9 15 4 2" xfId="4250" xr:uid="{B78F25C8-FD2A-4C75-9E59-A41BE06F3F8D}"/>
    <cellStyle name="Heading 3 2 9 16" xfId="4251" xr:uid="{60DC02B6-007D-464F-B5CA-3E80CC67C043}"/>
    <cellStyle name="Heading 3 2 9 16 2" xfId="4252" xr:uid="{4B1776E9-4957-4770-9565-3B9697974B88}"/>
    <cellStyle name="Heading 3 2 9 17" xfId="4253" xr:uid="{7EE99346-21B1-4C9A-879E-3D41ED4828E1}"/>
    <cellStyle name="Heading 3 2 9 17 2" xfId="4254" xr:uid="{D662634B-B477-483E-87F0-A6EA5AB3578B}"/>
    <cellStyle name="Heading 3 2 9 18" xfId="4255" xr:uid="{35D2F919-AB2A-49ED-AF45-DC5EA96944B9}"/>
    <cellStyle name="Heading 3 2 9 18 2" xfId="4256" xr:uid="{FF7DD056-C99F-44D7-B6FD-545CD23E56DC}"/>
    <cellStyle name="Heading 3 2 9 19" xfId="4257" xr:uid="{A2DD6C52-D9E9-43D0-92B6-FC892FD6894D}"/>
    <cellStyle name="Heading 3 2 9 2" xfId="4258" xr:uid="{3D086708-2007-4C0E-A9A6-EDFE870120A9}"/>
    <cellStyle name="Heading 3 2 9 2 2" xfId="4259" xr:uid="{CFCE030E-4613-47E3-8D88-66E85B0726BE}"/>
    <cellStyle name="Heading 3 2 9 2 2 2" xfId="4260" xr:uid="{AB7CB2B5-FAD4-498C-9FC8-9E090EDA9319}"/>
    <cellStyle name="Heading 3 2 9 2 3" xfId="4261" xr:uid="{7183B75A-5EAC-4869-87B0-6E15A1EC4864}"/>
    <cellStyle name="Heading 3 2 9 2 3 2" xfId="4262" xr:uid="{DEA8537B-1512-48D4-A4AB-F5F0AA6902FE}"/>
    <cellStyle name="Heading 3 2 9 2 4" xfId="4263" xr:uid="{FA15CF23-2E36-4B93-B96C-5DC790190C28}"/>
    <cellStyle name="Heading 3 2 9 2 4 2" xfId="4264" xr:uid="{6169BA31-C958-4B6B-B14B-5592D1E478E7}"/>
    <cellStyle name="Heading 3 2 9 20" xfId="4265" xr:uid="{32D6BB3A-7B9C-488D-99EC-C3AD0BA27812}"/>
    <cellStyle name="Heading 3 2 9 21" xfId="4266" xr:uid="{8E20A58E-AC91-4A7D-9B79-9D5621F7A606}"/>
    <cellStyle name="Heading 3 2 9 22" xfId="4267" xr:uid="{84C96D4A-D5EB-454B-AFDA-5095887A8D02}"/>
    <cellStyle name="Heading 3 2 9 23" xfId="4268" xr:uid="{7F258E39-F722-41BF-9ED3-8A1675E846E4}"/>
    <cellStyle name="Heading 3 2 9 24" xfId="4269" xr:uid="{D9DBED68-FC08-4C58-8FFD-CACF2A2A3F14}"/>
    <cellStyle name="Heading 3 2 9 25" xfId="4270" xr:uid="{5BA9D58C-E9B8-40A0-84D6-E2348B518641}"/>
    <cellStyle name="Heading 3 2 9 3" xfId="4271" xr:uid="{7B16DD10-A498-49C7-A151-3CE02A5AD7E6}"/>
    <cellStyle name="Heading 3 2 9 3 2" xfId="4272" xr:uid="{0C2361E2-A781-480D-8D13-0A256FCA31B0}"/>
    <cellStyle name="Heading 3 2 9 3 2 2" xfId="4273" xr:uid="{F0D50FB9-EE76-4A61-AB89-C5EC782A2F10}"/>
    <cellStyle name="Heading 3 2 9 3 3" xfId="4274" xr:uid="{C82DDE98-003F-48D8-9FB0-54E570AEECB5}"/>
    <cellStyle name="Heading 3 2 9 3 3 2" xfId="4275" xr:uid="{4B90FB69-D46C-478B-B420-8635B245685B}"/>
    <cellStyle name="Heading 3 2 9 3 4" xfId="4276" xr:uid="{20EB8C64-E3C8-47FF-95D2-6CB4859C0393}"/>
    <cellStyle name="Heading 3 2 9 3 4 2" xfId="4277" xr:uid="{2BE9C1C2-5777-4297-AD8C-4855B4CEBE7F}"/>
    <cellStyle name="Heading 3 2 9 4" xfId="4278" xr:uid="{16F1DC90-49EC-4CD8-B6B3-5364F8C65734}"/>
    <cellStyle name="Heading 3 2 9 4 2" xfId="4279" xr:uid="{2D0480C6-964E-43FA-9EC4-4753BCE6F5A1}"/>
    <cellStyle name="Heading 3 2 9 4 2 2" xfId="4280" xr:uid="{EAF6AE95-0867-44CC-ADEA-7CEE9BC9DFD8}"/>
    <cellStyle name="Heading 3 2 9 4 3" xfId="4281" xr:uid="{80895DD8-2214-4020-8F3D-C6CF0A222DBD}"/>
    <cellStyle name="Heading 3 2 9 4 3 2" xfId="4282" xr:uid="{39DE3363-7350-4BDD-9070-23B99427BB86}"/>
    <cellStyle name="Heading 3 2 9 4 4" xfId="4283" xr:uid="{7D3A9DEE-3BAE-4C33-91A3-836166ACD5D1}"/>
    <cellStyle name="Heading 3 2 9 4 4 2" xfId="4284" xr:uid="{9A74092B-4D2F-48A3-A523-8F05323B9AF5}"/>
    <cellStyle name="Heading 3 2 9 5" xfId="4285" xr:uid="{EBD9825B-259B-415D-BE1C-95E96F0D750A}"/>
    <cellStyle name="Heading 3 2 9 5 2" xfId="4286" xr:uid="{E17316FF-88DF-4958-A532-F4C2A1AF45B8}"/>
    <cellStyle name="Heading 3 2 9 5 2 2" xfId="4287" xr:uid="{0E76A6B1-68B6-478C-9C70-914AD44A3E2B}"/>
    <cellStyle name="Heading 3 2 9 5 3" xfId="4288" xr:uid="{5D00F636-0A53-4088-B950-331D63CD448F}"/>
    <cellStyle name="Heading 3 2 9 5 3 2" xfId="4289" xr:uid="{0F64E92C-BEEF-4B6D-BFD4-15A9536CE983}"/>
    <cellStyle name="Heading 3 2 9 5 4" xfId="4290" xr:uid="{16FF6769-4A03-40C0-B59D-257B60AD27D3}"/>
    <cellStyle name="Heading 3 2 9 5 4 2" xfId="4291" xr:uid="{E2BE14D0-30BA-4437-8E25-E13B32474816}"/>
    <cellStyle name="Heading 3 2 9 6" xfId="4292" xr:uid="{9EAB1FCB-4DB4-4A42-A446-5F8AEB4EF660}"/>
    <cellStyle name="Heading 3 2 9 6 2" xfId="4293" xr:uid="{98335814-7D72-4BF7-BCDD-E416A1FC2195}"/>
    <cellStyle name="Heading 3 2 9 6 2 2" xfId="4294" xr:uid="{B8E2E61D-1F81-4869-9E0B-B3FD1D912E3F}"/>
    <cellStyle name="Heading 3 2 9 6 3" xfId="4295" xr:uid="{2E0C9C42-4856-4C4E-BB86-157F205D6D16}"/>
    <cellStyle name="Heading 3 2 9 6 3 2" xfId="4296" xr:uid="{3A274D37-8365-41CB-A9CC-8BDD3D61426C}"/>
    <cellStyle name="Heading 3 2 9 6 4" xfId="4297" xr:uid="{43E816B1-CDE5-493B-B77A-4EC94DDEE4AA}"/>
    <cellStyle name="Heading 3 2 9 6 4 2" xfId="4298" xr:uid="{63764752-2569-4BF0-8DB8-34A17B2D09FB}"/>
    <cellStyle name="Heading 3 2 9 7" xfId="4299" xr:uid="{8E68B1CA-7F22-4280-929D-7C02B7C19D00}"/>
    <cellStyle name="Heading 3 2 9 7 2" xfId="4300" xr:uid="{C1536F8F-DBAA-4EC0-B04F-1F6092DEED65}"/>
    <cellStyle name="Heading 3 2 9 7 2 2" xfId="4301" xr:uid="{8F50A443-DEA3-4DC8-91AA-CECE5AF15D42}"/>
    <cellStyle name="Heading 3 2 9 7 3" xfId="4302" xr:uid="{CAA54627-63A0-40A7-BEF8-A43B6070A4BB}"/>
    <cellStyle name="Heading 3 2 9 7 3 2" xfId="4303" xr:uid="{0CACB61C-D44E-49B0-8350-8BF9185C088A}"/>
    <cellStyle name="Heading 3 2 9 7 4" xfId="4304" xr:uid="{270EF015-DBED-44AC-83E4-181C01A68E4A}"/>
    <cellStyle name="Heading 3 2 9 7 4 2" xfId="4305" xr:uid="{E90C15CA-DE39-4CA6-BEAA-51958BBA51B1}"/>
    <cellStyle name="Heading 3 2 9 8" xfId="4306" xr:uid="{BF5AF4DA-8646-423D-A236-9F1748152F41}"/>
    <cellStyle name="Heading 3 2 9 8 2" xfId="4307" xr:uid="{219ACB86-DDB6-4113-927B-DE416530503D}"/>
    <cellStyle name="Heading 3 2 9 8 2 2" xfId="4308" xr:uid="{12030A8F-496C-48DC-A05D-982231CCA1EC}"/>
    <cellStyle name="Heading 3 2 9 8 3" xfId="4309" xr:uid="{8017CA90-1F92-43B8-BA2A-49C22C915B41}"/>
    <cellStyle name="Heading 3 2 9 8 3 2" xfId="4310" xr:uid="{75F983C0-D9DD-468D-AE58-E097921A57CD}"/>
    <cellStyle name="Heading 3 2 9 8 4" xfId="4311" xr:uid="{EC49C91A-BAFB-4A71-B3A9-DA76FD63FE14}"/>
    <cellStyle name="Heading 3 2 9 8 4 2" xfId="4312" xr:uid="{C1C2611B-9636-44CA-857D-96C1C8BC3229}"/>
    <cellStyle name="Heading 3 2 9 9" xfId="4313" xr:uid="{E29C3ECE-5408-4DF6-BF76-86DF8AB9EDE5}"/>
    <cellStyle name="Heading 3 2 9 9 2" xfId="4314" xr:uid="{48C55269-F5DA-4363-91A0-B06219625894}"/>
    <cellStyle name="Heading 3 2 9 9 2 2" xfId="4315" xr:uid="{1F14BAE7-427E-49EF-8A46-442EEFC72FBA}"/>
    <cellStyle name="Heading 3 2 9 9 3" xfId="4316" xr:uid="{FE557BA1-221D-480A-8F31-98704DD3DAE9}"/>
    <cellStyle name="Heading 3 2 9 9 3 2" xfId="4317" xr:uid="{BDF5DA18-4A85-454A-965A-02172688A3A3}"/>
    <cellStyle name="Heading 3 2 9 9 4" xfId="4318" xr:uid="{7EAE2351-9D21-4A4D-9D3C-B9D7C148B85A}"/>
    <cellStyle name="Heading 3 2 9 9 4 2" xfId="4319" xr:uid="{3E4E6AD4-5E82-4069-B647-499BF026A453}"/>
    <cellStyle name="Heading 3 3" xfId="4320" xr:uid="{772586CE-B0D5-4852-A393-0104519D5F27}"/>
    <cellStyle name="Heading 3 3 10" xfId="4321" xr:uid="{44AAA72D-AD52-44A8-8E56-778A497B3BA7}"/>
    <cellStyle name="Heading 3 3 10 2" xfId="4322" xr:uid="{BCA96B95-A778-4E6C-97C3-6869E7970774}"/>
    <cellStyle name="Heading 3 3 10 2 2" xfId="4323" xr:uid="{08817609-4053-4E74-BD6B-05C4EFC2D1C0}"/>
    <cellStyle name="Heading 3 3 10 3" xfId="4324" xr:uid="{7F3EC22F-D2DF-4AA5-AA10-98C654004573}"/>
    <cellStyle name="Heading 3 3 10 3 2" xfId="4325" xr:uid="{A8D1111F-AC5F-405F-9629-2B14340E431E}"/>
    <cellStyle name="Heading 3 3 10 4" xfId="4326" xr:uid="{F8772B86-1BA3-4B3F-8CD1-57D4C284C52C}"/>
    <cellStyle name="Heading 3 3 10 4 2" xfId="4327" xr:uid="{3B2A4372-D8E4-48C4-98FD-D4E9476EE17F}"/>
    <cellStyle name="Heading 3 3 11" xfId="4328" xr:uid="{FE3A6AB0-7E7C-4E77-ABA8-A74D6E744FE1}"/>
    <cellStyle name="Heading 3 3 11 2" xfId="4329" xr:uid="{D456CF23-043B-4DFD-B043-D024E26986BF}"/>
    <cellStyle name="Heading 3 3 11 2 2" xfId="4330" xr:uid="{32A3ED12-C66B-4387-A8EF-B4B44730C77E}"/>
    <cellStyle name="Heading 3 3 11 3" xfId="4331" xr:uid="{C9AC854F-A2E2-4577-B9A6-24618A3C58CD}"/>
    <cellStyle name="Heading 3 3 11 3 2" xfId="4332" xr:uid="{580ACAB6-1FEE-4E19-86CD-33701E0B07FD}"/>
    <cellStyle name="Heading 3 3 11 4" xfId="4333" xr:uid="{81CD6659-126F-4B24-B75D-EFEB6226F51C}"/>
    <cellStyle name="Heading 3 3 11 4 2" xfId="4334" xr:uid="{9CF478ED-F689-4AC7-93FD-6F47F0958B4D}"/>
    <cellStyle name="Heading 3 3 12" xfId="4335" xr:uid="{6A6EE81C-3C92-4A5E-B6F4-8B256DDFB98E}"/>
    <cellStyle name="Heading 3 3 12 2" xfId="4336" xr:uid="{08FA394B-5A3A-4167-A948-E1F2FAF5F381}"/>
    <cellStyle name="Heading 3 3 12 2 2" xfId="4337" xr:uid="{6415A7F5-1AFC-4901-9A83-731513999BF4}"/>
    <cellStyle name="Heading 3 3 12 3" xfId="4338" xr:uid="{F9E733AD-15A6-4956-A247-271D890A13DB}"/>
    <cellStyle name="Heading 3 3 12 3 2" xfId="4339" xr:uid="{13B58617-6D00-442A-9716-390C3571EEC3}"/>
    <cellStyle name="Heading 3 3 12 4" xfId="4340" xr:uid="{369D6F43-A1A0-411A-A871-69946372D2B9}"/>
    <cellStyle name="Heading 3 3 12 4 2" xfId="4341" xr:uid="{496E8470-D5F8-43FE-8D5D-54E33099902C}"/>
    <cellStyle name="Heading 3 3 13" xfId="4342" xr:uid="{AB6C60B6-0025-42FB-AA82-7025F79C2812}"/>
    <cellStyle name="Heading 3 3 13 2" xfId="4343" xr:uid="{25245870-9975-4D1F-9022-D6244EC3D1A4}"/>
    <cellStyle name="Heading 3 3 13 2 2" xfId="4344" xr:uid="{C08A8BBA-7946-4AE3-B565-809A7660A889}"/>
    <cellStyle name="Heading 3 3 13 3" xfId="4345" xr:uid="{DE1F9708-4A09-4BDE-8656-9295D603A836}"/>
    <cellStyle name="Heading 3 3 13 3 2" xfId="4346" xr:uid="{CE2D382A-373A-40AC-8D1A-AB03408556CD}"/>
    <cellStyle name="Heading 3 3 13 4" xfId="4347" xr:uid="{005412A6-EAC7-4119-81E6-EDF118AC6091}"/>
    <cellStyle name="Heading 3 3 13 4 2" xfId="4348" xr:uid="{AF23C149-581B-4B40-A0BF-2C835EF8357A}"/>
    <cellStyle name="Heading 3 3 14" xfId="4349" xr:uid="{9F7B24B5-296F-446E-A705-5B0A2AB878EA}"/>
    <cellStyle name="Heading 3 3 14 2" xfId="4350" xr:uid="{22C7BAD1-669D-42A9-9975-53405EAE7D0B}"/>
    <cellStyle name="Heading 3 3 14 2 2" xfId="4351" xr:uid="{20AE22AC-C6A2-4AD0-B921-A498FFAE2A5A}"/>
    <cellStyle name="Heading 3 3 14 3" xfId="4352" xr:uid="{FCD46278-70D7-463A-BF82-B8E886C9990C}"/>
    <cellStyle name="Heading 3 3 14 3 2" xfId="4353" xr:uid="{0C0D41B3-11E4-4DCF-9CE7-157DFA8FB036}"/>
    <cellStyle name="Heading 3 3 14 4" xfId="4354" xr:uid="{8F279CA4-8AFF-4C07-BDED-E480CF45C983}"/>
    <cellStyle name="Heading 3 3 14 4 2" xfId="4355" xr:uid="{57AAF260-2E08-460A-86CD-BAA8E63DA310}"/>
    <cellStyle name="Heading 3 3 15" xfId="4356" xr:uid="{DB0134FB-8005-42B9-AE28-B40E52A363AF}"/>
    <cellStyle name="Heading 3 3 15 2" xfId="4357" xr:uid="{CA1B76FB-5930-4629-AEE5-E1122BC344AE}"/>
    <cellStyle name="Heading 3 3 15 2 2" xfId="4358" xr:uid="{57B2EE79-AEA0-4948-BD6E-474027285233}"/>
    <cellStyle name="Heading 3 3 15 3" xfId="4359" xr:uid="{4C71B1C5-DB25-47C1-8FF4-6A3334AAE5FB}"/>
    <cellStyle name="Heading 3 3 15 3 2" xfId="4360" xr:uid="{8832B0D5-9B63-426F-BC65-DB7F9F3F3D10}"/>
    <cellStyle name="Heading 3 3 15 4" xfId="4361" xr:uid="{91EB92DE-928F-4134-AD24-204B1ECE28FD}"/>
    <cellStyle name="Heading 3 3 15 4 2" xfId="4362" xr:uid="{1112571A-9DA4-47A7-9BB9-7BF267887767}"/>
    <cellStyle name="Heading 3 3 16" xfId="4363" xr:uid="{6D39807D-5A29-475A-B24C-AA3623C285AC}"/>
    <cellStyle name="Heading 3 3 16 2" xfId="4364" xr:uid="{756467D9-80C6-471F-A8D7-965843A63E3B}"/>
    <cellStyle name="Heading 3 3 17" xfId="4365" xr:uid="{CBCE361F-0762-4867-9D0A-C8FFA1AB0F77}"/>
    <cellStyle name="Heading 3 3 17 2" xfId="4366" xr:uid="{BD1EEBD2-DDC9-4D3B-820C-BFC22F9BF372}"/>
    <cellStyle name="Heading 3 3 18" xfId="4367" xr:uid="{27FE3896-A1FE-4D77-B348-DE28A69A2B56}"/>
    <cellStyle name="Heading 3 3 18 2" xfId="4368" xr:uid="{2E3298C2-974B-4C64-A875-326A84A41267}"/>
    <cellStyle name="Heading 3 3 19" xfId="4369" xr:uid="{D476665D-ABD0-4E76-9E8A-3E8AA20A4121}"/>
    <cellStyle name="Heading 3 3 2" xfId="4370" xr:uid="{0DD1483A-D94F-4662-8D94-8DCBD49EAC97}"/>
    <cellStyle name="Heading 3 3 2 2" xfId="4371" xr:uid="{80DA56DB-64D2-4C81-BF2B-6FA7E2472055}"/>
    <cellStyle name="Heading 3 3 2 2 2" xfId="4372" xr:uid="{3157FC62-2863-4CCE-A3F8-0F2677301827}"/>
    <cellStyle name="Heading 3 3 2 3" xfId="4373" xr:uid="{1386E4DE-E4BF-4479-A14B-1B0DE2B2C965}"/>
    <cellStyle name="Heading 3 3 2 3 2" xfId="4374" xr:uid="{40A645F7-8EE7-4E5F-A0BA-E2AD2E059A41}"/>
    <cellStyle name="Heading 3 3 2 4" xfId="4375" xr:uid="{3F80B395-0627-48B0-9066-5D04C3D78CF3}"/>
    <cellStyle name="Heading 3 3 2 4 2" xfId="4376" xr:uid="{E1C1E540-AF9F-4E39-9F2D-2CF205CAD75B}"/>
    <cellStyle name="Heading 3 3 20" xfId="4377" xr:uid="{7E24F550-6CF5-49B5-91AD-6807E47DD0E6}"/>
    <cellStyle name="Heading 3 3 21" xfId="4378" xr:uid="{A23F7A2A-B09A-4925-B285-ED82FF0E86AB}"/>
    <cellStyle name="Heading 3 3 22" xfId="4379" xr:uid="{B96ED83C-6823-40CA-8F4C-83214D112172}"/>
    <cellStyle name="Heading 3 3 23" xfId="4380" xr:uid="{649008DD-E6A0-44B9-B7D5-DB40EAB9673E}"/>
    <cellStyle name="Heading 3 3 24" xfId="4381" xr:uid="{C540DA80-3606-4974-B944-2581EB7AEA54}"/>
    <cellStyle name="Heading 3 3 25" xfId="4382" xr:uid="{20534DF6-1FBF-409D-BCDE-E5FD4A5D811E}"/>
    <cellStyle name="Heading 3 3 3" xfId="4383" xr:uid="{B25C401D-D11D-4429-8519-CD4A88409EAA}"/>
    <cellStyle name="Heading 3 3 3 2" xfId="4384" xr:uid="{ACA9AFB7-12D4-4452-91DC-652A5C4A0D9C}"/>
    <cellStyle name="Heading 3 3 3 2 2" xfId="4385" xr:uid="{E142309A-549C-4467-8D83-4F7C2F4461FA}"/>
    <cellStyle name="Heading 3 3 3 3" xfId="4386" xr:uid="{C04C371C-2B2C-4DB7-B5BD-183AEDC7AE0C}"/>
    <cellStyle name="Heading 3 3 3 3 2" xfId="4387" xr:uid="{E563BABE-559E-47E0-BD45-E13B7D520C98}"/>
    <cellStyle name="Heading 3 3 3 4" xfId="4388" xr:uid="{0B36FED1-4A19-4E0A-831A-532D52A304D2}"/>
    <cellStyle name="Heading 3 3 3 4 2" xfId="4389" xr:uid="{901B6D69-46B3-4D51-BB9E-F42FEFA71AB6}"/>
    <cellStyle name="Heading 3 3 4" xfId="4390" xr:uid="{AA69305F-F027-4616-8DD4-FBF505FCCEED}"/>
    <cellStyle name="Heading 3 3 4 2" xfId="4391" xr:uid="{E95A8342-585D-41C7-B997-B10636D79ECA}"/>
    <cellStyle name="Heading 3 3 4 2 2" xfId="4392" xr:uid="{0A1CACDE-F0DD-406C-ABB6-AE51C856A1B9}"/>
    <cellStyle name="Heading 3 3 4 3" xfId="4393" xr:uid="{AF37FA3F-F1D4-42B4-9B19-0E1AB14EDD15}"/>
    <cellStyle name="Heading 3 3 4 3 2" xfId="4394" xr:uid="{D750B8D9-2106-4E3C-B5C2-BE111CF36420}"/>
    <cellStyle name="Heading 3 3 4 4" xfId="4395" xr:uid="{BA5DDC6D-8CBD-4339-B8D9-9A4F4926A41F}"/>
    <cellStyle name="Heading 3 3 4 4 2" xfId="4396" xr:uid="{3310C5CA-EABC-430A-9CF5-44BD8E207E5B}"/>
    <cellStyle name="Heading 3 3 5" xfId="4397" xr:uid="{11A5ED8F-AB91-43D9-8F06-84E993391861}"/>
    <cellStyle name="Heading 3 3 5 2" xfId="4398" xr:uid="{9AFED9C1-8FFB-4F89-A0DB-56DF79A39B6E}"/>
    <cellStyle name="Heading 3 3 5 2 2" xfId="4399" xr:uid="{87D9D9D5-35C3-415F-BAB5-E01F35E8D504}"/>
    <cellStyle name="Heading 3 3 5 3" xfId="4400" xr:uid="{FB6B75F8-053F-4C9C-B8F5-49D86CC2057F}"/>
    <cellStyle name="Heading 3 3 5 3 2" xfId="4401" xr:uid="{05B48E47-5A67-4642-AB75-49E0D1D16566}"/>
    <cellStyle name="Heading 3 3 5 4" xfId="4402" xr:uid="{EDE5EC69-9207-440A-A6D1-7679BE1ABDBA}"/>
    <cellStyle name="Heading 3 3 5 4 2" xfId="4403" xr:uid="{8F5C195F-C2CC-492E-B5E4-0F0F9A9797AF}"/>
    <cellStyle name="Heading 3 3 6" xfId="4404" xr:uid="{16ACE844-43FD-462F-A75F-983C02D6BE59}"/>
    <cellStyle name="Heading 3 3 6 2" xfId="4405" xr:uid="{9732A84E-7385-483A-A9A3-D101BABA426B}"/>
    <cellStyle name="Heading 3 3 6 2 2" xfId="4406" xr:uid="{D0BD4FD3-2EFE-4094-B638-6136817F516B}"/>
    <cellStyle name="Heading 3 3 6 3" xfId="4407" xr:uid="{FA2901AF-85CD-4558-ACEE-9BA90A2ECDDD}"/>
    <cellStyle name="Heading 3 3 6 3 2" xfId="4408" xr:uid="{6B53BE54-8DA6-4D7E-8750-E9A52B211BC7}"/>
    <cellStyle name="Heading 3 3 6 4" xfId="4409" xr:uid="{3FB14F56-EF10-4264-9B50-791FD2A70FDF}"/>
    <cellStyle name="Heading 3 3 6 4 2" xfId="4410" xr:uid="{24D9C1DA-AECC-4492-968E-EC3A85E95A19}"/>
    <cellStyle name="Heading 3 3 7" xfId="4411" xr:uid="{F0DF86E8-8984-4FF7-92E1-9C08D2EC89A2}"/>
    <cellStyle name="Heading 3 3 7 2" xfId="4412" xr:uid="{FC28A7AF-3970-421E-9567-0CD6B4F36910}"/>
    <cellStyle name="Heading 3 3 7 2 2" xfId="4413" xr:uid="{53ADE6E9-63F4-4DC8-A430-A0BB2551F52A}"/>
    <cellStyle name="Heading 3 3 7 3" xfId="4414" xr:uid="{DE277D42-55BA-474E-A444-B59C404EB4AD}"/>
    <cellStyle name="Heading 3 3 7 3 2" xfId="4415" xr:uid="{8A81F37B-88FE-4874-A396-63841DA3FE39}"/>
    <cellStyle name="Heading 3 3 7 4" xfId="4416" xr:uid="{5D0CF46B-073C-40EC-83C3-822F7109DA4A}"/>
    <cellStyle name="Heading 3 3 7 4 2" xfId="4417" xr:uid="{D111CA85-6EEE-4670-B4D8-9D6284F90F4A}"/>
    <cellStyle name="Heading 3 3 8" xfId="4418" xr:uid="{A7FFE726-8A97-4CBA-B031-09F566CF4447}"/>
    <cellStyle name="Heading 3 3 8 2" xfId="4419" xr:uid="{6081D9D5-2E74-4966-8314-DFB63D753422}"/>
    <cellStyle name="Heading 3 3 8 2 2" xfId="4420" xr:uid="{A7EF67A4-F25F-4D34-BAD2-12EA6278271E}"/>
    <cellStyle name="Heading 3 3 8 3" xfId="4421" xr:uid="{76DEA000-10FA-41A8-95D3-A29C5579AD57}"/>
    <cellStyle name="Heading 3 3 8 3 2" xfId="4422" xr:uid="{94C2FCBC-4BF0-4324-9C46-F84686713D32}"/>
    <cellStyle name="Heading 3 3 8 4" xfId="4423" xr:uid="{75BD0CBF-3C4B-40B6-B02C-F1ACDDB24F63}"/>
    <cellStyle name="Heading 3 3 8 4 2" xfId="4424" xr:uid="{64DE789C-5BC5-42BA-8848-E272F468B794}"/>
    <cellStyle name="Heading 3 3 9" xfId="4425" xr:uid="{A3EFD25E-6242-43C6-9171-4BC2FAA92E8C}"/>
    <cellStyle name="Heading 3 3 9 2" xfId="4426" xr:uid="{A66D3A90-5955-4795-90DB-A41E08C1A2AC}"/>
    <cellStyle name="Heading 3 3 9 2 2" xfId="4427" xr:uid="{DF08E3EA-0C10-45B5-A43B-B772E65CD820}"/>
    <cellStyle name="Heading 3 3 9 3" xfId="4428" xr:uid="{7D962E2C-685D-4860-8000-7D308484F96A}"/>
    <cellStyle name="Heading 3 3 9 3 2" xfId="4429" xr:uid="{38F6BA4B-A6D4-4F66-A434-F8069B17BAA5}"/>
    <cellStyle name="Heading 3 3 9 4" xfId="4430" xr:uid="{DD58FC61-3EF7-4DC9-A7AF-B768C25D7BB1}"/>
    <cellStyle name="Heading 3 3 9 4 2" xfId="4431" xr:uid="{184804C9-4549-4799-9DC7-FA88ED41105D}"/>
    <cellStyle name="Heading 3 4" xfId="4432" xr:uid="{6BF0E7F4-4FA5-4391-BC80-8CEF947C243E}"/>
    <cellStyle name="Heading 3 4 10" xfId="4433" xr:uid="{1777A2C6-AF8B-466F-88C5-030A454C25DA}"/>
    <cellStyle name="Heading 3 4 10 2" xfId="4434" xr:uid="{AF8AD950-1A67-47B6-A4F0-32614FB4D531}"/>
    <cellStyle name="Heading 3 4 10 2 2" xfId="4435" xr:uid="{E9F95AA2-EF3F-4C3C-A11F-66D42B6FA811}"/>
    <cellStyle name="Heading 3 4 10 3" xfId="4436" xr:uid="{57359616-DCD0-4652-824B-B2F567181460}"/>
    <cellStyle name="Heading 3 4 10 3 2" xfId="4437" xr:uid="{C198759C-6BEF-4ADD-819D-959E5AF1981C}"/>
    <cellStyle name="Heading 3 4 10 4" xfId="4438" xr:uid="{AA5892D9-693E-41B5-B941-B15420EF7308}"/>
    <cellStyle name="Heading 3 4 10 4 2" xfId="4439" xr:uid="{A24811EB-911D-44A2-8BB7-DE51985E1F4E}"/>
    <cellStyle name="Heading 3 4 11" xfId="4440" xr:uid="{0DE68E07-222F-461D-83F4-387BEE630B11}"/>
    <cellStyle name="Heading 3 4 11 2" xfId="4441" xr:uid="{2FD31D3B-1E8C-4A21-8B49-E12448F15B38}"/>
    <cellStyle name="Heading 3 4 11 2 2" xfId="4442" xr:uid="{3C2AB9BB-B143-417C-ABCC-FF66840960B6}"/>
    <cellStyle name="Heading 3 4 11 3" xfId="4443" xr:uid="{F6E787AE-7D36-44E1-9EA5-07502B1B8430}"/>
    <cellStyle name="Heading 3 4 11 3 2" xfId="4444" xr:uid="{5CF46AF5-6C58-4E74-A7FA-D39150736BF8}"/>
    <cellStyle name="Heading 3 4 11 4" xfId="4445" xr:uid="{903BF386-1FB5-4BCE-8504-D3FFEABDB6AB}"/>
    <cellStyle name="Heading 3 4 11 4 2" xfId="4446" xr:uid="{6D03C568-9C6B-429C-8016-6D39D026ED2F}"/>
    <cellStyle name="Heading 3 4 12" xfId="4447" xr:uid="{6321B858-17CE-4C8F-90DF-62EB977DF91B}"/>
    <cellStyle name="Heading 3 4 12 2" xfId="4448" xr:uid="{4827BAC5-A29E-4A44-A9A7-D8B6E6AE7C2A}"/>
    <cellStyle name="Heading 3 4 12 2 2" xfId="4449" xr:uid="{7D8DDA1D-1049-4782-B78A-5C5FB7AC2C39}"/>
    <cellStyle name="Heading 3 4 12 3" xfId="4450" xr:uid="{7046BDD1-825D-462E-A585-6469EA83653E}"/>
    <cellStyle name="Heading 3 4 12 3 2" xfId="4451" xr:uid="{138AC159-CF88-4999-8D2F-757EB43F2985}"/>
    <cellStyle name="Heading 3 4 12 4" xfId="4452" xr:uid="{5FFD8B30-7EF7-4C62-8D2E-1AB25F1FF1E4}"/>
    <cellStyle name="Heading 3 4 12 4 2" xfId="4453" xr:uid="{E84C8847-7CA3-494B-BC9C-DD55E4D623C9}"/>
    <cellStyle name="Heading 3 4 13" xfId="4454" xr:uid="{1E401DF4-C1FC-4653-A5C7-5A14AC092538}"/>
    <cellStyle name="Heading 3 4 13 2" xfId="4455" xr:uid="{7FF82B89-9CE7-4C5D-895A-6DF0CFEC14AE}"/>
    <cellStyle name="Heading 3 4 13 2 2" xfId="4456" xr:uid="{DA085F4D-0387-4458-8B8B-065AC8529CC5}"/>
    <cellStyle name="Heading 3 4 13 3" xfId="4457" xr:uid="{10A1721D-586E-4F18-AAEA-18FFA9ED8B75}"/>
    <cellStyle name="Heading 3 4 13 3 2" xfId="4458" xr:uid="{DD6D4214-59E1-4C6F-BD72-BA21D567D180}"/>
    <cellStyle name="Heading 3 4 13 4" xfId="4459" xr:uid="{B4DB7E43-305F-491D-885A-C227802A3237}"/>
    <cellStyle name="Heading 3 4 13 4 2" xfId="4460" xr:uid="{0EB06AC0-6464-4D87-9C35-C3A7A1197F16}"/>
    <cellStyle name="Heading 3 4 14" xfId="4461" xr:uid="{06A532D2-F39F-474F-8807-DC7D3774CA54}"/>
    <cellStyle name="Heading 3 4 14 2" xfId="4462" xr:uid="{8C6C994E-208F-419D-9331-324C0FB1E322}"/>
    <cellStyle name="Heading 3 4 14 2 2" xfId="4463" xr:uid="{D7D7FB14-79DA-4D4E-ABB4-92AC2D3B90E9}"/>
    <cellStyle name="Heading 3 4 14 3" xfId="4464" xr:uid="{E6EBCA2D-1842-4660-A490-69B4AFBEED85}"/>
    <cellStyle name="Heading 3 4 14 3 2" xfId="4465" xr:uid="{C3403294-BC81-469C-99A2-B93D232338C8}"/>
    <cellStyle name="Heading 3 4 14 4" xfId="4466" xr:uid="{37AC98CA-5BB8-4252-8C85-CE3613C1966E}"/>
    <cellStyle name="Heading 3 4 14 4 2" xfId="4467" xr:uid="{18F5EE69-77AB-4E40-AE5D-3183E20F52BE}"/>
    <cellStyle name="Heading 3 4 15" xfId="4468" xr:uid="{F8E2EAD8-AEE1-4407-BE61-748EA6FCC18E}"/>
    <cellStyle name="Heading 3 4 15 2" xfId="4469" xr:uid="{40F9DF40-5DB8-4D8B-B588-9F62036ECC26}"/>
    <cellStyle name="Heading 3 4 15 2 2" xfId="4470" xr:uid="{703358B3-BA57-47A9-9551-BF8BA124FA5E}"/>
    <cellStyle name="Heading 3 4 15 3" xfId="4471" xr:uid="{5C6D0E8E-2AB2-4202-8538-63FF7B4310B7}"/>
    <cellStyle name="Heading 3 4 15 3 2" xfId="4472" xr:uid="{38E668D0-DC69-4476-B01B-6A4F96480CC0}"/>
    <cellStyle name="Heading 3 4 15 4" xfId="4473" xr:uid="{5178E33A-DDE3-494C-90EA-ABF3CF9EB76A}"/>
    <cellStyle name="Heading 3 4 15 4 2" xfId="4474" xr:uid="{BA4A6D34-B2B3-4907-91F8-16AA26C08450}"/>
    <cellStyle name="Heading 3 4 16" xfId="4475" xr:uid="{76BB11B5-B072-478F-9FC6-F96568945D98}"/>
    <cellStyle name="Heading 3 4 16 2" xfId="4476" xr:uid="{74A96555-BC2F-42A1-A73C-A96D19404B95}"/>
    <cellStyle name="Heading 3 4 17" xfId="4477" xr:uid="{DD05AACD-6F22-44C4-BEE8-D68656930309}"/>
    <cellStyle name="Heading 3 4 17 2" xfId="4478" xr:uid="{B69FB040-FB44-4E13-BEEB-BCDAFC30C9FB}"/>
    <cellStyle name="Heading 3 4 18" xfId="4479" xr:uid="{BC0DE7CA-5682-440A-B49A-D4131C35330A}"/>
    <cellStyle name="Heading 3 4 18 2" xfId="4480" xr:uid="{98BD5CF5-9AE7-4AFC-B55B-1EFB4EDF9D00}"/>
    <cellStyle name="Heading 3 4 19" xfId="4481" xr:uid="{927373C0-70F4-4B44-BBB5-88845322B9AF}"/>
    <cellStyle name="Heading 3 4 2" xfId="4482" xr:uid="{908E15F2-BE7A-48F6-9E46-C6C34CECA9D6}"/>
    <cellStyle name="Heading 3 4 2 2" xfId="4483" xr:uid="{19391A2C-D469-46FE-A2C5-40A80DDF3E9E}"/>
    <cellStyle name="Heading 3 4 2 2 2" xfId="4484" xr:uid="{1F22432B-2ECE-4F43-8D0D-4C2277803015}"/>
    <cellStyle name="Heading 3 4 2 3" xfId="4485" xr:uid="{699568E6-E9E9-4039-8055-4530083BD279}"/>
    <cellStyle name="Heading 3 4 2 3 2" xfId="4486" xr:uid="{252C95FC-7972-49BF-B744-9F416B231DF3}"/>
    <cellStyle name="Heading 3 4 2 4" xfId="4487" xr:uid="{E250EAC8-E7E1-4075-BF0D-2A95DD1AFF24}"/>
    <cellStyle name="Heading 3 4 2 4 2" xfId="4488" xr:uid="{9E7FE165-1CD1-46D9-B2E3-1A33372BA6C8}"/>
    <cellStyle name="Heading 3 4 20" xfId="4489" xr:uid="{F10839DC-B029-4DCF-98F7-851BE4774891}"/>
    <cellStyle name="Heading 3 4 21" xfId="4490" xr:uid="{2BDA4BB0-F261-4A74-9C60-2979D5ABCB81}"/>
    <cellStyle name="Heading 3 4 22" xfId="4491" xr:uid="{0895B665-B26D-4F0E-8198-E0A3A6663935}"/>
    <cellStyle name="Heading 3 4 23" xfId="4492" xr:uid="{EA9BA481-23C6-4EC3-A771-52CCD54DE891}"/>
    <cellStyle name="Heading 3 4 24" xfId="4493" xr:uid="{DA9F4A32-15FD-4FB7-A3B7-D6DDC1AACFAF}"/>
    <cellStyle name="Heading 3 4 25" xfId="4494" xr:uid="{23DFAB26-2E2A-428D-98F0-BD90AFAC2CC9}"/>
    <cellStyle name="Heading 3 4 3" xfId="4495" xr:uid="{6376ED6C-B167-4524-B752-2FF34DBA9ECA}"/>
    <cellStyle name="Heading 3 4 3 2" xfId="4496" xr:uid="{DF3B2D1A-6921-4C50-A6D4-E5D7866E8AA8}"/>
    <cellStyle name="Heading 3 4 3 2 2" xfId="4497" xr:uid="{16CF2C69-2BCA-41C4-932F-6549A3A2AE40}"/>
    <cellStyle name="Heading 3 4 3 3" xfId="4498" xr:uid="{32E2087E-A178-4243-A4D4-04F46E015C62}"/>
    <cellStyle name="Heading 3 4 3 3 2" xfId="4499" xr:uid="{77755835-BDEC-4BB8-AEE9-6D9ED46A6576}"/>
    <cellStyle name="Heading 3 4 3 4" xfId="4500" xr:uid="{C81A58C9-9A10-4093-A639-6FA1938C1E51}"/>
    <cellStyle name="Heading 3 4 3 4 2" xfId="4501" xr:uid="{690B7183-8038-4987-B20F-D4BF6D6F42B6}"/>
    <cellStyle name="Heading 3 4 4" xfId="4502" xr:uid="{55CFF3EB-94E9-488C-B94E-2F0024FED34D}"/>
    <cellStyle name="Heading 3 4 4 2" xfId="4503" xr:uid="{A9C97918-BEAC-4A03-B7DD-F36DF80898C2}"/>
    <cellStyle name="Heading 3 4 4 2 2" xfId="4504" xr:uid="{250E5E20-C11C-47D5-B572-F71360949D2C}"/>
    <cellStyle name="Heading 3 4 4 3" xfId="4505" xr:uid="{562B6D40-4BA0-4CD9-8FC7-F8829F0F3394}"/>
    <cellStyle name="Heading 3 4 4 3 2" xfId="4506" xr:uid="{B8B7DFC4-304B-4C23-9FA7-8F6645F7AD5E}"/>
    <cellStyle name="Heading 3 4 4 4" xfId="4507" xr:uid="{5130A0A9-A911-4E3C-9AC0-5C96D5B3D8AC}"/>
    <cellStyle name="Heading 3 4 4 4 2" xfId="4508" xr:uid="{F45F68EB-2DE8-4DF3-88A1-B639DBA11812}"/>
    <cellStyle name="Heading 3 4 5" xfId="4509" xr:uid="{FACFAAE7-4A2A-41C9-87DD-D3CCDF3DB03B}"/>
    <cellStyle name="Heading 3 4 5 2" xfId="4510" xr:uid="{2A628547-2F00-46F8-AA11-896AC5ED373A}"/>
    <cellStyle name="Heading 3 4 5 2 2" xfId="4511" xr:uid="{E12AE797-8576-40D7-8C5C-B3129ACA48A2}"/>
    <cellStyle name="Heading 3 4 5 3" xfId="4512" xr:uid="{F11BBE36-A64F-49ED-9B96-5D8561471F8B}"/>
    <cellStyle name="Heading 3 4 5 3 2" xfId="4513" xr:uid="{98C49919-B387-4165-8339-AE8F23412598}"/>
    <cellStyle name="Heading 3 4 5 4" xfId="4514" xr:uid="{9490C0D6-EE02-4044-914E-B1640EC0D7A4}"/>
    <cellStyle name="Heading 3 4 5 4 2" xfId="4515" xr:uid="{E344FE06-B212-425F-B450-34A9018EF17A}"/>
    <cellStyle name="Heading 3 4 6" xfId="4516" xr:uid="{7AA5E5BF-948D-429B-8580-61BBC8E8A1C0}"/>
    <cellStyle name="Heading 3 4 6 2" xfId="4517" xr:uid="{931628C9-A70A-4412-B411-0DA9A5ABE2BF}"/>
    <cellStyle name="Heading 3 4 6 2 2" xfId="4518" xr:uid="{AB5FA198-5DA8-449D-A2B8-CE69FFC2648A}"/>
    <cellStyle name="Heading 3 4 6 3" xfId="4519" xr:uid="{95FD9DF8-78BD-4196-833D-959CB9E41BBD}"/>
    <cellStyle name="Heading 3 4 6 3 2" xfId="4520" xr:uid="{FD3666AA-BF43-4455-A932-D5CEA9DD7255}"/>
    <cellStyle name="Heading 3 4 6 4" xfId="4521" xr:uid="{629C921C-84C4-48A8-B8F8-F9ABFBA37DA1}"/>
    <cellStyle name="Heading 3 4 6 4 2" xfId="4522" xr:uid="{520EAB8B-E50A-43B1-BA08-876C765F3522}"/>
    <cellStyle name="Heading 3 4 7" xfId="4523" xr:uid="{7D6E0E41-1E87-447C-A46A-B1F90F5E1F1D}"/>
    <cellStyle name="Heading 3 4 7 2" xfId="4524" xr:uid="{CD823365-7697-4FC4-ACEA-8F8CB41BE607}"/>
    <cellStyle name="Heading 3 4 7 2 2" xfId="4525" xr:uid="{1113FFB7-6EB4-48BD-903C-12FF78B44368}"/>
    <cellStyle name="Heading 3 4 7 3" xfId="4526" xr:uid="{A87DAE80-B8A9-4DD4-AEFA-F0DDBE3C3254}"/>
    <cellStyle name="Heading 3 4 7 3 2" xfId="4527" xr:uid="{94985578-30DF-4E71-B793-7D7C5CCE715B}"/>
    <cellStyle name="Heading 3 4 7 4" xfId="4528" xr:uid="{A38165AA-E667-4727-AAB6-DBC57E702761}"/>
    <cellStyle name="Heading 3 4 7 4 2" xfId="4529" xr:uid="{FB1139AF-CD11-4D0E-B56C-179EB7946054}"/>
    <cellStyle name="Heading 3 4 8" xfId="4530" xr:uid="{024A59E5-432F-4FBD-85E9-E08C19C2AF52}"/>
    <cellStyle name="Heading 3 4 8 2" xfId="4531" xr:uid="{D817AE6A-9BAA-43C7-A733-A1F93AEB98E8}"/>
    <cellStyle name="Heading 3 4 8 2 2" xfId="4532" xr:uid="{7217377D-B8F5-4C2A-80F9-7A525A72E96D}"/>
    <cellStyle name="Heading 3 4 8 3" xfId="4533" xr:uid="{8367B649-FF75-4DD0-B355-AF619F1248A6}"/>
    <cellStyle name="Heading 3 4 8 3 2" xfId="4534" xr:uid="{27D866B6-4B5C-4B01-B410-7380BE4FA080}"/>
    <cellStyle name="Heading 3 4 8 4" xfId="4535" xr:uid="{E199DFF9-CEDF-41E5-B559-CF52697A2D7F}"/>
    <cellStyle name="Heading 3 4 8 4 2" xfId="4536" xr:uid="{9C226828-769A-4839-9068-240929A0E3BC}"/>
    <cellStyle name="Heading 3 4 9" xfId="4537" xr:uid="{588A4457-1625-477C-849F-62A3E1A0C245}"/>
    <cellStyle name="Heading 3 4 9 2" xfId="4538" xr:uid="{A3B113AD-3561-4957-A6A0-1B81BBF9E9A5}"/>
    <cellStyle name="Heading 3 4 9 2 2" xfId="4539" xr:uid="{5C5B92AD-3F68-46DF-86AF-5ADFACF413F6}"/>
    <cellStyle name="Heading 3 4 9 3" xfId="4540" xr:uid="{42255433-7AAE-455F-90F8-20BFBCC12B0B}"/>
    <cellStyle name="Heading 3 4 9 3 2" xfId="4541" xr:uid="{05A0A909-5FF4-4B78-AAF2-9B6030081FE6}"/>
    <cellStyle name="Heading 3 4 9 4" xfId="4542" xr:uid="{AB087031-1957-4913-8A75-8BA0F056F75A}"/>
    <cellStyle name="Heading 3 4 9 4 2" xfId="4543" xr:uid="{B695D719-D406-49F0-B820-F40FF943EA04}"/>
    <cellStyle name="Heading 3 5" xfId="4544" xr:uid="{9E07730B-024A-4F20-96C5-A615237BCE63}"/>
    <cellStyle name="Heading 3 5 10" xfId="4545" xr:uid="{B0DB22E4-D238-4061-9224-B965C27A05ED}"/>
    <cellStyle name="Heading 3 5 10 2" xfId="4546" xr:uid="{5741A1B9-6EC8-4A02-9B72-F61442F164E4}"/>
    <cellStyle name="Heading 3 5 10 2 2" xfId="4547" xr:uid="{C07DFE12-53EE-4ACB-923E-267247BF478F}"/>
    <cellStyle name="Heading 3 5 10 3" xfId="4548" xr:uid="{5001B6DD-399A-4B32-8B59-0091D55D31E2}"/>
    <cellStyle name="Heading 3 5 10 3 2" xfId="4549" xr:uid="{8166F69D-6E33-4AE7-A54F-F451C6F7E7B8}"/>
    <cellStyle name="Heading 3 5 10 4" xfId="4550" xr:uid="{9476078F-3E21-418A-9444-C2B972A65836}"/>
    <cellStyle name="Heading 3 5 10 4 2" xfId="4551" xr:uid="{D785C385-3705-4950-ADDA-F550F47BC7DD}"/>
    <cellStyle name="Heading 3 5 11" xfId="4552" xr:uid="{B7A8CB86-27EA-4700-8F5B-04DBA9D861C0}"/>
    <cellStyle name="Heading 3 5 11 2" xfId="4553" xr:uid="{68CE4735-7C1A-41F5-86B4-00A8CADBE0F6}"/>
    <cellStyle name="Heading 3 5 11 2 2" xfId="4554" xr:uid="{9B6B01D5-24E2-4099-8049-009E177FEEA1}"/>
    <cellStyle name="Heading 3 5 11 3" xfId="4555" xr:uid="{92717BC8-B3BD-4FDB-B5D9-E8FEBDA2BD5F}"/>
    <cellStyle name="Heading 3 5 11 3 2" xfId="4556" xr:uid="{22428FF6-59A1-46AB-AF9C-508991617275}"/>
    <cellStyle name="Heading 3 5 11 4" xfId="4557" xr:uid="{F9F8E89F-2988-446C-A607-C96E76FD5D53}"/>
    <cellStyle name="Heading 3 5 11 4 2" xfId="4558" xr:uid="{878140A2-EA4F-4628-B0A0-8EE7CE362FB8}"/>
    <cellStyle name="Heading 3 5 12" xfId="4559" xr:uid="{997529F2-0E9C-40F0-A703-91EF32810A98}"/>
    <cellStyle name="Heading 3 5 12 2" xfId="4560" xr:uid="{728C8D4E-CAEF-49C5-9F09-E608A04FEFCC}"/>
    <cellStyle name="Heading 3 5 12 2 2" xfId="4561" xr:uid="{E49B40E6-2FF2-4CDE-A384-2D7A8541E630}"/>
    <cellStyle name="Heading 3 5 12 3" xfId="4562" xr:uid="{949F0256-23CC-42DE-8448-1F31AFA09A61}"/>
    <cellStyle name="Heading 3 5 12 3 2" xfId="4563" xr:uid="{190B8494-F741-456B-8B8B-B074905A0E8D}"/>
    <cellStyle name="Heading 3 5 12 4" xfId="4564" xr:uid="{BE95CBCD-DE48-49A9-AE80-42EFA288F738}"/>
    <cellStyle name="Heading 3 5 12 4 2" xfId="4565" xr:uid="{3D8F4100-F05D-4BED-BA13-C78BDE75232A}"/>
    <cellStyle name="Heading 3 5 13" xfId="4566" xr:uid="{4B2EE8B0-AA7B-47D9-8DB9-9FF288FBB193}"/>
    <cellStyle name="Heading 3 5 13 2" xfId="4567" xr:uid="{F8BD6320-D580-451A-B3F0-286AB4E67D39}"/>
    <cellStyle name="Heading 3 5 13 2 2" xfId="4568" xr:uid="{54F6716D-791A-4959-A035-15958F43A403}"/>
    <cellStyle name="Heading 3 5 13 3" xfId="4569" xr:uid="{9DE53C1F-A36E-4B63-B88D-C2B59DE3A682}"/>
    <cellStyle name="Heading 3 5 13 3 2" xfId="4570" xr:uid="{439490C1-A39E-4340-AA75-322B4ACF684E}"/>
    <cellStyle name="Heading 3 5 13 4" xfId="4571" xr:uid="{A60B2589-6C85-42A7-A454-F60DC5F6D5BD}"/>
    <cellStyle name="Heading 3 5 13 4 2" xfId="4572" xr:uid="{2E24B050-3513-4C2E-8CC2-17C7C38D05B6}"/>
    <cellStyle name="Heading 3 5 14" xfId="4573" xr:uid="{3929B886-8A8B-4C95-B0CE-801B54B63CFA}"/>
    <cellStyle name="Heading 3 5 14 2" xfId="4574" xr:uid="{D40815BF-C029-4B43-918B-05D1AB8C9D61}"/>
    <cellStyle name="Heading 3 5 14 2 2" xfId="4575" xr:uid="{57676124-639E-4920-AF09-158BC5D21CDD}"/>
    <cellStyle name="Heading 3 5 14 3" xfId="4576" xr:uid="{50429902-9C07-4304-8590-F547C75EE49B}"/>
    <cellStyle name="Heading 3 5 14 3 2" xfId="4577" xr:uid="{1E38C555-78BB-4BB3-B326-6558441E301A}"/>
    <cellStyle name="Heading 3 5 14 4" xfId="4578" xr:uid="{523134DE-6CB1-4D7A-B36B-31AE85B39C47}"/>
    <cellStyle name="Heading 3 5 14 4 2" xfId="4579" xr:uid="{67DFF518-5D54-463F-B9BA-B46BEAFAFA8F}"/>
    <cellStyle name="Heading 3 5 15" xfId="4580" xr:uid="{B7893912-85A1-484C-AFC1-27976D18693C}"/>
    <cellStyle name="Heading 3 5 15 2" xfId="4581" xr:uid="{90F8CD96-04BD-4605-95D8-90D4CDF65087}"/>
    <cellStyle name="Heading 3 5 15 2 2" xfId="4582" xr:uid="{B26469EE-A92E-4216-849C-BC99E8313732}"/>
    <cellStyle name="Heading 3 5 15 3" xfId="4583" xr:uid="{62175AF4-98AA-4587-9955-BA87FD1B7C39}"/>
    <cellStyle name="Heading 3 5 15 3 2" xfId="4584" xr:uid="{F358EB7B-29D7-4615-ACED-6D1B1959D308}"/>
    <cellStyle name="Heading 3 5 15 4" xfId="4585" xr:uid="{C932E48D-C627-4DB6-AFCF-8196B7308D43}"/>
    <cellStyle name="Heading 3 5 15 4 2" xfId="4586" xr:uid="{DB8457E4-ED1F-49E2-9DFE-C9B368C36E3A}"/>
    <cellStyle name="Heading 3 5 16" xfId="4587" xr:uid="{07144F05-FCB6-417F-B969-ABC73D41CB8C}"/>
    <cellStyle name="Heading 3 5 16 2" xfId="4588" xr:uid="{13ABD07D-20DA-40EC-8563-E63D770F6CE3}"/>
    <cellStyle name="Heading 3 5 17" xfId="4589" xr:uid="{0B2C75B7-8704-4241-A8A9-B01CC8E87ABF}"/>
    <cellStyle name="Heading 3 5 17 2" xfId="4590" xr:uid="{703F755D-ACFD-47D5-85E6-C52776DA810E}"/>
    <cellStyle name="Heading 3 5 18" xfId="4591" xr:uid="{D273FFBA-B0BA-4E69-91CB-5218257C7769}"/>
    <cellStyle name="Heading 3 5 18 2" xfId="4592" xr:uid="{2801D1A1-3D86-4438-9542-CCBA528B877E}"/>
    <cellStyle name="Heading 3 5 19" xfId="4593" xr:uid="{5EF96F89-90AD-494D-9474-06A91C111644}"/>
    <cellStyle name="Heading 3 5 2" xfId="4594" xr:uid="{C958046A-15E7-4666-A88D-31563BB28767}"/>
    <cellStyle name="Heading 3 5 2 2" xfId="4595" xr:uid="{5FD8EF2E-B53B-4A98-943F-5088B9052D4F}"/>
    <cellStyle name="Heading 3 5 2 2 2" xfId="4596" xr:uid="{20366602-53A6-481C-AAFF-F4C3A9765839}"/>
    <cellStyle name="Heading 3 5 2 3" xfId="4597" xr:uid="{83CAE85E-07C4-4A82-92E7-56D4E2C7EA3F}"/>
    <cellStyle name="Heading 3 5 2 3 2" xfId="4598" xr:uid="{C9672DA7-7B20-4FDD-8CDF-935B4B60745F}"/>
    <cellStyle name="Heading 3 5 2 4" xfId="4599" xr:uid="{64721225-8E1B-4D2C-A515-98ABA322EB84}"/>
    <cellStyle name="Heading 3 5 2 4 2" xfId="4600" xr:uid="{47F08C40-B8B1-4836-AC3A-BBF3257E295C}"/>
    <cellStyle name="Heading 3 5 20" xfId="4601" xr:uid="{87ABB307-2869-4D25-A02A-EE87E0851BC5}"/>
    <cellStyle name="Heading 3 5 21" xfId="4602" xr:uid="{B8818231-5C32-43E1-A2E8-A4203B1961F7}"/>
    <cellStyle name="Heading 3 5 22" xfId="4603" xr:uid="{271C48B6-F95A-4A20-8AB2-6FCBF1EFFB02}"/>
    <cellStyle name="Heading 3 5 23" xfId="4604" xr:uid="{C991F07A-2414-4F23-9B6B-313D8B894956}"/>
    <cellStyle name="Heading 3 5 24" xfId="4605" xr:uid="{5AD35CD4-C44E-4BEB-A3FF-CEE5B5E78011}"/>
    <cellStyle name="Heading 3 5 25" xfId="4606" xr:uid="{2D71F0B0-8E30-4167-B803-D512DE7C6B1B}"/>
    <cellStyle name="Heading 3 5 3" xfId="4607" xr:uid="{C3ACEAF0-E603-4341-8604-0E122D9E4411}"/>
    <cellStyle name="Heading 3 5 3 2" xfId="4608" xr:uid="{711BAAF2-98CA-439A-8E09-03E777F7FD77}"/>
    <cellStyle name="Heading 3 5 3 2 2" xfId="4609" xr:uid="{3043E633-5346-479E-8259-C185183C1281}"/>
    <cellStyle name="Heading 3 5 3 3" xfId="4610" xr:uid="{CD67F959-6898-4F8E-9AC6-9EFF189EEC86}"/>
    <cellStyle name="Heading 3 5 3 3 2" xfId="4611" xr:uid="{6FF83B8F-E8BD-4F77-BFED-71B579EAB8A3}"/>
    <cellStyle name="Heading 3 5 3 4" xfId="4612" xr:uid="{774A1356-A85F-4F09-9918-E919231EDC6F}"/>
    <cellStyle name="Heading 3 5 3 4 2" xfId="4613" xr:uid="{44F9CA07-53A4-412F-85F2-C358F73B9A2C}"/>
    <cellStyle name="Heading 3 5 4" xfId="4614" xr:uid="{CA242922-C599-4C41-98E0-563CDC053641}"/>
    <cellStyle name="Heading 3 5 4 2" xfId="4615" xr:uid="{796A4AC8-ABAB-4754-BE9E-AB62201E5D07}"/>
    <cellStyle name="Heading 3 5 4 2 2" xfId="4616" xr:uid="{3EC2AE1E-AF9A-4326-88E1-57E8AADDB11E}"/>
    <cellStyle name="Heading 3 5 4 3" xfId="4617" xr:uid="{B64F1378-D82D-40B7-BA54-1117915C1A45}"/>
    <cellStyle name="Heading 3 5 4 3 2" xfId="4618" xr:uid="{7BE69DB1-A692-42D5-83DE-6595FE976891}"/>
    <cellStyle name="Heading 3 5 4 4" xfId="4619" xr:uid="{EB70BE85-49CC-42A7-9B74-4A036934DB88}"/>
    <cellStyle name="Heading 3 5 4 4 2" xfId="4620" xr:uid="{0364B83F-6F9C-482F-AEA8-6261C85880C2}"/>
    <cellStyle name="Heading 3 5 5" xfId="4621" xr:uid="{024EC5AD-AD77-468D-98EF-77A19AA82354}"/>
    <cellStyle name="Heading 3 5 5 2" xfId="4622" xr:uid="{83258E94-3A9F-4B32-9668-E253B973659C}"/>
    <cellStyle name="Heading 3 5 5 2 2" xfId="4623" xr:uid="{E301D09D-51AF-4901-A9D2-240CE9D2F4D5}"/>
    <cellStyle name="Heading 3 5 5 3" xfId="4624" xr:uid="{19539955-C527-485D-8E77-75051856724B}"/>
    <cellStyle name="Heading 3 5 5 3 2" xfId="4625" xr:uid="{CDE0EB5B-5372-4CF0-87B2-28010ABC50F7}"/>
    <cellStyle name="Heading 3 5 5 4" xfId="4626" xr:uid="{7B4C3895-FF07-4CAD-863E-087E316498DD}"/>
    <cellStyle name="Heading 3 5 5 4 2" xfId="4627" xr:uid="{397E5374-21D8-47D3-A4DB-CD39C3794AC6}"/>
    <cellStyle name="Heading 3 5 6" xfId="4628" xr:uid="{DECF8921-BD8C-4CE1-A3B2-601C341A5AEB}"/>
    <cellStyle name="Heading 3 5 6 2" xfId="4629" xr:uid="{8F0A20E2-E164-41FB-8877-E4A70F8441C6}"/>
    <cellStyle name="Heading 3 5 6 2 2" xfId="4630" xr:uid="{4F23CD64-22AC-4812-B5E6-60C521F355DD}"/>
    <cellStyle name="Heading 3 5 6 3" xfId="4631" xr:uid="{7B79C61E-2CF3-4BCA-A6ED-4E3974C33CE1}"/>
    <cellStyle name="Heading 3 5 6 3 2" xfId="4632" xr:uid="{385675A1-8F29-43D0-BCAE-B04DA3B7316C}"/>
    <cellStyle name="Heading 3 5 6 4" xfId="4633" xr:uid="{958E0D83-B393-4D03-BA7E-FA818A0AE322}"/>
    <cellStyle name="Heading 3 5 6 4 2" xfId="4634" xr:uid="{173B0972-8B8D-4446-9229-2B1B28633DD5}"/>
    <cellStyle name="Heading 3 5 7" xfId="4635" xr:uid="{F736A38B-EA4D-4A9F-8A6B-02D4267E57A6}"/>
    <cellStyle name="Heading 3 5 7 2" xfId="4636" xr:uid="{68C8EFED-F9D9-48B4-BB74-D7E6CCCB4022}"/>
    <cellStyle name="Heading 3 5 7 2 2" xfId="4637" xr:uid="{9421F0DA-12AD-4B2F-8CD0-3269C4931597}"/>
    <cellStyle name="Heading 3 5 7 3" xfId="4638" xr:uid="{B8C58A0F-9157-4415-B321-820349CA0A69}"/>
    <cellStyle name="Heading 3 5 7 3 2" xfId="4639" xr:uid="{97925EAF-2C88-404E-BEA2-3EBFA1126F37}"/>
    <cellStyle name="Heading 3 5 7 4" xfId="4640" xr:uid="{7151D12B-3685-4763-9171-842AA9FE0580}"/>
    <cellStyle name="Heading 3 5 7 4 2" xfId="4641" xr:uid="{6E5D72CB-182B-4CE4-89F6-DF945DBB6805}"/>
    <cellStyle name="Heading 3 5 8" xfId="4642" xr:uid="{E50A3E60-2257-434A-9080-26F0C7CABDA2}"/>
    <cellStyle name="Heading 3 5 8 2" xfId="4643" xr:uid="{FEA15F1C-CEC7-49F2-B432-272AF486FD56}"/>
    <cellStyle name="Heading 3 5 8 2 2" xfId="4644" xr:uid="{B4ACC0D5-0CBD-43AA-B7E0-14AFF7B3C069}"/>
    <cellStyle name="Heading 3 5 8 3" xfId="4645" xr:uid="{4F56DE98-7CAD-4C0E-82AA-4EF53C3FCC63}"/>
    <cellStyle name="Heading 3 5 8 3 2" xfId="4646" xr:uid="{FC66ECE4-24DE-4D03-AE32-6814B3336F85}"/>
    <cellStyle name="Heading 3 5 8 4" xfId="4647" xr:uid="{7678E810-627E-43BD-B52C-A4DEC175F7D7}"/>
    <cellStyle name="Heading 3 5 8 4 2" xfId="4648" xr:uid="{B081A2C8-8716-413B-B1A7-E12E0EBC0B63}"/>
    <cellStyle name="Heading 3 5 9" xfId="4649" xr:uid="{8E5D47CA-EBC4-46FA-8AAF-6F16009BC91B}"/>
    <cellStyle name="Heading 3 5 9 2" xfId="4650" xr:uid="{8A7A3115-D043-452C-B0AD-BEE9497BE0FD}"/>
    <cellStyle name="Heading 3 5 9 2 2" xfId="4651" xr:uid="{694C0F76-8C67-4433-A6A7-B3AB2AD300BA}"/>
    <cellStyle name="Heading 3 5 9 3" xfId="4652" xr:uid="{C51EDB72-B77D-426F-B60A-D41A347A7C3D}"/>
    <cellStyle name="Heading 3 5 9 3 2" xfId="4653" xr:uid="{EDA28628-5D11-4476-AAB3-76C7CC6903A7}"/>
    <cellStyle name="Heading 3 5 9 4" xfId="4654" xr:uid="{A07F893F-A4BC-48C6-A643-8911CA4FD710}"/>
    <cellStyle name="Heading 3 5 9 4 2" xfId="4655" xr:uid="{1D86CF84-923B-47CE-A77E-B0F4A37A6286}"/>
    <cellStyle name="Heading 3 6" xfId="4656" xr:uid="{9E9F928F-F5FD-482A-AA5A-6096839F57D9}"/>
    <cellStyle name="Heading 3 6 10" xfId="4657" xr:uid="{339A8D17-F1E5-4B6A-AE9A-3C52A160045C}"/>
    <cellStyle name="Heading 3 6 10 2" xfId="4658" xr:uid="{8288D0A4-CED3-46E4-A0A5-9E86B31D2032}"/>
    <cellStyle name="Heading 3 6 10 2 2" xfId="4659" xr:uid="{755FDB67-ECC2-4FC9-98B3-9FD1F1995408}"/>
    <cellStyle name="Heading 3 6 10 3" xfId="4660" xr:uid="{085F92ED-87F9-4A44-89D3-6EEA8827E96D}"/>
    <cellStyle name="Heading 3 6 10 3 2" xfId="4661" xr:uid="{1E4EE6DC-0E35-416A-A68B-764F84B3C3C1}"/>
    <cellStyle name="Heading 3 6 10 4" xfId="4662" xr:uid="{825E6367-07E3-4C39-A853-B50DCE56D6ED}"/>
    <cellStyle name="Heading 3 6 10 4 2" xfId="4663" xr:uid="{C5BA63F4-40D3-45B6-803A-36DCA814CBCF}"/>
    <cellStyle name="Heading 3 6 11" xfId="4664" xr:uid="{6C179A76-CFFE-40AC-BC22-4B4A3FE085FA}"/>
    <cellStyle name="Heading 3 6 11 2" xfId="4665" xr:uid="{5E894DB0-30D0-4EF8-BA81-8C9664D199FF}"/>
    <cellStyle name="Heading 3 6 11 2 2" xfId="4666" xr:uid="{FA7F6036-DC55-41DF-8B05-5A28B259A1DA}"/>
    <cellStyle name="Heading 3 6 11 3" xfId="4667" xr:uid="{BFB78DCB-8DE7-402E-8DA2-4DFA05C1FFCE}"/>
    <cellStyle name="Heading 3 6 11 3 2" xfId="4668" xr:uid="{E7283D61-3029-4DAE-89D3-27D94591AE16}"/>
    <cellStyle name="Heading 3 6 11 4" xfId="4669" xr:uid="{F2F069DF-7ADA-4C50-AF16-743A94BA1108}"/>
    <cellStyle name="Heading 3 6 11 4 2" xfId="4670" xr:uid="{9EA1AA4C-E362-40B6-ACA2-BB9F9EE6033B}"/>
    <cellStyle name="Heading 3 6 12" xfId="4671" xr:uid="{586AEB90-5C0B-4004-87E1-85FCA403AD40}"/>
    <cellStyle name="Heading 3 6 12 2" xfId="4672" xr:uid="{D2E5831E-03E9-40B2-9FA9-01BEDBCDF984}"/>
    <cellStyle name="Heading 3 6 12 2 2" xfId="4673" xr:uid="{EF9B538A-777C-4822-A515-D32932548061}"/>
    <cellStyle name="Heading 3 6 12 3" xfId="4674" xr:uid="{CEE5AE6C-292B-41C7-AA37-7D889A328D1E}"/>
    <cellStyle name="Heading 3 6 12 3 2" xfId="4675" xr:uid="{53002F16-FA65-4A2F-AD2D-032E99BCDAB3}"/>
    <cellStyle name="Heading 3 6 12 4" xfId="4676" xr:uid="{A54F1F32-1164-4FBA-9692-5270991F3762}"/>
    <cellStyle name="Heading 3 6 12 4 2" xfId="4677" xr:uid="{868CF17B-47A3-4899-BD79-FA249A8B5799}"/>
    <cellStyle name="Heading 3 6 13" xfId="4678" xr:uid="{6BBC3723-F18C-495B-84D7-4A02009752E6}"/>
    <cellStyle name="Heading 3 6 13 2" xfId="4679" xr:uid="{0C9A888C-8DE1-42E1-AFC1-4BF41AC578E3}"/>
    <cellStyle name="Heading 3 6 13 2 2" xfId="4680" xr:uid="{EFF235EB-390D-4ADA-9965-6A103FB335A3}"/>
    <cellStyle name="Heading 3 6 13 3" xfId="4681" xr:uid="{D784091A-E474-4642-9C4C-F877C79E7C4B}"/>
    <cellStyle name="Heading 3 6 13 3 2" xfId="4682" xr:uid="{787E8483-79C5-4BBB-B996-81E82D094E82}"/>
    <cellStyle name="Heading 3 6 13 4" xfId="4683" xr:uid="{1A0371A0-9822-4AAE-ABEF-689B53888381}"/>
    <cellStyle name="Heading 3 6 13 4 2" xfId="4684" xr:uid="{34117B04-1FD9-42F2-8942-AD15024D68E6}"/>
    <cellStyle name="Heading 3 6 14" xfId="4685" xr:uid="{CFF0B7A8-E337-49FF-95B3-D4889B510EA5}"/>
    <cellStyle name="Heading 3 6 14 2" xfId="4686" xr:uid="{6B6EE71B-3585-466F-9E46-061C90E3AF57}"/>
    <cellStyle name="Heading 3 6 14 2 2" xfId="4687" xr:uid="{CE035330-B8F3-4D09-86B5-B0D3A670F0C5}"/>
    <cellStyle name="Heading 3 6 14 3" xfId="4688" xr:uid="{2A8797BA-86B1-411E-9427-40D483174482}"/>
    <cellStyle name="Heading 3 6 14 3 2" xfId="4689" xr:uid="{D9A92A7D-20F5-4775-87D1-22C8E59EBDDF}"/>
    <cellStyle name="Heading 3 6 14 4" xfId="4690" xr:uid="{F7A24238-4D4B-4028-AC1F-20ED6564F7A8}"/>
    <cellStyle name="Heading 3 6 14 4 2" xfId="4691" xr:uid="{8C2EA762-0E0F-456D-9870-3C4E27CA3302}"/>
    <cellStyle name="Heading 3 6 15" xfId="4692" xr:uid="{294E663C-7D59-4DFA-B8E8-1B3EA4879E87}"/>
    <cellStyle name="Heading 3 6 15 2" xfId="4693" xr:uid="{E61D5726-5355-4527-AF5D-0A842CDFFCA1}"/>
    <cellStyle name="Heading 3 6 15 2 2" xfId="4694" xr:uid="{F67D4C02-4505-454A-BC35-0FBAD3D7A81A}"/>
    <cellStyle name="Heading 3 6 15 3" xfId="4695" xr:uid="{7A39E144-C329-4E77-B2FF-4A309623BD31}"/>
    <cellStyle name="Heading 3 6 15 3 2" xfId="4696" xr:uid="{FA61B03E-56D5-443C-A3DE-BE96FD3D532F}"/>
    <cellStyle name="Heading 3 6 15 4" xfId="4697" xr:uid="{21B2CDAA-6A3D-4359-AC71-71A5402FA7F3}"/>
    <cellStyle name="Heading 3 6 15 4 2" xfId="4698" xr:uid="{01AAD30F-8D8A-40D8-8BD0-6EA910E3E409}"/>
    <cellStyle name="Heading 3 6 16" xfId="4699" xr:uid="{7E53AC33-FE63-4D87-8F70-88C0CFDCE64B}"/>
    <cellStyle name="Heading 3 6 16 2" xfId="4700" xr:uid="{512748F1-3087-4F52-B5A6-3F0F0FF83C0D}"/>
    <cellStyle name="Heading 3 6 17" xfId="4701" xr:uid="{09C4C86D-8A79-4C5D-8984-BCBEE5C3814E}"/>
    <cellStyle name="Heading 3 6 17 2" xfId="4702" xr:uid="{7CA890DB-63E5-4B34-90BA-98E653AFAA19}"/>
    <cellStyle name="Heading 3 6 18" xfId="4703" xr:uid="{588D63E7-ED9C-4C52-A513-17DC1F7E290D}"/>
    <cellStyle name="Heading 3 6 18 2" xfId="4704" xr:uid="{AD7164AE-BD09-43C5-A8FE-C15B146E6BD8}"/>
    <cellStyle name="Heading 3 6 19" xfId="4705" xr:uid="{2C13D648-F83D-4BA9-B67D-F09FBB6CF0E9}"/>
    <cellStyle name="Heading 3 6 2" xfId="4706" xr:uid="{E041E539-E713-4698-A92E-4076A2B624DE}"/>
    <cellStyle name="Heading 3 6 2 2" xfId="4707" xr:uid="{3A6C3C62-1493-4908-AB8A-004CEEF11ED1}"/>
    <cellStyle name="Heading 3 6 2 2 2" xfId="4708" xr:uid="{BAD943A8-3C66-4CA9-BCB7-09FDB33BE51E}"/>
    <cellStyle name="Heading 3 6 2 3" xfId="4709" xr:uid="{BE102195-A3E1-4EDD-830B-0E07DD13CC4A}"/>
    <cellStyle name="Heading 3 6 2 3 2" xfId="4710" xr:uid="{DDEE2C23-E966-424F-89B3-4EBD1827C741}"/>
    <cellStyle name="Heading 3 6 2 4" xfId="4711" xr:uid="{B1368A8C-44A5-4C3A-BAD2-0224412F28C7}"/>
    <cellStyle name="Heading 3 6 2 4 2" xfId="4712" xr:uid="{2C1D1386-48CC-4B10-A440-6653EA60FA76}"/>
    <cellStyle name="Heading 3 6 20" xfId="4713" xr:uid="{4D7358B4-E7B2-4F5C-B3C8-BF42E9361C53}"/>
    <cellStyle name="Heading 3 6 21" xfId="4714" xr:uid="{FD0A7F72-5602-4A9C-A1AF-AC43F8A4BBE9}"/>
    <cellStyle name="Heading 3 6 22" xfId="4715" xr:uid="{2BFAE221-959A-4D3C-99FE-1573C4C977E4}"/>
    <cellStyle name="Heading 3 6 23" xfId="4716" xr:uid="{CC40DA50-F3D8-4329-8527-C00071D7A77B}"/>
    <cellStyle name="Heading 3 6 24" xfId="4717" xr:uid="{1F49396B-D638-4BE3-AC6E-AE8B2F1F89DB}"/>
    <cellStyle name="Heading 3 6 25" xfId="4718" xr:uid="{02D5B79A-9744-4A15-975C-9D7FE9DAD1DF}"/>
    <cellStyle name="Heading 3 6 3" xfId="4719" xr:uid="{F59AE6CD-E92E-43C6-BB09-21F4DFAD325E}"/>
    <cellStyle name="Heading 3 6 3 2" xfId="4720" xr:uid="{39634B49-451F-4EAA-B78A-0D60E03C6E09}"/>
    <cellStyle name="Heading 3 6 3 2 2" xfId="4721" xr:uid="{4EFC4735-080E-4067-83C3-8217026B1322}"/>
    <cellStyle name="Heading 3 6 3 3" xfId="4722" xr:uid="{00C19DFF-390E-4BFE-8660-E5AE7B18045D}"/>
    <cellStyle name="Heading 3 6 3 3 2" xfId="4723" xr:uid="{242831C8-A5F3-40A0-8C41-F0BD19979384}"/>
    <cellStyle name="Heading 3 6 3 4" xfId="4724" xr:uid="{A3851094-8557-497D-9CCE-35E809A019A1}"/>
    <cellStyle name="Heading 3 6 3 4 2" xfId="4725" xr:uid="{93A29645-D7D0-4D6A-8BF9-EE02178A413E}"/>
    <cellStyle name="Heading 3 6 4" xfId="4726" xr:uid="{AE9FD442-3582-484C-A4B4-F079B8911500}"/>
    <cellStyle name="Heading 3 6 4 2" xfId="4727" xr:uid="{3A90FE0D-30A9-4AF1-8A89-220EE84707DA}"/>
    <cellStyle name="Heading 3 6 4 2 2" xfId="4728" xr:uid="{D22A4C1F-FB0B-4657-976F-5BE18ABA2469}"/>
    <cellStyle name="Heading 3 6 4 3" xfId="4729" xr:uid="{FF052AEF-A129-4062-A4AE-A7FDC4967B8B}"/>
    <cellStyle name="Heading 3 6 4 3 2" xfId="4730" xr:uid="{1DEAA1F9-158F-465A-A40F-BEC8D29AEC90}"/>
    <cellStyle name="Heading 3 6 4 4" xfId="4731" xr:uid="{7F30E219-37C0-44CF-B8E1-5E52F59B25E9}"/>
    <cellStyle name="Heading 3 6 4 4 2" xfId="4732" xr:uid="{6604A366-755B-498E-BCEB-ACC4CA66870A}"/>
    <cellStyle name="Heading 3 6 5" xfId="4733" xr:uid="{B2028847-7292-44BD-92C6-A08B6D302818}"/>
    <cellStyle name="Heading 3 6 5 2" xfId="4734" xr:uid="{4DFA31C6-E224-462F-A718-D2CEFE6EE652}"/>
    <cellStyle name="Heading 3 6 5 2 2" xfId="4735" xr:uid="{088164AB-4D3A-44F5-A4CC-0CE1FB4E43EF}"/>
    <cellStyle name="Heading 3 6 5 3" xfId="4736" xr:uid="{88E9382E-B0DC-4647-B254-F0854C8A4273}"/>
    <cellStyle name="Heading 3 6 5 3 2" xfId="4737" xr:uid="{967B134B-BB76-47BD-8106-79DC659B86A9}"/>
    <cellStyle name="Heading 3 6 5 4" xfId="4738" xr:uid="{D6A5118B-65F3-4B09-AAB1-2F1FDC894CD8}"/>
    <cellStyle name="Heading 3 6 5 4 2" xfId="4739" xr:uid="{4C68F8F9-4134-46A3-B887-56FC7D901496}"/>
    <cellStyle name="Heading 3 6 6" xfId="4740" xr:uid="{C8165B63-029B-4A4F-9EA5-F42D731BB594}"/>
    <cellStyle name="Heading 3 6 6 2" xfId="4741" xr:uid="{4E5957D8-1E80-40DC-AA3D-A30BC6E94E3F}"/>
    <cellStyle name="Heading 3 6 6 2 2" xfId="4742" xr:uid="{A05371CB-A8B5-4514-BF31-F623DB6C974E}"/>
    <cellStyle name="Heading 3 6 6 3" xfId="4743" xr:uid="{8BC91B15-4FD7-484F-876F-E62116A55238}"/>
    <cellStyle name="Heading 3 6 6 3 2" xfId="4744" xr:uid="{AB7CEA3D-3B39-4B9B-9CC9-71C3C1B19D8D}"/>
    <cellStyle name="Heading 3 6 6 4" xfId="4745" xr:uid="{0636B8CF-3538-4279-9AC6-508D50378075}"/>
    <cellStyle name="Heading 3 6 6 4 2" xfId="4746" xr:uid="{4D855372-5D29-415B-8278-B20F8AED3438}"/>
    <cellStyle name="Heading 3 6 7" xfId="4747" xr:uid="{6710F3DD-D77C-471A-AB95-007709A91220}"/>
    <cellStyle name="Heading 3 6 7 2" xfId="4748" xr:uid="{AFA5EDBF-2E7A-4517-91F0-C89CB0834F86}"/>
    <cellStyle name="Heading 3 6 7 2 2" xfId="4749" xr:uid="{1131F558-4148-40A4-AD38-1B462ED9A3DB}"/>
    <cellStyle name="Heading 3 6 7 3" xfId="4750" xr:uid="{3A4FF038-5C81-4AAD-BF7D-6817998DC4DA}"/>
    <cellStyle name="Heading 3 6 7 3 2" xfId="4751" xr:uid="{CD5FD1EC-E2D1-4F18-9272-B8B05210BEE3}"/>
    <cellStyle name="Heading 3 6 7 4" xfId="4752" xr:uid="{C351C5F9-D859-4A7C-9DA9-F5B0A01DE37B}"/>
    <cellStyle name="Heading 3 6 7 4 2" xfId="4753" xr:uid="{A27E46DA-141E-4810-A320-F06A75D43BB9}"/>
    <cellStyle name="Heading 3 6 8" xfId="4754" xr:uid="{8D2B10F4-E643-4A07-B450-55927C8BFDFF}"/>
    <cellStyle name="Heading 3 6 8 2" xfId="4755" xr:uid="{3FA034B1-2AA7-4A08-A311-DE83B90FA63E}"/>
    <cellStyle name="Heading 3 6 8 2 2" xfId="4756" xr:uid="{86C350D1-E724-411D-B0CF-A5E65F5048D7}"/>
    <cellStyle name="Heading 3 6 8 3" xfId="4757" xr:uid="{878458EB-58DC-4824-A8C0-E981A058C262}"/>
    <cellStyle name="Heading 3 6 8 3 2" xfId="4758" xr:uid="{E4208E89-668D-4619-875E-9163BAD4C77D}"/>
    <cellStyle name="Heading 3 6 8 4" xfId="4759" xr:uid="{EB41FD25-707A-4394-91F5-E83F17E61BC2}"/>
    <cellStyle name="Heading 3 6 8 4 2" xfId="4760" xr:uid="{4A2C2F5D-DF02-4CBA-9425-4BFD195CA9F6}"/>
    <cellStyle name="Heading 3 6 9" xfId="4761" xr:uid="{E52C89D8-DDC4-4E1F-9890-A2481B4C04A8}"/>
    <cellStyle name="Heading 3 6 9 2" xfId="4762" xr:uid="{9439AE90-3BA7-4271-AE24-0F21D9DAA916}"/>
    <cellStyle name="Heading 3 6 9 2 2" xfId="4763" xr:uid="{4B1B0A97-F188-45E2-B2D1-2B8E76D85165}"/>
    <cellStyle name="Heading 3 6 9 3" xfId="4764" xr:uid="{87B7FF41-5A73-4A32-B131-891FCE65274D}"/>
    <cellStyle name="Heading 3 6 9 3 2" xfId="4765" xr:uid="{50CF2B8E-D743-41A0-B21B-9328C29CBCAA}"/>
    <cellStyle name="Heading 3 6 9 4" xfId="4766" xr:uid="{22D4C175-5182-40C3-BE22-B20584B3AF27}"/>
    <cellStyle name="Heading 3 6 9 4 2" xfId="4767" xr:uid="{1B083A91-1CCC-4E6A-B3E9-3EE3AC004D93}"/>
    <cellStyle name="Heading 3 7" xfId="4768" xr:uid="{34B31D48-4CDE-462C-82AB-9FF0E1269603}"/>
    <cellStyle name="Heading 3 7 10" xfId="4769" xr:uid="{84A09779-2112-4AD2-A65E-A42753FEFFA6}"/>
    <cellStyle name="Heading 3 7 10 2" xfId="4770" xr:uid="{79F0B335-DA7D-497E-B290-28BC42243423}"/>
    <cellStyle name="Heading 3 7 10 2 2" xfId="4771" xr:uid="{5DFBE990-156E-4CCE-A04E-40DCFAD9B164}"/>
    <cellStyle name="Heading 3 7 10 3" xfId="4772" xr:uid="{2DD51AFD-A859-4C5B-BADD-2F40BCB029A8}"/>
    <cellStyle name="Heading 3 7 10 3 2" xfId="4773" xr:uid="{00BC0B5E-CE79-4CDC-9139-9023C4F946F1}"/>
    <cellStyle name="Heading 3 7 10 4" xfId="4774" xr:uid="{E12A75FC-A49E-4D31-86CB-3130BC6484D3}"/>
    <cellStyle name="Heading 3 7 10 4 2" xfId="4775" xr:uid="{0AF8B201-4A02-412A-A64D-8E45C550710B}"/>
    <cellStyle name="Heading 3 7 11" xfId="4776" xr:uid="{557880ED-8BF5-4D12-94A9-3FD2F9A6481E}"/>
    <cellStyle name="Heading 3 7 11 2" xfId="4777" xr:uid="{545890E1-9439-48C5-9FF3-DE2D066C5511}"/>
    <cellStyle name="Heading 3 7 11 2 2" xfId="4778" xr:uid="{39FA77A2-2F29-498B-A58E-BCCF0651F00D}"/>
    <cellStyle name="Heading 3 7 11 3" xfId="4779" xr:uid="{7AFF38CA-9969-4F71-8890-E11AD28F691A}"/>
    <cellStyle name="Heading 3 7 11 3 2" xfId="4780" xr:uid="{49B1B92C-F5C8-4360-A389-5C11023DB5B6}"/>
    <cellStyle name="Heading 3 7 11 4" xfId="4781" xr:uid="{27AE29E1-674D-43DE-AB56-F42ECAA6AE5F}"/>
    <cellStyle name="Heading 3 7 11 4 2" xfId="4782" xr:uid="{468EEF9B-7AD4-4137-8069-BE29667A07E6}"/>
    <cellStyle name="Heading 3 7 12" xfId="4783" xr:uid="{5D8B21C3-3D02-4F1E-8740-3BFB76322E45}"/>
    <cellStyle name="Heading 3 7 12 2" xfId="4784" xr:uid="{5CB2DDEE-E53D-4C7B-9AF7-C061CD39A1CD}"/>
    <cellStyle name="Heading 3 7 12 2 2" xfId="4785" xr:uid="{D940B3E3-374F-456D-9432-64F550DBE964}"/>
    <cellStyle name="Heading 3 7 12 3" xfId="4786" xr:uid="{CA525A00-E03F-44E2-8315-2BD98AE7BC3A}"/>
    <cellStyle name="Heading 3 7 12 3 2" xfId="4787" xr:uid="{6E150DE8-57F7-42CA-A945-259D5D2A81DB}"/>
    <cellStyle name="Heading 3 7 12 4" xfId="4788" xr:uid="{E2838BBE-CCEF-457F-B312-CE85E1D5AB7E}"/>
    <cellStyle name="Heading 3 7 12 4 2" xfId="4789" xr:uid="{44A54B6E-35FC-49AC-9371-4C8FA795F5B2}"/>
    <cellStyle name="Heading 3 7 13" xfId="4790" xr:uid="{BA6F56E7-A7DF-483B-AD98-196F3E0371C6}"/>
    <cellStyle name="Heading 3 7 13 2" xfId="4791" xr:uid="{0449EC4A-3409-4CA4-9601-D3A737D1C917}"/>
    <cellStyle name="Heading 3 7 13 2 2" xfId="4792" xr:uid="{245F848C-BA2F-4541-A3B1-505E1A8E3C16}"/>
    <cellStyle name="Heading 3 7 13 3" xfId="4793" xr:uid="{FD89A3B9-5D7F-47D1-AC64-7C52A6DB5DC9}"/>
    <cellStyle name="Heading 3 7 13 3 2" xfId="4794" xr:uid="{D951A0F2-EFF9-411D-BBF6-057447A906DF}"/>
    <cellStyle name="Heading 3 7 13 4" xfId="4795" xr:uid="{5D0E35AF-3FCC-4B48-B5A8-D7CD4649F9D7}"/>
    <cellStyle name="Heading 3 7 13 4 2" xfId="4796" xr:uid="{DA9549D8-8A85-43A3-A4BC-1DDC787B7C8F}"/>
    <cellStyle name="Heading 3 7 14" xfId="4797" xr:uid="{A1A5F90B-1588-48F1-A475-3AB678AA589E}"/>
    <cellStyle name="Heading 3 7 14 2" xfId="4798" xr:uid="{506F8DC2-6F1D-413C-85FF-D674CB51BA7A}"/>
    <cellStyle name="Heading 3 7 14 2 2" xfId="4799" xr:uid="{344B8FE5-2711-4AB7-BFAE-98AA0065F9DF}"/>
    <cellStyle name="Heading 3 7 14 3" xfId="4800" xr:uid="{7B7E2AF9-4886-44FF-BB00-0C34DABE25AC}"/>
    <cellStyle name="Heading 3 7 14 3 2" xfId="4801" xr:uid="{4902EEFE-FA02-4AF8-AB55-2F6C3750FEEE}"/>
    <cellStyle name="Heading 3 7 14 4" xfId="4802" xr:uid="{58CC9D1C-B4A9-4082-B7BD-F5A9DF3DA52F}"/>
    <cellStyle name="Heading 3 7 14 4 2" xfId="4803" xr:uid="{BA65E504-CDE4-4493-B28D-A541C7AF02EE}"/>
    <cellStyle name="Heading 3 7 15" xfId="4804" xr:uid="{AB2A9DFC-F0DB-4FAB-AAAF-716F5C8F322A}"/>
    <cellStyle name="Heading 3 7 15 2" xfId="4805" xr:uid="{8C268887-BBC5-451F-9D8D-64EA46E6B726}"/>
    <cellStyle name="Heading 3 7 15 2 2" xfId="4806" xr:uid="{DBED70DA-185B-42CB-82FE-646787556780}"/>
    <cellStyle name="Heading 3 7 15 3" xfId="4807" xr:uid="{603F590D-8E89-4133-8B9E-599A3C622B1D}"/>
    <cellStyle name="Heading 3 7 15 3 2" xfId="4808" xr:uid="{7E7746CC-6910-41B8-B87D-861B324B80A3}"/>
    <cellStyle name="Heading 3 7 15 4" xfId="4809" xr:uid="{D14C2AB7-F040-4ABC-9818-3F6FDBCD9F7D}"/>
    <cellStyle name="Heading 3 7 15 4 2" xfId="4810" xr:uid="{FF9385A0-78B4-452B-9FBD-1C2BFB4CA649}"/>
    <cellStyle name="Heading 3 7 16" xfId="4811" xr:uid="{F112E074-646F-4EDD-A663-06AAB5821611}"/>
    <cellStyle name="Heading 3 7 16 2" xfId="4812" xr:uid="{889C75D9-061E-444B-AFF1-D48433071D00}"/>
    <cellStyle name="Heading 3 7 17" xfId="4813" xr:uid="{F99D5543-618F-43C9-A6A2-05DC28B29FF5}"/>
    <cellStyle name="Heading 3 7 17 2" xfId="4814" xr:uid="{85EA018A-9B21-4CF8-A2FC-A3DFBF5BA369}"/>
    <cellStyle name="Heading 3 7 18" xfId="4815" xr:uid="{0636B472-9CAB-40A9-9A8E-D36F5EF6491B}"/>
    <cellStyle name="Heading 3 7 18 2" xfId="4816" xr:uid="{E1EC6250-A733-42F2-A07D-65F7C1C6D9D9}"/>
    <cellStyle name="Heading 3 7 19" xfId="4817" xr:uid="{CE4B27C5-2C72-4805-82E7-931F7C5E6189}"/>
    <cellStyle name="Heading 3 7 2" xfId="4818" xr:uid="{06364FF2-0EA7-4C09-8BAD-3D38C8D0BE34}"/>
    <cellStyle name="Heading 3 7 2 2" xfId="4819" xr:uid="{F992C61E-9A65-47A1-BC7C-06E76C14B05C}"/>
    <cellStyle name="Heading 3 7 2 2 2" xfId="4820" xr:uid="{76511980-2BBE-4752-94D8-F51893B3DA89}"/>
    <cellStyle name="Heading 3 7 2 3" xfId="4821" xr:uid="{AA368885-395F-447B-B4ED-6359CCAABA13}"/>
    <cellStyle name="Heading 3 7 2 3 2" xfId="4822" xr:uid="{45DCD714-4144-4E90-995B-368AC86A1C11}"/>
    <cellStyle name="Heading 3 7 2 4" xfId="4823" xr:uid="{61116AC3-6066-4FB4-BD01-907528757036}"/>
    <cellStyle name="Heading 3 7 2 4 2" xfId="4824" xr:uid="{E3837FBF-8144-4A1E-9FAD-F5629F424A22}"/>
    <cellStyle name="Heading 3 7 20" xfId="4825" xr:uid="{466CB6A1-E9EC-4895-8035-4F4C6BBC8188}"/>
    <cellStyle name="Heading 3 7 21" xfId="4826" xr:uid="{8A3215FF-9B4C-4594-9200-10F78AAE3B7E}"/>
    <cellStyle name="Heading 3 7 22" xfId="4827" xr:uid="{3CFB8B77-A966-4689-9517-421668616ECD}"/>
    <cellStyle name="Heading 3 7 23" xfId="4828" xr:uid="{A2C683BC-F883-4EBE-950E-6CE6AE1A39FD}"/>
    <cellStyle name="Heading 3 7 24" xfId="4829" xr:uid="{0AFE5CCC-902A-4CD1-B083-4469C8B8DF1F}"/>
    <cellStyle name="Heading 3 7 25" xfId="4830" xr:uid="{6DEF874A-B5E9-4EDA-ADF2-867602486269}"/>
    <cellStyle name="Heading 3 7 3" xfId="4831" xr:uid="{4BD9A889-E228-4D43-A64E-3F6C67F7B8C4}"/>
    <cellStyle name="Heading 3 7 3 2" xfId="4832" xr:uid="{109010E6-B640-47E5-AD10-742436AEC9ED}"/>
    <cellStyle name="Heading 3 7 3 2 2" xfId="4833" xr:uid="{372D1AD3-C481-4785-8E13-0C87317B4661}"/>
    <cellStyle name="Heading 3 7 3 3" xfId="4834" xr:uid="{A75F81E1-57B3-49BA-9841-98A7585EF143}"/>
    <cellStyle name="Heading 3 7 3 3 2" xfId="4835" xr:uid="{BCC0DDB1-DA20-4BA3-94A2-C3F8A9FEAD10}"/>
    <cellStyle name="Heading 3 7 3 4" xfId="4836" xr:uid="{CA7A2339-48FD-4E04-BB3C-4AFC22AC0A80}"/>
    <cellStyle name="Heading 3 7 3 4 2" xfId="4837" xr:uid="{08FC6C55-2488-49D7-AEEE-0CA7C41CD950}"/>
    <cellStyle name="Heading 3 7 4" xfId="4838" xr:uid="{1D459C9D-E602-4E23-813C-AB5CE83FCE4F}"/>
    <cellStyle name="Heading 3 7 4 2" xfId="4839" xr:uid="{CCFB6E75-3B34-4056-A8ED-5FC35A9C4F58}"/>
    <cellStyle name="Heading 3 7 4 2 2" xfId="4840" xr:uid="{123B20CB-0F85-4023-8A01-E29643BE3795}"/>
    <cellStyle name="Heading 3 7 4 3" xfId="4841" xr:uid="{B423C0B4-CABA-404B-A53A-76932DBF8254}"/>
    <cellStyle name="Heading 3 7 4 3 2" xfId="4842" xr:uid="{C179F3AB-A33F-45A9-A584-5349BD9C9D86}"/>
    <cellStyle name="Heading 3 7 4 4" xfId="4843" xr:uid="{96AC99C3-4494-4861-A04A-B95D18C22042}"/>
    <cellStyle name="Heading 3 7 4 4 2" xfId="4844" xr:uid="{B5AC1802-63DA-41C6-9252-3A71A7655391}"/>
    <cellStyle name="Heading 3 7 5" xfId="4845" xr:uid="{D7697AF7-CC84-4E2D-9A9D-D7CEEC2DAAD4}"/>
    <cellStyle name="Heading 3 7 5 2" xfId="4846" xr:uid="{039F745A-F991-4D78-8E22-F37EC0C328C7}"/>
    <cellStyle name="Heading 3 7 5 2 2" xfId="4847" xr:uid="{2FE2F047-BA6F-4418-87F5-3222FB8CE2D8}"/>
    <cellStyle name="Heading 3 7 5 3" xfId="4848" xr:uid="{B7306C65-848B-4761-B0AC-0B7DC5A8FFF0}"/>
    <cellStyle name="Heading 3 7 5 3 2" xfId="4849" xr:uid="{502F7F28-74CE-401D-B4F1-4446CC6D4573}"/>
    <cellStyle name="Heading 3 7 5 4" xfId="4850" xr:uid="{97EE7770-37F8-45F8-A1E6-58C64D293FE8}"/>
    <cellStyle name="Heading 3 7 5 4 2" xfId="4851" xr:uid="{6DC9E1E1-4897-4A35-9FBB-96E0B7050E31}"/>
    <cellStyle name="Heading 3 7 6" xfId="4852" xr:uid="{349FC094-920D-42CE-A162-A05B14B21456}"/>
    <cellStyle name="Heading 3 7 6 2" xfId="4853" xr:uid="{BF3241B1-1DA4-4C8B-A0B2-47CC313F4B56}"/>
    <cellStyle name="Heading 3 7 6 2 2" xfId="4854" xr:uid="{902889A1-87CB-4FA9-A2F4-83CF6FC4AFB4}"/>
    <cellStyle name="Heading 3 7 6 3" xfId="4855" xr:uid="{371901EB-FEA2-4613-B230-DFF0E3AE0A0E}"/>
    <cellStyle name="Heading 3 7 6 3 2" xfId="4856" xr:uid="{4B8522DE-2DD4-4875-8262-FC9C76FED6AC}"/>
    <cellStyle name="Heading 3 7 6 4" xfId="4857" xr:uid="{B9756BF9-12F1-407D-8236-506F96A9E61C}"/>
    <cellStyle name="Heading 3 7 6 4 2" xfId="4858" xr:uid="{13658BD3-20A4-4B4E-9D2F-A3D322931197}"/>
    <cellStyle name="Heading 3 7 7" xfId="4859" xr:uid="{428293A9-EBD0-4C3E-B23C-611B193A91B5}"/>
    <cellStyle name="Heading 3 7 7 2" xfId="4860" xr:uid="{F799336A-A110-472B-AC01-CAB194129298}"/>
    <cellStyle name="Heading 3 7 7 2 2" xfId="4861" xr:uid="{2B4610E1-AC66-4854-8027-5869B22908FD}"/>
    <cellStyle name="Heading 3 7 7 3" xfId="4862" xr:uid="{30FE92A8-B108-4982-951D-5596153CA904}"/>
    <cellStyle name="Heading 3 7 7 3 2" xfId="4863" xr:uid="{FF1E8FF6-6F00-41A4-ABC7-731970A662FB}"/>
    <cellStyle name="Heading 3 7 7 4" xfId="4864" xr:uid="{C209B321-B2D5-4597-9FA4-0258F293E3B3}"/>
    <cellStyle name="Heading 3 7 7 4 2" xfId="4865" xr:uid="{8D891403-98F4-4849-9B65-713C045492E3}"/>
    <cellStyle name="Heading 3 7 8" xfId="4866" xr:uid="{F94F9DF2-67BF-400E-B712-FBA05DC59563}"/>
    <cellStyle name="Heading 3 7 8 2" xfId="4867" xr:uid="{C2C88C03-C777-46A8-B2D0-0A4A348552F7}"/>
    <cellStyle name="Heading 3 7 8 2 2" xfId="4868" xr:uid="{C3F49E2E-6678-4AC6-84F7-E1D92A6C0934}"/>
    <cellStyle name="Heading 3 7 8 3" xfId="4869" xr:uid="{5F20327E-466A-4D8A-874A-93BCA2AF1F9B}"/>
    <cellStyle name="Heading 3 7 8 3 2" xfId="4870" xr:uid="{FAA4DBEC-5780-4657-B7C3-62A887E1245C}"/>
    <cellStyle name="Heading 3 7 8 4" xfId="4871" xr:uid="{496F838F-335B-45F5-9A73-202F18E42F52}"/>
    <cellStyle name="Heading 3 7 8 4 2" xfId="4872" xr:uid="{E1C4F622-E0CB-4759-B9A4-049CAC560B1B}"/>
    <cellStyle name="Heading 3 7 9" xfId="4873" xr:uid="{9523BF56-D618-4EB4-94EE-961952B2E2A0}"/>
    <cellStyle name="Heading 3 7 9 2" xfId="4874" xr:uid="{8E42E144-8CE6-4FD7-8523-A79ABE551D60}"/>
    <cellStyle name="Heading 3 7 9 2 2" xfId="4875" xr:uid="{0AC67C8F-5D88-4D90-9EF5-59471786EEC5}"/>
    <cellStyle name="Heading 3 7 9 3" xfId="4876" xr:uid="{81831DBE-890D-4D07-8B6D-0F63F27478ED}"/>
    <cellStyle name="Heading 3 7 9 3 2" xfId="4877" xr:uid="{CCBB711F-28F8-48F6-9782-3111038A2BAC}"/>
    <cellStyle name="Heading 3 7 9 4" xfId="4878" xr:uid="{A7DF01A8-D699-4E99-8281-958ACD963E86}"/>
    <cellStyle name="Heading 3 7 9 4 2" xfId="4879" xr:uid="{0D8B6F80-6A99-461D-8BF4-E23A8D43533A}"/>
    <cellStyle name="Heading 3 8" xfId="4880" xr:uid="{3D07EAF3-897D-4F2B-A002-5FD32F694D02}"/>
    <cellStyle name="Heading 3 8 10" xfId="4881" xr:uid="{7C8E380A-0E6A-47E1-B5EF-8F78A3DBE82B}"/>
    <cellStyle name="Heading 3 8 10 2" xfId="4882" xr:uid="{887078AE-A45B-4193-942D-694BB7A444E5}"/>
    <cellStyle name="Heading 3 8 10 2 2" xfId="4883" xr:uid="{F1CE0ACB-6ED9-4D86-B9A9-3DA0C1376685}"/>
    <cellStyle name="Heading 3 8 10 3" xfId="4884" xr:uid="{C8BFC391-87B7-4C50-9B89-86619E75CB4D}"/>
    <cellStyle name="Heading 3 8 10 3 2" xfId="4885" xr:uid="{0163A794-80D3-4019-9DD1-88150C9C56E0}"/>
    <cellStyle name="Heading 3 8 10 4" xfId="4886" xr:uid="{EC70A39A-434D-4304-ABF9-7E2C261BBEC0}"/>
    <cellStyle name="Heading 3 8 10 4 2" xfId="4887" xr:uid="{8F28FD68-1F1F-42F7-9A5A-F9F56AE7017C}"/>
    <cellStyle name="Heading 3 8 11" xfId="4888" xr:uid="{8FC9296B-EC1C-4C4F-A974-D2F1F88423B1}"/>
    <cellStyle name="Heading 3 8 11 2" xfId="4889" xr:uid="{1648B40B-264F-4815-BA8D-7354C1BE8374}"/>
    <cellStyle name="Heading 3 8 11 2 2" xfId="4890" xr:uid="{E1C52AFD-2FD3-43A3-B458-BA99712CA34B}"/>
    <cellStyle name="Heading 3 8 11 3" xfId="4891" xr:uid="{A38FE97C-4144-44FC-AE50-00BBDE89EC56}"/>
    <cellStyle name="Heading 3 8 11 3 2" xfId="4892" xr:uid="{332D2197-4388-4942-906E-2C9EA89AA85B}"/>
    <cellStyle name="Heading 3 8 11 4" xfId="4893" xr:uid="{B628D655-4F33-4370-AE36-4FA241F06B52}"/>
    <cellStyle name="Heading 3 8 11 4 2" xfId="4894" xr:uid="{41DA588E-7A7D-4886-98E9-A5ACF8E64E69}"/>
    <cellStyle name="Heading 3 8 12" xfId="4895" xr:uid="{EBEB919F-07B4-4386-999E-19A5D88B2AA3}"/>
    <cellStyle name="Heading 3 8 12 2" xfId="4896" xr:uid="{161FAC0B-2442-4851-BDB2-FD82EC23CCB7}"/>
    <cellStyle name="Heading 3 8 12 2 2" xfId="4897" xr:uid="{12290BD0-C5E6-4088-8963-0FD09C40FEB2}"/>
    <cellStyle name="Heading 3 8 12 3" xfId="4898" xr:uid="{1ABBB15F-226A-4F62-941A-0E3540E48EA8}"/>
    <cellStyle name="Heading 3 8 12 3 2" xfId="4899" xr:uid="{74BBA4B4-F26E-4029-8DCB-D7BF9614DCAC}"/>
    <cellStyle name="Heading 3 8 12 4" xfId="4900" xr:uid="{E75E4DED-EC1C-47F9-982C-15A444D337C8}"/>
    <cellStyle name="Heading 3 8 12 4 2" xfId="4901" xr:uid="{150C2A1C-8DD6-4967-AE97-650A38C52F1D}"/>
    <cellStyle name="Heading 3 8 13" xfId="4902" xr:uid="{0852B49C-2A09-443C-9A86-CB41BFC4A325}"/>
    <cellStyle name="Heading 3 8 13 2" xfId="4903" xr:uid="{2A412550-68A3-45E9-975F-C0F7E20AC714}"/>
    <cellStyle name="Heading 3 8 13 2 2" xfId="4904" xr:uid="{230463F6-40F4-4BDA-A6AE-A6B8164F2FDB}"/>
    <cellStyle name="Heading 3 8 13 3" xfId="4905" xr:uid="{80ADF304-068A-40CC-81A9-6151CE439122}"/>
    <cellStyle name="Heading 3 8 13 3 2" xfId="4906" xr:uid="{8FCC5120-12AD-447C-8059-678FC3F5F286}"/>
    <cellStyle name="Heading 3 8 13 4" xfId="4907" xr:uid="{39897A3F-7049-4084-9E10-5E666E5211FB}"/>
    <cellStyle name="Heading 3 8 13 4 2" xfId="4908" xr:uid="{176F8957-FA26-46D1-8E26-427AFB509990}"/>
    <cellStyle name="Heading 3 8 14" xfId="4909" xr:uid="{EAEE5D74-EEAF-4019-8C68-6FAE17402FD6}"/>
    <cellStyle name="Heading 3 8 14 2" xfId="4910" xr:uid="{291F9BED-8C28-47DD-83DE-4E9598B446E2}"/>
    <cellStyle name="Heading 3 8 14 2 2" xfId="4911" xr:uid="{00F0EDE6-D4DB-49DA-80E3-391CA18FED9E}"/>
    <cellStyle name="Heading 3 8 14 3" xfId="4912" xr:uid="{027E6928-96E2-4713-80B4-30907B56CC9E}"/>
    <cellStyle name="Heading 3 8 14 3 2" xfId="4913" xr:uid="{A6956C2E-42FC-41FC-BFF4-D13546E30081}"/>
    <cellStyle name="Heading 3 8 14 4" xfId="4914" xr:uid="{E4EE5B91-CB00-4FD7-898D-D671E8F4E2D9}"/>
    <cellStyle name="Heading 3 8 14 4 2" xfId="4915" xr:uid="{58329AC0-2D0A-4DD1-88A6-4781AE76A411}"/>
    <cellStyle name="Heading 3 8 15" xfId="4916" xr:uid="{163CAAC3-B13A-408B-A84E-5807718593DD}"/>
    <cellStyle name="Heading 3 8 15 2" xfId="4917" xr:uid="{9C2D6F17-386B-474D-AF09-DE632A19A592}"/>
    <cellStyle name="Heading 3 8 15 2 2" xfId="4918" xr:uid="{63229022-1285-40D6-B681-237E6CAAEA93}"/>
    <cellStyle name="Heading 3 8 15 3" xfId="4919" xr:uid="{10BAC3D5-EA06-4462-8CFC-8D3360E0305D}"/>
    <cellStyle name="Heading 3 8 15 3 2" xfId="4920" xr:uid="{5355CF23-0642-48A3-A91C-2BC9DEB5CD94}"/>
    <cellStyle name="Heading 3 8 15 4" xfId="4921" xr:uid="{17F4529A-E500-4F31-95D1-B3AC069BB0A1}"/>
    <cellStyle name="Heading 3 8 15 4 2" xfId="4922" xr:uid="{E3CE9450-9D1F-4E14-8AF0-198AD59DC92B}"/>
    <cellStyle name="Heading 3 8 16" xfId="4923" xr:uid="{9A918456-2CFE-4407-8524-BF2594069852}"/>
    <cellStyle name="Heading 3 8 16 2" xfId="4924" xr:uid="{2AB8A98D-6CE4-47F3-87DE-811A1B11DBCC}"/>
    <cellStyle name="Heading 3 8 17" xfId="4925" xr:uid="{87E83161-C65C-4C95-BCEF-17409811A790}"/>
    <cellStyle name="Heading 3 8 17 2" xfId="4926" xr:uid="{EAD115E9-6950-4F5E-80AE-9D255B7481A3}"/>
    <cellStyle name="Heading 3 8 18" xfId="4927" xr:uid="{A17B6316-5D09-44FA-A1B1-A8B3235D272F}"/>
    <cellStyle name="Heading 3 8 18 2" xfId="4928" xr:uid="{DB1E7A3E-BA84-42AA-AA0E-BA02FE39D265}"/>
    <cellStyle name="Heading 3 8 19" xfId="4929" xr:uid="{50FD6700-369E-4AEF-8F4F-1477A1B24C70}"/>
    <cellStyle name="Heading 3 8 2" xfId="4930" xr:uid="{2D4D807C-67BE-4AB5-A211-0F3B0690885B}"/>
    <cellStyle name="Heading 3 8 2 2" xfId="4931" xr:uid="{2A9A95FE-9475-45A6-ABF8-865D2DBA620B}"/>
    <cellStyle name="Heading 3 8 2 2 2" xfId="4932" xr:uid="{ED26C12C-6103-40B7-9B0B-4AA1DFD176EF}"/>
    <cellStyle name="Heading 3 8 2 3" xfId="4933" xr:uid="{52E847C8-8E79-464A-BAA9-7BA116E263E5}"/>
    <cellStyle name="Heading 3 8 2 3 2" xfId="4934" xr:uid="{D2A8988E-0780-41D2-952B-A88F30C66B23}"/>
    <cellStyle name="Heading 3 8 2 4" xfId="4935" xr:uid="{CCABD4BD-6FD4-439F-84E3-C08D97577B6C}"/>
    <cellStyle name="Heading 3 8 2 4 2" xfId="4936" xr:uid="{ECC066F8-ADB8-4B94-BC1A-B51E6CD28CA1}"/>
    <cellStyle name="Heading 3 8 20" xfId="4937" xr:uid="{0AFEE623-998A-4029-AC36-286A448C1895}"/>
    <cellStyle name="Heading 3 8 21" xfId="4938" xr:uid="{0881FFCB-2B34-4867-BBBB-D888005231C2}"/>
    <cellStyle name="Heading 3 8 22" xfId="4939" xr:uid="{78E8ADDF-9235-4FAA-AE83-4EC9F7F18847}"/>
    <cellStyle name="Heading 3 8 23" xfId="4940" xr:uid="{2A911E68-93B2-42A9-8955-AD59C0EACD92}"/>
    <cellStyle name="Heading 3 8 24" xfId="4941" xr:uid="{B99FFF39-B78B-4EAD-BC80-3B7B91B20FA0}"/>
    <cellStyle name="Heading 3 8 25" xfId="4942" xr:uid="{8AC1F5B1-6D3D-4DBF-9606-10AF1FB469A8}"/>
    <cellStyle name="Heading 3 8 3" xfId="4943" xr:uid="{D760CFB1-D627-48E6-9AAA-1474C41FEC20}"/>
    <cellStyle name="Heading 3 8 3 2" xfId="4944" xr:uid="{76EA6DF4-17D4-458C-B64D-C4F2970491FA}"/>
    <cellStyle name="Heading 3 8 3 2 2" xfId="4945" xr:uid="{3F59971D-9498-4AAC-8F8A-109247C26298}"/>
    <cellStyle name="Heading 3 8 3 3" xfId="4946" xr:uid="{0E1EFC3B-0594-45BD-A660-406B62463E32}"/>
    <cellStyle name="Heading 3 8 3 3 2" xfId="4947" xr:uid="{1EBBC03A-4035-49DC-A0B6-0BEA3F9BBCBB}"/>
    <cellStyle name="Heading 3 8 3 4" xfId="4948" xr:uid="{937A7E01-3792-417A-B5A6-2A4917D65B02}"/>
    <cellStyle name="Heading 3 8 3 4 2" xfId="4949" xr:uid="{FB799257-5CFD-4453-B1E4-BF462AE45AB7}"/>
    <cellStyle name="Heading 3 8 4" xfId="4950" xr:uid="{4221CCF1-9A31-42DD-A752-2BCFDD10ED6D}"/>
    <cellStyle name="Heading 3 8 4 2" xfId="4951" xr:uid="{9F3B7521-07BC-4CAE-8583-91B87147643D}"/>
    <cellStyle name="Heading 3 8 4 2 2" xfId="4952" xr:uid="{328FCDE0-6096-49BE-8D77-13259D876924}"/>
    <cellStyle name="Heading 3 8 4 3" xfId="4953" xr:uid="{940729AD-BE79-46FE-8205-18D9427CC37F}"/>
    <cellStyle name="Heading 3 8 4 3 2" xfId="4954" xr:uid="{F40864CD-E4BB-4601-BD6C-663D8A9CFF13}"/>
    <cellStyle name="Heading 3 8 4 4" xfId="4955" xr:uid="{463F0EF6-A5E9-4AC5-AA85-D70F2EE9CDB9}"/>
    <cellStyle name="Heading 3 8 4 4 2" xfId="4956" xr:uid="{F4EE01AA-9054-477A-89BA-5FA2B2964E32}"/>
    <cellStyle name="Heading 3 8 5" xfId="4957" xr:uid="{A6D729BD-BC0E-4782-B429-996060072ECE}"/>
    <cellStyle name="Heading 3 8 5 2" xfId="4958" xr:uid="{FDBBFDC3-5969-4C28-9E79-24922749F8D4}"/>
    <cellStyle name="Heading 3 8 5 2 2" xfId="4959" xr:uid="{D0E1917C-C557-4DA9-BD9E-99013421FCC0}"/>
    <cellStyle name="Heading 3 8 5 3" xfId="4960" xr:uid="{9E1FF1CE-1694-4A18-91A6-D7BBB2241651}"/>
    <cellStyle name="Heading 3 8 5 3 2" xfId="4961" xr:uid="{FA57553F-3C51-4B4F-8865-9C1831DE186A}"/>
    <cellStyle name="Heading 3 8 5 4" xfId="4962" xr:uid="{3ADD0ADD-10AF-4FAD-9053-A69406C68BA8}"/>
    <cellStyle name="Heading 3 8 5 4 2" xfId="4963" xr:uid="{B011B5B7-6C82-4477-A277-E3D83943991D}"/>
    <cellStyle name="Heading 3 8 6" xfId="4964" xr:uid="{75627276-B294-47E8-A8D8-0A0B8E51ED09}"/>
    <cellStyle name="Heading 3 8 6 2" xfId="4965" xr:uid="{537DC986-AEA3-4F3E-88F3-C9E149092B2B}"/>
    <cellStyle name="Heading 3 8 6 2 2" xfId="4966" xr:uid="{3D3D908F-3888-4B33-A45B-9F96BD65BC00}"/>
    <cellStyle name="Heading 3 8 6 3" xfId="4967" xr:uid="{7A72E2DE-BE96-4670-A383-155A6A16FE29}"/>
    <cellStyle name="Heading 3 8 6 3 2" xfId="4968" xr:uid="{77218FE6-7D35-4BFB-A365-D886100ADD4C}"/>
    <cellStyle name="Heading 3 8 6 4" xfId="4969" xr:uid="{835C67C5-BE75-434F-89BC-176BDFF98293}"/>
    <cellStyle name="Heading 3 8 6 4 2" xfId="4970" xr:uid="{73A2D143-D370-454A-B3EA-62BE87420771}"/>
    <cellStyle name="Heading 3 8 7" xfId="4971" xr:uid="{1EFD2539-6279-4FBF-BDAD-C51437D8F6BF}"/>
    <cellStyle name="Heading 3 8 7 2" xfId="4972" xr:uid="{DA67D662-C4E1-4F11-89A9-0B8661FAD5DE}"/>
    <cellStyle name="Heading 3 8 7 2 2" xfId="4973" xr:uid="{10B5DD87-42D1-4D47-A527-AE379E24499E}"/>
    <cellStyle name="Heading 3 8 7 3" xfId="4974" xr:uid="{2F61C963-3468-4D70-BF73-53DC59128CE3}"/>
    <cellStyle name="Heading 3 8 7 3 2" xfId="4975" xr:uid="{D8BEC217-D6C0-4CBE-B171-EE31B094E1BD}"/>
    <cellStyle name="Heading 3 8 7 4" xfId="4976" xr:uid="{0DE2CC04-38BA-47C2-A7AA-7D355A06D8BE}"/>
    <cellStyle name="Heading 3 8 7 4 2" xfId="4977" xr:uid="{BA2423A9-1714-4C1B-8164-3C69477D2CDE}"/>
    <cellStyle name="Heading 3 8 8" xfId="4978" xr:uid="{F3C9576A-9483-4827-A445-3B3AAF427CB5}"/>
    <cellStyle name="Heading 3 8 8 2" xfId="4979" xr:uid="{B0662E48-E992-4670-B759-06D55E8454EA}"/>
    <cellStyle name="Heading 3 8 8 2 2" xfId="4980" xr:uid="{3A83F756-E0A9-4D20-B4B4-109F03CBC867}"/>
    <cellStyle name="Heading 3 8 8 3" xfId="4981" xr:uid="{1D23F25C-C60E-4FE2-A1D9-EE0C741D1194}"/>
    <cellStyle name="Heading 3 8 8 3 2" xfId="4982" xr:uid="{26862FE8-F54E-4107-87B5-34D4500D95B1}"/>
    <cellStyle name="Heading 3 8 8 4" xfId="4983" xr:uid="{15250995-36A0-43C7-B9CE-5A46E0F3BCC9}"/>
    <cellStyle name="Heading 3 8 8 4 2" xfId="4984" xr:uid="{F22E9380-6447-4281-BA59-9AA69600B2BD}"/>
    <cellStyle name="Heading 3 8 9" xfId="4985" xr:uid="{88DBC49D-1266-4BED-A32A-69F0BC01D77C}"/>
    <cellStyle name="Heading 3 8 9 2" xfId="4986" xr:uid="{27970814-66E8-40E5-9033-3AB81798E020}"/>
    <cellStyle name="Heading 3 8 9 2 2" xfId="4987" xr:uid="{C4857D7F-9D30-4183-98CC-FA608612B5A1}"/>
    <cellStyle name="Heading 3 8 9 3" xfId="4988" xr:uid="{5305C6F3-9AB2-4ABA-BA6E-D4B7C6DE5237}"/>
    <cellStyle name="Heading 3 8 9 3 2" xfId="4989" xr:uid="{4CC1F689-8E59-4C00-A788-9E1717B91C86}"/>
    <cellStyle name="Heading 3 8 9 4" xfId="4990" xr:uid="{3BDB8D70-B396-4034-A997-FCDFB5412EAE}"/>
    <cellStyle name="Heading 3 8 9 4 2" xfId="4991" xr:uid="{DCD77442-8B9C-4BAF-8AFC-66D39F884612}"/>
    <cellStyle name="Heading 3 9" xfId="4992" xr:uid="{9C125BFF-5FC9-4FE3-BBBC-340B3546F264}"/>
    <cellStyle name="Heading 3 9 10" xfId="4993" xr:uid="{99C4942B-8585-44F9-9CD7-645F5DFB62EA}"/>
    <cellStyle name="Heading 3 9 10 2" xfId="4994" xr:uid="{4883F415-D089-40B0-9787-302EEDBF48A3}"/>
    <cellStyle name="Heading 3 9 10 2 2" xfId="4995" xr:uid="{8D44B3AA-0CB9-4622-87D0-108CE5993B14}"/>
    <cellStyle name="Heading 3 9 10 3" xfId="4996" xr:uid="{C7403273-94AF-4A42-B438-7E9AC738A09B}"/>
    <cellStyle name="Heading 3 9 10 3 2" xfId="4997" xr:uid="{F926BB2D-0EB4-4B41-B0A7-ECB8B3A6A4CC}"/>
    <cellStyle name="Heading 3 9 10 4" xfId="4998" xr:uid="{E25E36CE-5221-4C15-B6DC-84BC4EC1F954}"/>
    <cellStyle name="Heading 3 9 10 4 2" xfId="4999" xr:uid="{B72655A5-9B85-4AD4-A6A6-7175675FA276}"/>
    <cellStyle name="Heading 3 9 11" xfId="5000" xr:uid="{014DD724-4DFD-4273-BE34-BCA9EF1E767A}"/>
    <cellStyle name="Heading 3 9 11 2" xfId="5001" xr:uid="{CE3FFBF9-3451-4468-A336-805730B127AE}"/>
    <cellStyle name="Heading 3 9 11 2 2" xfId="5002" xr:uid="{54A6BAA9-714E-41F9-96D2-D44914E695D3}"/>
    <cellStyle name="Heading 3 9 11 3" xfId="5003" xr:uid="{6988A7D5-0B23-4A8A-B9E1-67CB0693A224}"/>
    <cellStyle name="Heading 3 9 11 3 2" xfId="5004" xr:uid="{6679629E-6B5F-42E1-BC8D-7F514C24598A}"/>
    <cellStyle name="Heading 3 9 11 4" xfId="5005" xr:uid="{9664FE48-102A-4BA5-804F-6CF8885393A7}"/>
    <cellStyle name="Heading 3 9 11 4 2" xfId="5006" xr:uid="{7CD56110-3277-4468-9EBB-C89A20B99490}"/>
    <cellStyle name="Heading 3 9 12" xfId="5007" xr:uid="{25A8187E-2E75-44A4-BBD9-F35399C31CE0}"/>
    <cellStyle name="Heading 3 9 12 2" xfId="5008" xr:uid="{6C32E0C6-7678-4C11-B6C3-449988F3E072}"/>
    <cellStyle name="Heading 3 9 12 2 2" xfId="5009" xr:uid="{6033F725-8698-4BEE-9C8C-ACCB4251F12A}"/>
    <cellStyle name="Heading 3 9 12 3" xfId="5010" xr:uid="{27C40109-C424-42E4-99A8-D66E7413DE07}"/>
    <cellStyle name="Heading 3 9 12 3 2" xfId="5011" xr:uid="{03859CF5-E4F3-4200-9E9F-B577598F3FEA}"/>
    <cellStyle name="Heading 3 9 12 4" xfId="5012" xr:uid="{5E812837-7A1D-46CA-B80E-5EA46EC6ACDB}"/>
    <cellStyle name="Heading 3 9 12 4 2" xfId="5013" xr:uid="{C95DA01A-AF35-433B-B546-0914489020A9}"/>
    <cellStyle name="Heading 3 9 13" xfId="5014" xr:uid="{887B3AD5-75F8-440E-A221-462B8DC9EB65}"/>
    <cellStyle name="Heading 3 9 13 2" xfId="5015" xr:uid="{6B9AC5E1-BCA7-42DE-B13D-00CB51A70104}"/>
    <cellStyle name="Heading 3 9 13 2 2" xfId="5016" xr:uid="{BCB14DC4-AAFD-4517-A22C-27886C0CA879}"/>
    <cellStyle name="Heading 3 9 13 3" xfId="5017" xr:uid="{4E7DE8AF-5F46-476F-8F2C-849A7709F27C}"/>
    <cellStyle name="Heading 3 9 13 3 2" xfId="5018" xr:uid="{331FBC61-0D70-43F8-95B7-18374278E8A4}"/>
    <cellStyle name="Heading 3 9 13 4" xfId="5019" xr:uid="{86621A44-D0B2-4033-A37B-425F53B82C77}"/>
    <cellStyle name="Heading 3 9 13 4 2" xfId="5020" xr:uid="{248BDDA2-CE86-4CE3-90AD-98C2A00F38F9}"/>
    <cellStyle name="Heading 3 9 14" xfId="5021" xr:uid="{D0969913-77E3-4223-BEB1-1F2630BEEB5A}"/>
    <cellStyle name="Heading 3 9 14 2" xfId="5022" xr:uid="{63E88186-A465-49A7-9E1E-102929114A09}"/>
    <cellStyle name="Heading 3 9 14 2 2" xfId="5023" xr:uid="{3F9FE4B4-69CD-4DE9-9003-7D05CE91456F}"/>
    <cellStyle name="Heading 3 9 14 3" xfId="5024" xr:uid="{D0638990-C175-4859-BC17-B3F49C77CF15}"/>
    <cellStyle name="Heading 3 9 14 3 2" xfId="5025" xr:uid="{4ACA6B1A-4FE0-4748-B101-A0B34CBBC0A9}"/>
    <cellStyle name="Heading 3 9 14 4" xfId="5026" xr:uid="{C129AB6C-26F9-4402-AEC2-9BFC5F1C67FE}"/>
    <cellStyle name="Heading 3 9 14 4 2" xfId="5027" xr:uid="{6D19745F-E41D-4439-8394-B25036CF4440}"/>
    <cellStyle name="Heading 3 9 15" xfId="5028" xr:uid="{B3557D2E-4578-4D6B-AD4E-A2B2C48A5040}"/>
    <cellStyle name="Heading 3 9 15 2" xfId="5029" xr:uid="{B4BE5F66-E408-4B51-9F51-8FC4B036D5BB}"/>
    <cellStyle name="Heading 3 9 15 2 2" xfId="5030" xr:uid="{23D1503A-5A39-4B82-95AB-93BD708D2D02}"/>
    <cellStyle name="Heading 3 9 15 3" xfId="5031" xr:uid="{7709DDB8-45E4-4D1F-8836-67B66A9E3252}"/>
    <cellStyle name="Heading 3 9 15 3 2" xfId="5032" xr:uid="{6917D92A-1C7A-4EE9-99D3-96D9833BAED2}"/>
    <cellStyle name="Heading 3 9 15 4" xfId="5033" xr:uid="{C94D31F1-D2DE-43F4-AE5F-57E4BF8C9D75}"/>
    <cellStyle name="Heading 3 9 15 4 2" xfId="5034" xr:uid="{FBD319FD-4F23-4062-A5DD-6726CEA2B105}"/>
    <cellStyle name="Heading 3 9 16" xfId="5035" xr:uid="{65415DE3-23EC-40F5-ABAE-039A37DCC3F7}"/>
    <cellStyle name="Heading 3 9 16 2" xfId="5036" xr:uid="{3DA6DC23-1C81-4A32-B4AA-9AB6D7440AEC}"/>
    <cellStyle name="Heading 3 9 17" xfId="5037" xr:uid="{979925A4-01DC-4394-A961-A9C28CCAECB4}"/>
    <cellStyle name="Heading 3 9 17 2" xfId="5038" xr:uid="{B41D421B-0880-4911-ACA9-1032F3358CB3}"/>
    <cellStyle name="Heading 3 9 18" xfId="5039" xr:uid="{63D8B3D3-A8A6-4B07-B468-4E91D281A3CF}"/>
    <cellStyle name="Heading 3 9 18 2" xfId="5040" xr:uid="{98DA972C-4623-421E-AA5C-92CD1B563B52}"/>
    <cellStyle name="Heading 3 9 19" xfId="5041" xr:uid="{1AEF157F-5DF2-4E78-941A-5686BEAFAD75}"/>
    <cellStyle name="Heading 3 9 2" xfId="5042" xr:uid="{4651FBDD-B868-4E40-9D03-DB7A063F78D4}"/>
    <cellStyle name="Heading 3 9 2 2" xfId="5043" xr:uid="{344D5790-6DF4-49A0-8474-853CA0FDE14A}"/>
    <cellStyle name="Heading 3 9 2 2 2" xfId="5044" xr:uid="{4A56F965-6AF8-43FD-8842-396218C9D2F0}"/>
    <cellStyle name="Heading 3 9 2 3" xfId="5045" xr:uid="{89BB7AFA-4874-413C-808D-43E9AF87A565}"/>
    <cellStyle name="Heading 3 9 2 3 2" xfId="5046" xr:uid="{7568EE0C-9D33-45AE-9796-62053490B4C3}"/>
    <cellStyle name="Heading 3 9 2 4" xfId="5047" xr:uid="{D9926786-90D3-4C58-9649-6C3829AABA9D}"/>
    <cellStyle name="Heading 3 9 2 4 2" xfId="5048" xr:uid="{398B9EE4-3760-4642-9795-19C45677DF84}"/>
    <cellStyle name="Heading 3 9 20" xfId="5049" xr:uid="{EA001F58-94BF-4DCA-A62E-62ACD6C4B2A2}"/>
    <cellStyle name="Heading 3 9 21" xfId="5050" xr:uid="{BB4DD384-F3E8-47FD-93AE-691E869B8162}"/>
    <cellStyle name="Heading 3 9 22" xfId="5051" xr:uid="{3B367016-5544-44C4-9FBD-20E746DDEEFC}"/>
    <cellStyle name="Heading 3 9 23" xfId="5052" xr:uid="{4DEDB4BE-ED7C-4FD4-9C0E-A71D0240206C}"/>
    <cellStyle name="Heading 3 9 24" xfId="5053" xr:uid="{D461F4A3-FE63-490A-A677-C827411FB5BD}"/>
    <cellStyle name="Heading 3 9 25" xfId="5054" xr:uid="{E8584530-EB64-4D83-95E9-BE1F2919248E}"/>
    <cellStyle name="Heading 3 9 3" xfId="5055" xr:uid="{20F02A50-CF55-4397-B0DC-912C9E89E5E7}"/>
    <cellStyle name="Heading 3 9 3 2" xfId="5056" xr:uid="{744E39DA-76FB-4FA2-9119-72723B69EF51}"/>
    <cellStyle name="Heading 3 9 3 2 2" xfId="5057" xr:uid="{0C1881BA-D282-4F97-A7A3-3E4A63184E10}"/>
    <cellStyle name="Heading 3 9 3 3" xfId="5058" xr:uid="{8B92CCCE-F42E-4ECB-8068-6E360249AFF2}"/>
    <cellStyle name="Heading 3 9 3 3 2" xfId="5059" xr:uid="{593991DD-9862-4453-9EFF-0C7F9722EF07}"/>
    <cellStyle name="Heading 3 9 3 4" xfId="5060" xr:uid="{E42E893B-5BEE-4523-AE63-0B3890927D7E}"/>
    <cellStyle name="Heading 3 9 3 4 2" xfId="5061" xr:uid="{F2EC528E-1D35-4FE0-8561-440C7DD61E17}"/>
    <cellStyle name="Heading 3 9 4" xfId="5062" xr:uid="{9FAE6BD9-B6DA-45DD-89A7-ADC65A2FD354}"/>
    <cellStyle name="Heading 3 9 4 2" xfId="5063" xr:uid="{B071430F-7532-4A82-97C8-F63D91E37E41}"/>
    <cellStyle name="Heading 3 9 4 2 2" xfId="5064" xr:uid="{C6DB1E97-8657-4168-AC46-A4C42A4DDE96}"/>
    <cellStyle name="Heading 3 9 4 3" xfId="5065" xr:uid="{A5C2F584-A23A-48BD-8A57-D4EB97AE744A}"/>
    <cellStyle name="Heading 3 9 4 3 2" xfId="5066" xr:uid="{C9F0AAAD-99B8-4653-A11B-5CFF7E439FBC}"/>
    <cellStyle name="Heading 3 9 4 4" xfId="5067" xr:uid="{291F19B7-6E74-4054-AAD4-9209AB9F934C}"/>
    <cellStyle name="Heading 3 9 4 4 2" xfId="5068" xr:uid="{D976F244-85E1-4B00-9E69-FE8D9404D2F8}"/>
    <cellStyle name="Heading 3 9 5" xfId="5069" xr:uid="{62626EBA-E142-444A-BAD4-871882005789}"/>
    <cellStyle name="Heading 3 9 5 2" xfId="5070" xr:uid="{A3EB0131-2BEA-4A79-9A9D-C5DF1DF74165}"/>
    <cellStyle name="Heading 3 9 5 2 2" xfId="5071" xr:uid="{EA602821-3F3A-401B-AC04-BA53BA0287C4}"/>
    <cellStyle name="Heading 3 9 5 3" xfId="5072" xr:uid="{B355B5FA-C264-47C5-B4A1-DF4673906162}"/>
    <cellStyle name="Heading 3 9 5 3 2" xfId="5073" xr:uid="{C19BFD95-C2CA-4D84-809D-87BEB68FA59E}"/>
    <cellStyle name="Heading 3 9 5 4" xfId="5074" xr:uid="{1C1DC7F5-9BA0-4B56-90C7-A806E3F5B037}"/>
    <cellStyle name="Heading 3 9 5 4 2" xfId="5075" xr:uid="{54CAB2BE-EA3A-4A3A-AB77-94D494C7FB8B}"/>
    <cellStyle name="Heading 3 9 6" xfId="5076" xr:uid="{4B7095EC-FE50-41C6-B35D-ABCB8119CB22}"/>
    <cellStyle name="Heading 3 9 6 2" xfId="5077" xr:uid="{BDB4C438-7064-4E31-A368-FBDF3534CCC3}"/>
    <cellStyle name="Heading 3 9 6 2 2" xfId="5078" xr:uid="{81AEF0A5-197B-4F58-B761-FF5065BCFBBF}"/>
    <cellStyle name="Heading 3 9 6 3" xfId="5079" xr:uid="{427C98F5-F357-4125-87A4-3ED91307A6A9}"/>
    <cellStyle name="Heading 3 9 6 3 2" xfId="5080" xr:uid="{A09939F8-8657-45C9-8B8F-0584278C83AE}"/>
    <cellStyle name="Heading 3 9 6 4" xfId="5081" xr:uid="{934A1942-7A36-48A2-90EA-A83D0B9C6F24}"/>
    <cellStyle name="Heading 3 9 6 4 2" xfId="5082" xr:uid="{FAF81F80-56DB-4408-878B-1B920798CB1A}"/>
    <cellStyle name="Heading 3 9 7" xfId="5083" xr:uid="{5B8CE09C-D223-4718-ADB6-B8547D7A2579}"/>
    <cellStyle name="Heading 3 9 7 2" xfId="5084" xr:uid="{E43DD1A8-CC5B-4983-A4FD-F6E604817EB4}"/>
    <cellStyle name="Heading 3 9 7 2 2" xfId="5085" xr:uid="{C16C8C27-031D-458C-B236-16844349562C}"/>
    <cellStyle name="Heading 3 9 7 3" xfId="5086" xr:uid="{7D5A534F-AD9D-41BB-BD99-48222533650D}"/>
    <cellStyle name="Heading 3 9 7 3 2" xfId="5087" xr:uid="{7BFAFB6C-8101-4EA4-A798-D13780965AA4}"/>
    <cellStyle name="Heading 3 9 7 4" xfId="5088" xr:uid="{B7761C90-25D1-45B4-8940-5A0AF41AE5DE}"/>
    <cellStyle name="Heading 3 9 7 4 2" xfId="5089" xr:uid="{8FF87CA5-C9AD-4D5B-8189-F306EF954AAC}"/>
    <cellStyle name="Heading 3 9 8" xfId="5090" xr:uid="{BA291765-E40B-4F69-92A8-D07D4C0C4A22}"/>
    <cellStyle name="Heading 3 9 8 2" xfId="5091" xr:uid="{74C249B2-C8E4-47BB-87B2-466F5462BD43}"/>
    <cellStyle name="Heading 3 9 8 2 2" xfId="5092" xr:uid="{EA6DDF84-3C81-4E53-8C74-C05BC655BA2E}"/>
    <cellStyle name="Heading 3 9 8 3" xfId="5093" xr:uid="{4E077406-7128-4CEC-A3C8-5E498603384D}"/>
    <cellStyle name="Heading 3 9 8 3 2" xfId="5094" xr:uid="{DC305F41-907A-4316-969D-975B189FE0DA}"/>
    <cellStyle name="Heading 3 9 8 4" xfId="5095" xr:uid="{DA6D64B8-AD98-43DC-A0AA-EF3119CCB8F0}"/>
    <cellStyle name="Heading 3 9 8 4 2" xfId="5096" xr:uid="{B8B38FC2-1212-4347-A4FD-5E3EE7CB91B7}"/>
    <cellStyle name="Heading 3 9 9" xfId="5097" xr:uid="{144A559A-F071-4AF0-8A95-26E8D7622617}"/>
    <cellStyle name="Heading 3 9 9 2" xfId="5098" xr:uid="{2C394397-AEE7-462F-B2D5-8B42A6E3E234}"/>
    <cellStyle name="Heading 3 9 9 2 2" xfId="5099" xr:uid="{A723EE25-BF5C-4C54-B8B4-9BEF69EDAE9D}"/>
    <cellStyle name="Heading 3 9 9 3" xfId="5100" xr:uid="{5C13D644-3E90-432B-B70A-364C340A2182}"/>
    <cellStyle name="Heading 3 9 9 3 2" xfId="5101" xr:uid="{3D85DD88-0C3A-48ED-B430-E50E742CBA5A}"/>
    <cellStyle name="Heading 3 9 9 4" xfId="5102" xr:uid="{F6B43BBD-C23C-46B5-BD77-050FD870F0F8}"/>
    <cellStyle name="Heading 3 9 9 4 2" xfId="5103" xr:uid="{B6E06428-7245-4226-9A00-7B92FC91DC42}"/>
    <cellStyle name="Heading 4 10" xfId="5104" xr:uid="{6CE59EF3-B664-4939-B628-ACF65A0A92EB}"/>
    <cellStyle name="Heading 4 11" xfId="5105" xr:uid="{AB2AFBF8-AA0F-45F7-A1D1-97B82A360FD4}"/>
    <cellStyle name="Heading 4 12" xfId="5106" xr:uid="{6C753FA0-DB34-4ED7-8269-3E02C729F662}"/>
    <cellStyle name="Heading 4 13" xfId="5107" xr:uid="{C76A617E-BDDC-4EDA-BA6E-5500F5957350}"/>
    <cellStyle name="Heading 4 14" xfId="5108" xr:uid="{42F1B485-4EBA-4315-8B44-EF76EE2EFC3E}"/>
    <cellStyle name="Heading 4 15" xfId="5109" xr:uid="{8DE7B8CA-0C80-496B-A607-C68EAD348CA5}"/>
    <cellStyle name="Heading 4 16" xfId="5110" xr:uid="{2E734F5A-E662-4E1F-B4DE-ECF773A982DE}"/>
    <cellStyle name="Heading 4 17" xfId="5111" xr:uid="{DD6D632A-959E-4DAB-8DC1-307840EDDC53}"/>
    <cellStyle name="Heading 4 18" xfId="5112" xr:uid="{B6DE76C4-B8E4-437B-80DB-8938DF381C98}"/>
    <cellStyle name="Heading 4 18 2" xfId="5113" xr:uid="{29F34C79-3D7B-4360-B11A-D01481EED74E}"/>
    <cellStyle name="Heading 4 19" xfId="5114" xr:uid="{F6992A09-FB22-419F-81E9-8CA0BCD00D80}"/>
    <cellStyle name="Heading 4 19 2" xfId="5115" xr:uid="{9A70900E-BE36-492E-BE70-D470FC00EA53}"/>
    <cellStyle name="Heading 4 2" xfId="5116" xr:uid="{ABAAF995-6CC7-42DE-96E7-A354108F7857}"/>
    <cellStyle name="Heading 4 2 2" xfId="5117" xr:uid="{01845EE8-2E8D-49F5-9862-161D0233FCD0}"/>
    <cellStyle name="Heading 4 3" xfId="5118" xr:uid="{AA330D35-207D-4706-94A2-1FA8396409BB}"/>
    <cellStyle name="Heading 4 4" xfId="5119" xr:uid="{C2823872-99F1-4DBF-AA7D-B67936B7D1BB}"/>
    <cellStyle name="Heading 4 5" xfId="5120" xr:uid="{D5624DEF-D9D2-4656-845C-A3D8DE451FF2}"/>
    <cellStyle name="Heading 4 6" xfId="5121" xr:uid="{A29EECBE-AAF9-4F1A-AB50-CF289F0CC681}"/>
    <cellStyle name="Heading 4 7" xfId="5122" xr:uid="{40071EB4-66F8-464A-B062-195BD4744F3A}"/>
    <cellStyle name="Heading 4 8" xfId="5123" xr:uid="{DBB86CD3-43A5-4518-8C12-EA05037ED174}"/>
    <cellStyle name="Heading 4 9" xfId="5124" xr:uid="{469BC457-5102-425B-BC8C-3560C1B8A455}"/>
    <cellStyle name="Hyperlink 2" xfId="5125" xr:uid="{AEADD2EA-20D4-43D6-93FE-3290849F2ECB}"/>
    <cellStyle name="Hyperlink 3" xfId="5126" xr:uid="{9B6FC895-E909-431C-8D8B-AA6295CAE087}"/>
    <cellStyle name="Input 10" xfId="5127" xr:uid="{EB4395CC-37A5-4A8D-B837-CCC937A168E9}"/>
    <cellStyle name="Input 10 10" xfId="11387" xr:uid="{553F10B1-E618-4A8C-ABB6-DC44532A24C1}"/>
    <cellStyle name="Input 10 11" xfId="11322" xr:uid="{E3C0A190-11D5-4D4D-AD60-3DCE8F1A560A}"/>
    <cellStyle name="Input 10 12" xfId="11406" xr:uid="{659A86DE-558C-4CDD-9E08-54D4A1EF5939}"/>
    <cellStyle name="Input 10 2" xfId="6861" xr:uid="{AF77DF51-8CF3-4FCF-884E-A5CE68B58799}"/>
    <cellStyle name="Input 10 2 10" xfId="16297" xr:uid="{6ACD5FF3-2263-408E-86D3-214B0ED37445}"/>
    <cellStyle name="Input 10 2 11" xfId="17169" xr:uid="{65ECB24F-EA6F-497B-9BE2-2AD9C270C7F8}"/>
    <cellStyle name="Input 10 2 2" xfId="7240" xr:uid="{044DA04F-5C53-4930-AC03-7E9BECA98F24}"/>
    <cellStyle name="Input 10 2 2 10" xfId="15356" xr:uid="{E5D17FED-D4C6-46CC-9DD9-21EF9C1B2F7F}"/>
    <cellStyle name="Input 10 2 2 2" xfId="8880" xr:uid="{5635C30A-6294-4927-8089-83329ABF022F}"/>
    <cellStyle name="Input 10 2 2 2 2" xfId="13531" xr:uid="{87AC37CE-1129-4F2F-9B8C-7F182C40CA41}"/>
    <cellStyle name="Input 10 2 2 2 3" xfId="14535" xr:uid="{B062822F-53C9-4A0E-95D6-9BDD5D3BC69F}"/>
    <cellStyle name="Input 10 2 2 2 4" xfId="15493" xr:uid="{BC95ED91-1490-413B-9917-EF78B98DDFCA}"/>
    <cellStyle name="Input 10 2 2 2 5" xfId="16418" xr:uid="{533E4EB3-095D-41E8-B51E-19817A977826}"/>
    <cellStyle name="Input 10 2 2 2 6" xfId="17289" xr:uid="{07EE2498-D3B4-411E-953C-5AC797D2D0D1}"/>
    <cellStyle name="Input 10 2 2 2 7" xfId="18135" xr:uid="{1C8A6D88-01E4-488F-A558-B592A9990F86}"/>
    <cellStyle name="Input 10 2 2 2 8" xfId="18895" xr:uid="{F9EE4CBF-EB72-4688-AA93-B39012C78E00}"/>
    <cellStyle name="Input 10 2 2 3" xfId="9722" xr:uid="{6074493C-3563-4057-8C86-4384A141AAA7}"/>
    <cellStyle name="Input 10 2 2 3 2" xfId="14126" xr:uid="{12377AA0-198B-4219-8B01-2785E14D28AE}"/>
    <cellStyle name="Input 10 2 2 3 3" xfId="15086" xr:uid="{2DE51504-A5C7-4708-99E0-AAB4575BD245}"/>
    <cellStyle name="Input 10 2 2 3 4" xfId="16038" xr:uid="{BAC8AC95-8BDF-4DDD-9E9A-15FB7E4A2FF3}"/>
    <cellStyle name="Input 10 2 2 3 5" xfId="16912" xr:uid="{360E90A5-721B-4DA6-B3F7-13FBF68C6D62}"/>
    <cellStyle name="Input 10 2 2 3 6" xfId="17777" xr:uid="{2BD9C758-C77A-4DD4-B51B-20B4FF55D328}"/>
    <cellStyle name="Input 10 2 2 3 7" xfId="18553" xr:uid="{B3FB21A7-0C9A-40E1-B639-85A5865A3035}"/>
    <cellStyle name="Input 10 2 2 3 8" xfId="19310" xr:uid="{8678F420-E2FC-4556-8F88-27C5904D38C8}"/>
    <cellStyle name="Input 10 2 2 4" xfId="12503" xr:uid="{FF5A248A-0104-48E4-83F1-FC3045E3D3AB}"/>
    <cellStyle name="Input 10 2 2 5" xfId="10376" xr:uid="{B817AF3B-4E3E-4D08-A512-D7DB6FC77718}"/>
    <cellStyle name="Input 10 2 2 6" xfId="11731" xr:uid="{4F922055-CC96-4766-9F02-0D6488F582F2}"/>
    <cellStyle name="Input 10 2 2 7" xfId="11054" xr:uid="{9638F1F0-A23A-4A16-A8DC-1384F7C34CDF}"/>
    <cellStyle name="Input 10 2 2 8" xfId="13387" xr:uid="{02F6B436-48AB-46DF-84B6-3DA78A6D24DE}"/>
    <cellStyle name="Input 10 2 2 9" xfId="14398" xr:uid="{3826813F-C3D3-4198-9730-1C522BF0FD9D}"/>
    <cellStyle name="Input 10 2 3" xfId="8501" xr:uid="{BA22C3DB-A742-461E-A2A9-DAEAC12E9D0A}"/>
    <cellStyle name="Input 10 2 3 2" xfId="13241" xr:uid="{ECE88B17-5A2A-4CF9-B751-4B5A497ADC90}"/>
    <cellStyle name="Input 10 2 3 3" xfId="14261" xr:uid="{C1EEEC4E-DFA2-44DC-84D3-D0904D0759FB}"/>
    <cellStyle name="Input 10 2 3 4" xfId="15221" xr:uid="{2E4C881F-BCA4-4F25-B29A-6BA74315E617}"/>
    <cellStyle name="Input 10 2 3 5" xfId="16170" xr:uid="{8CD2016B-DADA-4518-903D-DE5BB42DD3CE}"/>
    <cellStyle name="Input 10 2 3 6" xfId="17043" xr:uid="{426A9528-9C42-44A7-AF7D-728FAA457627}"/>
    <cellStyle name="Input 10 2 3 7" xfId="17908" xr:uid="{FD61663A-0B73-42CF-A185-E9B90CD8AA2A}"/>
    <cellStyle name="Input 10 2 3 8" xfId="18684" xr:uid="{ED3157E2-D0FF-40F7-B2E4-6EDB3F87C306}"/>
    <cellStyle name="Input 10 2 4" xfId="9511" xr:uid="{47B63072-446F-435B-BDDC-6C07FF9948D6}"/>
    <cellStyle name="Input 10 2 4 2" xfId="13915" xr:uid="{9E92E328-FE26-458F-BE91-6C286965D4ED}"/>
    <cellStyle name="Input 10 2 4 3" xfId="14875" xr:uid="{A14B1AA4-33DF-4B90-BBD7-69883BEC0B5B}"/>
    <cellStyle name="Input 10 2 4 4" xfId="15827" xr:uid="{C816D268-BE71-400A-BEFB-8C14ADED5854}"/>
    <cellStyle name="Input 10 2 4 5" xfId="16701" xr:uid="{BCFCD394-AA0A-42E7-9364-2582C5C8BBCA}"/>
    <cellStyle name="Input 10 2 4 6" xfId="17566" xr:uid="{D902A208-3CE7-4F43-BC39-B81DB232B124}"/>
    <cellStyle name="Input 10 2 4 7" xfId="18342" xr:uid="{62B6CDAF-4F44-4CCE-9CB8-5B6E2EAECC90}"/>
    <cellStyle name="Input 10 2 4 8" xfId="19099" xr:uid="{FA63BAFD-7719-438D-B2F6-982986C4E02F}"/>
    <cellStyle name="Input 10 2 5" xfId="12212" xr:uid="{409A7EEF-6D1D-4CE5-BA9A-F44B04460838}"/>
    <cellStyle name="Input 10 2 6" xfId="10651" xr:uid="{16985726-2CF4-41B3-BAE9-7FB60F3DF28F}"/>
    <cellStyle name="Input 10 2 7" xfId="13399" xr:uid="{1A1C6015-A625-4B17-8DEF-6D43DD5E13E3}"/>
    <cellStyle name="Input 10 2 8" xfId="14408" xr:uid="{8B95BD44-FC9D-4A1C-A425-B8DD239C2C71}"/>
    <cellStyle name="Input 10 2 9" xfId="15366" xr:uid="{09D644DB-0DFA-4A94-BAE0-3167283598D4}"/>
    <cellStyle name="Input 10 3" xfId="6999" xr:uid="{DEBEB494-A4F2-495A-81B2-631728198223}"/>
    <cellStyle name="Input 10 3 10" xfId="17334" xr:uid="{6948E564-43B3-4226-8587-5A684D526496}"/>
    <cellStyle name="Input 10 3 2" xfId="8639" xr:uid="{61567056-15F4-46B7-AFBE-4D9988EAD272}"/>
    <cellStyle name="Input 10 3 2 2" xfId="13359" xr:uid="{9603C6B9-3014-4F2F-8F40-29BEA685AB0B}"/>
    <cellStyle name="Input 10 3 2 3" xfId="14373" xr:uid="{058C8020-A7E3-4169-9276-DB930474216F}"/>
    <cellStyle name="Input 10 3 2 4" xfId="15331" xr:uid="{D7D5BC15-C518-4D01-A46C-55E649415006}"/>
    <cellStyle name="Input 10 3 2 5" xfId="16275" xr:uid="{7FD4241A-3D15-4068-9200-ACA33D20C011}"/>
    <cellStyle name="Input 10 3 2 6" xfId="17148" xr:uid="{80ADEED8-6B67-4792-B0BC-EF615821952F}"/>
    <cellStyle name="Input 10 3 2 7" xfId="18013" xr:uid="{6138997E-C3EC-4A0B-97CE-3EB65401A216}"/>
    <cellStyle name="Input 10 3 2 8" xfId="18781" xr:uid="{0C976732-067D-48A2-B600-FF635FB72108}"/>
    <cellStyle name="Input 10 3 3" xfId="9608" xr:uid="{8389B2AB-E93B-4081-BD13-95BFE5ABD8A1}"/>
    <cellStyle name="Input 10 3 3 2" xfId="14012" xr:uid="{892819AE-6F3B-4098-8B28-BE6EDD490F39}"/>
    <cellStyle name="Input 10 3 3 3" xfId="14972" xr:uid="{17B8860B-D144-4CB2-A988-0B62881802DE}"/>
    <cellStyle name="Input 10 3 3 4" xfId="15924" xr:uid="{F42A392D-A6B1-4C6E-A2BC-37156CB109DF}"/>
    <cellStyle name="Input 10 3 3 5" xfId="16798" xr:uid="{4E78E942-7A9B-4D18-A924-3FB22DFFF85E}"/>
    <cellStyle name="Input 10 3 3 6" xfId="17663" xr:uid="{73755B85-74AC-4220-94B1-49C0CCC68114}"/>
    <cellStyle name="Input 10 3 3 7" xfId="18439" xr:uid="{44096040-2B43-4974-BED7-A760060B9A29}"/>
    <cellStyle name="Input 10 3 3 8" xfId="19196" xr:uid="{5DD34E99-D687-47F9-A68D-3E482293E640}"/>
    <cellStyle name="Input 10 3 4" xfId="12330" xr:uid="{8D858512-1E4D-4ADE-A4DA-735FF9F4160A}"/>
    <cellStyle name="Input 10 3 5" xfId="10538" xr:uid="{DE6F8869-EF5B-4BDE-9274-95EAC5F377DC}"/>
    <cellStyle name="Input 10 3 6" xfId="13635" xr:uid="{577ED058-B612-48DE-8AA7-E38A0003DB75}"/>
    <cellStyle name="Input 10 3 7" xfId="14613" xr:uid="{2F5444AD-F126-4ADE-B90C-1815134DDAA1}"/>
    <cellStyle name="Input 10 3 8" xfId="15566" xr:uid="{62046834-05ED-4550-897B-4353AB0DF855}"/>
    <cellStyle name="Input 10 3 9" xfId="16465" xr:uid="{ED7A508C-C037-4649-B765-E31DCD3EE358}"/>
    <cellStyle name="Input 10 4" xfId="7822" xr:uid="{B70F7D34-7D29-4CF0-9963-AC693A2491A8}"/>
    <cellStyle name="Input 10 4 2" xfId="12844" xr:uid="{277C0C90-4A1D-453D-B340-B16B6AC5AD3C}"/>
    <cellStyle name="Input 10 4 3" xfId="12015" xr:uid="{31256904-87F6-4C9C-8C53-988F8684D05B}"/>
    <cellStyle name="Input 10 4 4" xfId="10816" xr:uid="{383CD15E-0C6C-4CE4-B832-BDA69AA9D4CD}"/>
    <cellStyle name="Input 10 4 5" xfId="11602" xr:uid="{4F06B0AB-421B-4E6F-A7FD-6B5CDC2F784D}"/>
    <cellStyle name="Input 10 4 6" xfId="11155" xr:uid="{5D733B34-BC26-41F6-A5A4-99F7E886D703}"/>
    <cellStyle name="Input 10 4 7" xfId="12546" xr:uid="{39D58B6F-92CD-479B-9E26-394957C38312}"/>
    <cellStyle name="Input 10 4 8" xfId="10340" xr:uid="{C59882BF-AEEB-412B-8EAE-2F0E138718AB}"/>
    <cellStyle name="Input 10 5" xfId="7821" xr:uid="{17E5164C-96F6-47EC-B859-9524EC5C8B32}"/>
    <cellStyle name="Input 10 5 2" xfId="12843" xr:uid="{E833FCAE-A736-45CE-833A-9443DF8CED05}"/>
    <cellStyle name="Input 10 5 3" xfId="10129" xr:uid="{3F9F8178-0B69-4F76-BA3D-1DF5C24701C2}"/>
    <cellStyle name="Input 10 5 4" xfId="13691" xr:uid="{81686505-F1A2-4BC6-AD58-553CDB855FC0}"/>
    <cellStyle name="Input 10 5 5" xfId="14659" xr:uid="{A77E58C5-661A-4222-9E1D-2CE35F639874}"/>
    <cellStyle name="Input 10 5 6" xfId="15611" xr:uid="{85BAB4B2-3256-42E7-B7AE-778F8B746B47}"/>
    <cellStyle name="Input 10 5 7" xfId="16496" xr:uid="{A77F1AC7-5A40-4F29-8B1B-6DF0C98EE38B}"/>
    <cellStyle name="Input 10 5 8" xfId="17364" xr:uid="{C06F4D53-1CDA-4E8F-B5BA-466C8EF35A7B}"/>
    <cellStyle name="Input 10 6" xfId="11355" xr:uid="{0EADE602-E1A7-42F8-8670-CA2377914C45}"/>
    <cellStyle name="Input 10 7" xfId="11354" xr:uid="{8D621F08-9D81-4AED-858A-DCF0B301B27E}"/>
    <cellStyle name="Input 10 8" xfId="11368" xr:uid="{48EAB521-88F5-4E0F-9772-93F7736816A9}"/>
    <cellStyle name="Input 10 9" xfId="11341" xr:uid="{5213AA7B-66AB-4C08-8B64-74517251CD94}"/>
    <cellStyle name="Input 11" xfId="5128" xr:uid="{9167FF56-38FC-4936-AA64-AE7924CFF343}"/>
    <cellStyle name="Input 11 10" xfId="11620" xr:uid="{B784777D-7DD2-4F78-8E35-D47EA85FB90B}"/>
    <cellStyle name="Input 11 11" xfId="11137" xr:uid="{BA7080E5-9419-4639-9A62-290CA51B0E38}"/>
    <cellStyle name="Input 11 12" xfId="12049" xr:uid="{E471AB49-D9FB-4C1D-9D1D-1FBE8150AA4E}"/>
    <cellStyle name="Input 11 2" xfId="6860" xr:uid="{11744BA5-833C-46A6-A47E-57C62B002BB5}"/>
    <cellStyle name="Input 11 2 10" xfId="10746" xr:uid="{AA11462F-E7CD-4E06-B47E-A845CFB58F4C}"/>
    <cellStyle name="Input 11 2 11" xfId="12904" xr:uid="{966EC7F4-7D88-4021-8413-F8C2DA3D2929}"/>
    <cellStyle name="Input 11 2 2" xfId="7241" xr:uid="{83E7AC94-58DC-44F8-A30B-53F8C7459B5F}"/>
    <cellStyle name="Input 11 2 2 10" xfId="13023" xr:uid="{4CD16904-3243-48AE-BC98-9F949BB19E78}"/>
    <cellStyle name="Input 11 2 2 2" xfId="8881" xr:uid="{3A50A269-951A-4800-9430-938B15114C97}"/>
    <cellStyle name="Input 11 2 2 2 2" xfId="13532" xr:uid="{2283AF95-621F-40EA-BD84-DB694437D511}"/>
    <cellStyle name="Input 11 2 2 2 3" xfId="14536" xr:uid="{5565413A-83A6-418F-A31B-0AED1EC74E22}"/>
    <cellStyle name="Input 11 2 2 2 4" xfId="15494" xr:uid="{58803623-C2E3-46BF-ACD8-5C718DD62569}"/>
    <cellStyle name="Input 11 2 2 2 5" xfId="16419" xr:uid="{39767BB9-3426-4CAC-89D0-78E5ADFDC770}"/>
    <cellStyle name="Input 11 2 2 2 6" xfId="17290" xr:uid="{E18A1C4B-1B40-4624-A9D9-40D97F90D345}"/>
    <cellStyle name="Input 11 2 2 2 7" xfId="18136" xr:uid="{2C8173E2-C7F7-4399-8F6A-6F0803D8B408}"/>
    <cellStyle name="Input 11 2 2 2 8" xfId="18896" xr:uid="{7FA1FE26-852D-43C5-9C76-3675828BBC0A}"/>
    <cellStyle name="Input 11 2 2 3" xfId="9723" xr:uid="{244A4FAE-7E07-4B88-8EEA-3878F3D8F903}"/>
    <cellStyle name="Input 11 2 2 3 2" xfId="14127" xr:uid="{0F077F8A-FF54-4DA0-9ACC-B40EFE004B01}"/>
    <cellStyle name="Input 11 2 2 3 3" xfId="15087" xr:uid="{506574FD-EBA1-4864-9C35-311916309DFC}"/>
    <cellStyle name="Input 11 2 2 3 4" xfId="16039" xr:uid="{400F905A-29AD-47BA-A307-30F09D6A4BBD}"/>
    <cellStyle name="Input 11 2 2 3 5" xfId="16913" xr:uid="{E0ABB6F0-0E4B-4F47-BA85-CB4B108A3D67}"/>
    <cellStyle name="Input 11 2 2 3 6" xfId="17778" xr:uid="{96905CEB-155D-43BE-BC79-42C2E0126AD5}"/>
    <cellStyle name="Input 11 2 2 3 7" xfId="18554" xr:uid="{B55466E0-C010-4E42-8B21-01B1B4DE8401}"/>
    <cellStyle name="Input 11 2 2 3 8" xfId="19311" xr:uid="{299301BE-57FC-48A0-A104-8EBA7DD43EC7}"/>
    <cellStyle name="Input 11 2 2 4" xfId="12504" xr:uid="{DA9BD0D4-5CC3-438C-B80E-6A44AB5601F4}"/>
    <cellStyle name="Input 11 2 2 5" xfId="10375" xr:uid="{AA886A06-9248-4D73-B622-CEEAFA050F87}"/>
    <cellStyle name="Input 11 2 2 6" xfId="12116" xr:uid="{138A3EBF-1A79-4945-9BD4-5BE998D1C479}"/>
    <cellStyle name="Input 11 2 2 7" xfId="10734" xr:uid="{E36C67AA-2413-4B2B-8A44-193C903EFCBA}"/>
    <cellStyle name="Input 11 2 2 8" xfId="11661" xr:uid="{E2EA54D8-FE72-4D97-9A1D-DA5677BB4C30}"/>
    <cellStyle name="Input 11 2 2 9" xfId="11116" xr:uid="{783C0983-031E-4A0C-947E-B8C2B4634DBA}"/>
    <cellStyle name="Input 11 2 3" xfId="8500" xr:uid="{AAB09C00-6D2F-45B5-8D4C-760C5951226A}"/>
    <cellStyle name="Input 11 2 3 2" xfId="13240" xr:uid="{4672F733-B272-411C-9F7C-02CFD4885B81}"/>
    <cellStyle name="Input 11 2 3 3" xfId="14260" xr:uid="{68B5A0EC-AB43-4FCC-9513-2A2F2DB0D6C7}"/>
    <cellStyle name="Input 11 2 3 4" xfId="15220" xr:uid="{782FF958-DEF8-437B-ADB4-E9EC5CE4BBAB}"/>
    <cellStyle name="Input 11 2 3 5" xfId="16169" xr:uid="{42F8955B-EA57-4E7C-AFB6-000A15D92854}"/>
    <cellStyle name="Input 11 2 3 6" xfId="17042" xr:uid="{E6E54774-A854-4CEC-B666-9FE7AE23FB73}"/>
    <cellStyle name="Input 11 2 3 7" xfId="17907" xr:uid="{924479B3-769E-4454-8D34-03C557D94EC7}"/>
    <cellStyle name="Input 11 2 3 8" xfId="18683" xr:uid="{6B01ECE6-04F4-4A26-AD1D-228937ECBD5F}"/>
    <cellStyle name="Input 11 2 4" xfId="9510" xr:uid="{FAAC2403-CD7A-4C23-A585-5DF9BAD79E09}"/>
    <cellStyle name="Input 11 2 4 2" xfId="13914" xr:uid="{AB719EAA-8740-4894-9560-78EED8FE26EC}"/>
    <cellStyle name="Input 11 2 4 3" xfId="14874" xr:uid="{46CE69BF-1005-4CB7-A05F-BBA0F283F723}"/>
    <cellStyle name="Input 11 2 4 4" xfId="15826" xr:uid="{150F15E6-F4CC-4DB5-8C74-8867D556CB5A}"/>
    <cellStyle name="Input 11 2 4 5" xfId="16700" xr:uid="{F2C86E51-479C-41FE-A457-83539B54D702}"/>
    <cellStyle name="Input 11 2 4 6" xfId="17565" xr:uid="{F1F49410-0C17-437D-BC23-81021DA23603}"/>
    <cellStyle name="Input 11 2 4 7" xfId="18341" xr:uid="{7F8C7517-FA86-4A74-97E3-6FFBD23319EE}"/>
    <cellStyle name="Input 11 2 4 8" xfId="19098" xr:uid="{585BC1EC-4E1E-41FF-972D-190814768EE9}"/>
    <cellStyle name="Input 11 2 5" xfId="12211" xr:uid="{EFFECD6E-17B4-4C0B-A0C0-A00B8C707079}"/>
    <cellStyle name="Input 11 2 6" xfId="10652" xr:uid="{690DC6B6-A9C8-4134-B00A-037E065D1D60}"/>
    <cellStyle name="Input 11 2 7" xfId="12366" xr:uid="{8CE338B2-688B-4039-8AF2-5114DBFB7916}"/>
    <cellStyle name="Input 11 2 8" xfId="10506" xr:uid="{3B54B483-5268-46CD-870A-0BE199EC49A8}"/>
    <cellStyle name="Input 11 2 9" xfId="12104" xr:uid="{2A319F43-1788-405C-AACD-E57C6F964828}"/>
    <cellStyle name="Input 11 3" xfId="7000" xr:uid="{2B11DF7D-28E8-45AF-AD28-6F374ABD9ED8}"/>
    <cellStyle name="Input 11 3 10" xfId="12586" xr:uid="{6A0A679A-A1B4-44BA-95EC-E0E70540F126}"/>
    <cellStyle name="Input 11 3 2" xfId="8640" xr:uid="{868DFBC6-A074-4FD4-8475-134239C60F70}"/>
    <cellStyle name="Input 11 3 2 2" xfId="13360" xr:uid="{09D5E932-E53E-477A-AB28-8BBFE90FDF63}"/>
    <cellStyle name="Input 11 3 2 3" xfId="14374" xr:uid="{3AD8DE2E-A979-409E-8CBB-13ECB2595B8B}"/>
    <cellStyle name="Input 11 3 2 4" xfId="15332" xr:uid="{68A6F168-64A8-41C3-8617-695C0043FC2A}"/>
    <cellStyle name="Input 11 3 2 5" xfId="16276" xr:uid="{B446CD7D-4F5F-42B5-8010-967D2AB67207}"/>
    <cellStyle name="Input 11 3 2 6" xfId="17149" xr:uid="{99948D11-50C2-4E4D-BC7D-BBD2F26A9198}"/>
    <cellStyle name="Input 11 3 2 7" xfId="18014" xr:uid="{B5A16F98-A7EE-4C19-ACE3-82195EFAE2E6}"/>
    <cellStyle name="Input 11 3 2 8" xfId="18782" xr:uid="{83D10280-A487-4A1E-9A27-244BD17C1CED}"/>
    <cellStyle name="Input 11 3 3" xfId="9609" xr:uid="{D16C8FC6-59FC-400E-A81F-5B2EA9650644}"/>
    <cellStyle name="Input 11 3 3 2" xfId="14013" xr:uid="{E1E7DF74-3837-4BC9-9BB3-049C0C5129D8}"/>
    <cellStyle name="Input 11 3 3 3" xfId="14973" xr:uid="{3B04EB74-4607-4396-9C45-CBE87B852E64}"/>
    <cellStyle name="Input 11 3 3 4" xfId="15925" xr:uid="{81839F6D-4A7B-4637-B7FA-6D76011CF112}"/>
    <cellStyle name="Input 11 3 3 5" xfId="16799" xr:uid="{0B45FA72-C677-4990-A2A8-2A812C0327DC}"/>
    <cellStyle name="Input 11 3 3 6" xfId="17664" xr:uid="{9AB2C56D-64CB-478E-9169-7F043C2F0D99}"/>
    <cellStyle name="Input 11 3 3 7" xfId="18440" xr:uid="{7E404A49-CF65-4673-96F1-14373A7C7D73}"/>
    <cellStyle name="Input 11 3 3 8" xfId="19197" xr:uid="{896ABB06-FB68-4455-BA22-BBC6F5345BEB}"/>
    <cellStyle name="Input 11 3 4" xfId="12331" xr:uid="{818C878B-2B9C-46A7-B6A6-66AE57D07DD2}"/>
    <cellStyle name="Input 11 3 5" xfId="10537" xr:uid="{830BFE96-8027-4A35-83B2-5009927D0CD7}"/>
    <cellStyle name="Input 11 3 6" xfId="13131" xr:uid="{4B860D97-0675-4668-9D72-3E5CFF63800C}"/>
    <cellStyle name="Input 11 3 7" xfId="9894" xr:uid="{EB29471C-A9F3-4427-8532-6CDB2A41F82D}"/>
    <cellStyle name="Input 11 3 8" xfId="12166" xr:uid="{C813A2B1-6279-44B2-8FA8-8BF1096474BF}"/>
    <cellStyle name="Input 11 3 9" xfId="10695" xr:uid="{EA6C951F-D155-4949-B1F0-99FC4342D788}"/>
    <cellStyle name="Input 11 4" xfId="7823" xr:uid="{1403898D-521E-46A4-A645-BFE15D2C9C94}"/>
    <cellStyle name="Input 11 4 2" xfId="12845" xr:uid="{1459512C-862E-4456-A60D-B525919B2BC8}"/>
    <cellStyle name="Input 11 4 3" xfId="10128" xr:uid="{122C11EF-1440-4F0D-87E9-DF12A1CFA619}"/>
    <cellStyle name="Input 11 4 4" xfId="13167" xr:uid="{1D127E19-8AC7-4DB3-989A-E008BD37D8EF}"/>
    <cellStyle name="Input 11 4 5" xfId="9866" xr:uid="{EE79D68D-E69F-4E99-88C8-CC278A4EBA48}"/>
    <cellStyle name="Input 11 4 6" xfId="13063" xr:uid="{04CA5794-DAE3-4094-89F5-B629CDC2F98D}"/>
    <cellStyle name="Input 11 4 7" xfId="9941" xr:uid="{19591BBD-AFA4-4619-9E97-890D6ECD7C05}"/>
    <cellStyle name="Input 11 4 8" xfId="12703" xr:uid="{8436AD47-4E24-44B2-8659-DC317141F595}"/>
    <cellStyle name="Input 11 5" xfId="7820" xr:uid="{E9C208E2-9C74-4BAA-A317-1BE392477956}"/>
    <cellStyle name="Input 11 5 2" xfId="12842" xr:uid="{6BA41C50-B1D1-423D-B7A8-357F9479B154}"/>
    <cellStyle name="Input 11 5 3" xfId="10130" xr:uid="{86FE8F0B-1CB2-4600-BDFB-2DCCEE29C2F0}"/>
    <cellStyle name="Input 11 5 4" xfId="12671" xr:uid="{B8D762A0-4487-4F8B-89D6-746DF9AD2627}"/>
    <cellStyle name="Input 11 5 5" xfId="10244" xr:uid="{8E7E845E-D396-41DA-9BFE-F03827FFCD40}"/>
    <cellStyle name="Input 11 5 6" xfId="12386" xr:uid="{418F0ECB-A0FF-453D-BDFA-C4BD5F46D798}"/>
    <cellStyle name="Input 11 5 7" xfId="10489" xr:uid="{17FA8A21-C258-4C15-8E44-6C01457E810E}"/>
    <cellStyle name="Input 11 5 8" xfId="11696" xr:uid="{FD120643-D418-40AC-A90C-4F40E31371EF}"/>
    <cellStyle name="Input 11 6" xfId="11356" xr:uid="{B2EE7257-03C8-4725-B4B2-7F3AC0647313}"/>
    <cellStyle name="Input 11 7" xfId="11353" xr:uid="{8C5B14CC-4A42-40DE-8603-20F6BF97DE62}"/>
    <cellStyle name="Input 11 8" xfId="12036" xr:uid="{43F7FEB3-4D10-4CDE-ADBD-77A5E33AA75B}"/>
    <cellStyle name="Input 11 9" xfId="10796" xr:uid="{4A53CE6F-0E7C-4AFD-8732-0D79D701E30C}"/>
    <cellStyle name="Input 12" xfId="5129" xr:uid="{CA49A2CB-6408-4646-B528-539D4288CBB7}"/>
    <cellStyle name="Input 12 10" xfId="11395" xr:uid="{9AC15532-DC15-4070-99D1-B76634F95CF7}"/>
    <cellStyle name="Input 12 11" xfId="11314" xr:uid="{065A8C17-893A-4E13-BE3D-5A592816DCB7}"/>
    <cellStyle name="Input 12 12" xfId="11414" xr:uid="{5CA76E90-C19E-43A9-B9E5-CAAFA23BDC4A}"/>
    <cellStyle name="Input 12 2" xfId="6859" xr:uid="{606BA355-44AC-4E65-A57D-1B77147E0919}"/>
    <cellStyle name="Input 12 2 10" xfId="12021" xr:uid="{B2A9BF35-97DD-462F-9A44-B4D4A27FE14E}"/>
    <cellStyle name="Input 12 2 11" xfId="10810" xr:uid="{CE78CB47-D232-4AFC-9A88-998F10E4411F}"/>
    <cellStyle name="Input 12 2 2" xfId="7242" xr:uid="{DCA68445-FDB4-4610-B5EA-DEA596468BC5}"/>
    <cellStyle name="Input 12 2 2 10" xfId="13389" xr:uid="{4167447E-A144-4F10-BEFA-FC16B6E8C1F8}"/>
    <cellStyle name="Input 12 2 2 2" xfId="8882" xr:uid="{FF1D5E2A-5CD8-423A-A6D9-7D26DD1FD020}"/>
    <cellStyle name="Input 12 2 2 2 2" xfId="13533" xr:uid="{9207D6C8-7804-478B-B1D5-B80E22FD502A}"/>
    <cellStyle name="Input 12 2 2 2 3" xfId="14537" xr:uid="{B9187167-3C15-42A8-BC58-A84C2ED6E41D}"/>
    <cellStyle name="Input 12 2 2 2 4" xfId="15495" xr:uid="{9CC6F66D-6FE5-4A32-B417-1F83D9CC5AF7}"/>
    <cellStyle name="Input 12 2 2 2 5" xfId="16420" xr:uid="{86283459-CDFD-461D-970C-EDDF83315E0D}"/>
    <cellStyle name="Input 12 2 2 2 6" xfId="17291" xr:uid="{120D17EB-DFEF-4A9C-B8CF-984333C97C31}"/>
    <cellStyle name="Input 12 2 2 2 7" xfId="18137" xr:uid="{CD30C3C6-E295-4660-9ACA-AA109C8A4A72}"/>
    <cellStyle name="Input 12 2 2 2 8" xfId="18897" xr:uid="{12D4F076-A8F7-488E-9A4A-DBD74007C711}"/>
    <cellStyle name="Input 12 2 2 3" xfId="9724" xr:uid="{C64A042A-FB8E-488E-AA66-9A97D2497F97}"/>
    <cellStyle name="Input 12 2 2 3 2" xfId="14128" xr:uid="{70E09AEE-D3E2-4161-B644-E1569FA05DA7}"/>
    <cellStyle name="Input 12 2 2 3 3" xfId="15088" xr:uid="{068A0B8D-EA00-41AA-BD13-49ABBD3E184A}"/>
    <cellStyle name="Input 12 2 2 3 4" xfId="16040" xr:uid="{55DED673-F003-4DCC-A539-586C1EEF2614}"/>
    <cellStyle name="Input 12 2 2 3 5" xfId="16914" xr:uid="{7D48C121-D98A-47ED-8C65-D4DD7AA7F351}"/>
    <cellStyle name="Input 12 2 2 3 6" xfId="17779" xr:uid="{2216AEAD-3126-458E-A88D-5C94BA6A7A14}"/>
    <cellStyle name="Input 12 2 2 3 7" xfId="18555" xr:uid="{998371DC-465C-4816-AFD7-2E4EF2D8115F}"/>
    <cellStyle name="Input 12 2 2 3 8" xfId="19312" xr:uid="{242CB3E1-CDAF-4160-BBEC-FE1BA58DA94D}"/>
    <cellStyle name="Input 12 2 2 4" xfId="12505" xr:uid="{00F1D719-CB33-4AA8-88E6-A12572C4B63A}"/>
    <cellStyle name="Input 12 2 2 5" xfId="10374" xr:uid="{4961C90B-5F90-4D44-991C-A9822325B0F0}"/>
    <cellStyle name="Input 12 2 2 6" xfId="12640" xr:uid="{F481B294-0AF1-4B4D-890E-CF6B3D8549D0}"/>
    <cellStyle name="Input 12 2 2 7" xfId="10269" xr:uid="{04662860-8691-45F5-96B8-BABEA6302431}"/>
    <cellStyle name="Input 12 2 2 8" xfId="11766" xr:uid="{8BD597D7-C3F2-44AE-83BA-4B237A54AC26}"/>
    <cellStyle name="Input 12 2 2 9" xfId="11031" xr:uid="{21CC62DF-D2D9-48AB-99E9-4435DB89BED2}"/>
    <cellStyle name="Input 12 2 3" xfId="8499" xr:uid="{051A379A-CE92-4A56-B26A-0B3158139106}"/>
    <cellStyle name="Input 12 2 3 2" xfId="13239" xr:uid="{A7B22BEB-2966-4A59-9EDE-3348CAE0F266}"/>
    <cellStyle name="Input 12 2 3 3" xfId="14259" xr:uid="{BDA7C27E-12A6-49D7-AED1-D6CD5EA08FC1}"/>
    <cellStyle name="Input 12 2 3 4" xfId="15219" xr:uid="{AB73F085-9F17-49AD-ADBC-961F100489CF}"/>
    <cellStyle name="Input 12 2 3 5" xfId="16168" xr:uid="{5855F1E6-DC71-496D-8B2E-62EE25F154FE}"/>
    <cellStyle name="Input 12 2 3 6" xfId="17041" xr:uid="{8F482E40-0B91-435E-BF1C-1B0AC76BF36C}"/>
    <cellStyle name="Input 12 2 3 7" xfId="17906" xr:uid="{E83D98AC-2745-4BB9-AD0D-4C8FC66DE96D}"/>
    <cellStyle name="Input 12 2 3 8" xfId="18682" xr:uid="{4E6AF214-1AC6-4356-8EAD-E2D7B3E1C622}"/>
    <cellStyle name="Input 12 2 4" xfId="9509" xr:uid="{B4B9948F-0DF7-4570-9033-DB0E203223F8}"/>
    <cellStyle name="Input 12 2 4 2" xfId="13913" xr:uid="{D02BF1DE-0302-4A07-A92F-6DD8EE4173EA}"/>
    <cellStyle name="Input 12 2 4 3" xfId="14873" xr:uid="{51ED9BEF-0CC5-4008-BABD-247EED029BFE}"/>
    <cellStyle name="Input 12 2 4 4" xfId="15825" xr:uid="{F9F9C6EE-EA73-4D0D-B380-6F505E3AC08F}"/>
    <cellStyle name="Input 12 2 4 5" xfId="16699" xr:uid="{5D22433C-1450-4D6F-93B7-9ECA50B830BC}"/>
    <cellStyle name="Input 12 2 4 6" xfId="17564" xr:uid="{8489BB9B-36C7-4BB9-A319-58E17232A4A2}"/>
    <cellStyle name="Input 12 2 4 7" xfId="18340" xr:uid="{68182E3E-6EBD-4F8B-813C-AA218A14261B}"/>
    <cellStyle name="Input 12 2 4 8" xfId="19097" xr:uid="{289F975D-106E-4598-8514-77D5328FE08C}"/>
    <cellStyle name="Input 12 2 5" xfId="12210" xr:uid="{15B2863D-A246-4B2A-8DED-DAE32099D0D1}"/>
    <cellStyle name="Input 12 2 6" xfId="10653" xr:uid="{7B1FC219-114F-459B-AF75-D8BA5C4173BA}"/>
    <cellStyle name="Input 12 2 7" xfId="13031" xr:uid="{9C6AE8CF-D5F7-4F74-9609-5051184478BF}"/>
    <cellStyle name="Input 12 2 8" xfId="9967" xr:uid="{1275035B-9AE5-4D43-A562-1885A89B0A3B}"/>
    <cellStyle name="Input 12 2 9" xfId="12696" xr:uid="{945E50AF-E842-4A9C-B648-AD13A598C9CF}"/>
    <cellStyle name="Input 12 3" xfId="7001" xr:uid="{59DD5185-FCAA-4DBE-84C9-F0F7FFBC72C1}"/>
    <cellStyle name="Input 12 3 10" xfId="15536" xr:uid="{F21D9A39-A02A-4AC1-9070-F6DE4CC7FF8F}"/>
    <cellStyle name="Input 12 3 2" xfId="8641" xr:uid="{C2CEE9EB-E09D-4FD2-853F-580D4F9D965C}"/>
    <cellStyle name="Input 12 3 2 2" xfId="13361" xr:uid="{35DD1A14-7DE1-4BF5-81AB-681F78B3F1E9}"/>
    <cellStyle name="Input 12 3 2 3" xfId="14375" xr:uid="{C9F7174F-8232-4E4D-8F49-0F3EEECA8C92}"/>
    <cellStyle name="Input 12 3 2 4" xfId="15333" xr:uid="{B2BB8FED-ADE9-4043-9EEF-A193B3269763}"/>
    <cellStyle name="Input 12 3 2 5" xfId="16277" xr:uid="{48EFF1EF-7E6C-4FA9-848A-04F8EA528552}"/>
    <cellStyle name="Input 12 3 2 6" xfId="17150" xr:uid="{BF59BF1E-9BFF-4339-9227-879660AD4B67}"/>
    <cellStyle name="Input 12 3 2 7" xfId="18015" xr:uid="{7600E11E-4D30-43BA-9D53-922256D51BE4}"/>
    <cellStyle name="Input 12 3 2 8" xfId="18783" xr:uid="{7714A09F-CA2C-44F8-924B-89B406748B7F}"/>
    <cellStyle name="Input 12 3 3" xfId="9610" xr:uid="{E67E840D-4FEF-44CB-B3BC-AB2C453AACF0}"/>
    <cellStyle name="Input 12 3 3 2" xfId="14014" xr:uid="{D33902BF-2EA3-4CC2-9D94-1F38EB71F69B}"/>
    <cellStyle name="Input 12 3 3 3" xfId="14974" xr:uid="{CCD20DC3-79D9-4046-93E1-9B5A16A35CCA}"/>
    <cellStyle name="Input 12 3 3 4" xfId="15926" xr:uid="{FE16EA3D-AA3C-488C-8284-F821603BF246}"/>
    <cellStyle name="Input 12 3 3 5" xfId="16800" xr:uid="{FE466649-0BAC-428F-96E7-F87AC85BF05A}"/>
    <cellStyle name="Input 12 3 3 6" xfId="17665" xr:uid="{CE602617-8DAD-442B-8701-A43467EE5CDE}"/>
    <cellStyle name="Input 12 3 3 7" xfId="18441" xr:uid="{0BE4CFC2-FA20-43D8-8E38-44D7FD2DE923}"/>
    <cellStyle name="Input 12 3 3 8" xfId="19198" xr:uid="{01E4BF5A-C9EF-45FA-ADE9-44F2C1789718}"/>
    <cellStyle name="Input 12 3 4" xfId="12332" xr:uid="{2A0CEA92-B76B-4178-A004-7A4138118EE6}"/>
    <cellStyle name="Input 12 3 5" xfId="10536" xr:uid="{D1B203BC-491E-4D0E-8FE0-C77B38812EAB}"/>
    <cellStyle name="Input 12 3 6" xfId="12100" xr:uid="{975F8B11-9429-4764-9371-2A80012DA2C1}"/>
    <cellStyle name="Input 12 3 7" xfId="10750" xr:uid="{8682300C-6510-4F3E-BE71-84FBCB0BAE98}"/>
    <cellStyle name="Input 12 3 8" xfId="13602" xr:uid="{8F1ECB89-0D03-47AB-BACE-A4B3CD5C754B}"/>
    <cellStyle name="Input 12 3 9" xfId="14583" xr:uid="{C1FBECE1-7830-4219-B5B5-29D7FE8E31A1}"/>
    <cellStyle name="Input 12 4" xfId="7824" xr:uid="{F818E451-37B5-455A-B96C-D79C4111839D}"/>
    <cellStyle name="Input 12 4 2" xfId="12846" xr:uid="{B89CBA4B-495A-4888-805F-1B9FB31A8320}"/>
    <cellStyle name="Input 12 4 3" xfId="10127" xr:uid="{8AA3F8D9-DCE2-400C-BD47-F023D46D5C2B}"/>
    <cellStyle name="Input 12 4 4" xfId="12031" xr:uid="{FCE7C21E-2E55-4A48-AF04-586965DB10DF}"/>
    <cellStyle name="Input 12 4 5" xfId="10801" xr:uid="{42070716-AD86-424F-9F52-D656F221D83E}"/>
    <cellStyle name="Input 12 4 6" xfId="11615" xr:uid="{09C91D29-20E0-49F2-8BB9-9CC37FF83100}"/>
    <cellStyle name="Input 12 4 7" xfId="11142" xr:uid="{8F7C2669-DB3E-4830-B8B7-B7ECBCA83E5D}"/>
    <cellStyle name="Input 12 4 8" xfId="12870" xr:uid="{23078B78-3698-43F0-862B-2BAAD4CC20AA}"/>
    <cellStyle name="Input 12 5" xfId="7819" xr:uid="{7AB6842F-6871-4DC3-AA76-F6C4FBA0B05F}"/>
    <cellStyle name="Input 12 5 2" xfId="12841" xr:uid="{A565EF32-E3CF-4CF6-A343-8586CD757282}"/>
    <cellStyle name="Input 12 5 3" xfId="10131" xr:uid="{942C1D6E-FB1D-45FF-9C54-B3FC53DBF442}"/>
    <cellStyle name="Input 12 5 4" xfId="12135" xr:uid="{AA545776-00B9-4F2F-9A55-E726F9804D8F}"/>
    <cellStyle name="Input 12 5 5" xfId="10718" xr:uid="{912052A9-AF45-4D60-9181-C767D16067B1}"/>
    <cellStyle name="Input 12 5 6" xfId="13606" xr:uid="{E1C344EF-5C9D-47FD-BC5E-3FEA9746AB53}"/>
    <cellStyle name="Input 12 5 7" xfId="14586" xr:uid="{A8D2EC94-F27F-49B6-9C60-7BA759B5B59E}"/>
    <cellStyle name="Input 12 5 8" xfId="15539" xr:uid="{A649640C-F9C7-4CF0-A186-C7CA3AEB7B7E}"/>
    <cellStyle name="Input 12 6" xfId="11357" xr:uid="{09DCE7D5-46D3-4116-8C9B-F2419D8ABC33}"/>
    <cellStyle name="Input 12 7" xfId="11352" xr:uid="{8B3CFBF7-9758-424E-8253-7335A1E70D01}"/>
    <cellStyle name="Input 12 8" xfId="11376" xr:uid="{4C500092-7F35-4772-9BAB-240C83064DC5}"/>
    <cellStyle name="Input 12 9" xfId="11333" xr:uid="{7ABC0DB3-833D-40C6-8EA1-814DEFF4BCD0}"/>
    <cellStyle name="Input 13" xfId="5130" xr:uid="{3850C751-62EC-48A7-A2C0-9A3989AA2473}"/>
    <cellStyle name="Input 13 10" xfId="11396" xr:uid="{3EE9F940-F7DC-4D43-B9B6-354EA6290D6E}"/>
    <cellStyle name="Input 13 11" xfId="11313" xr:uid="{7CDC656D-CFDE-4ECC-9BD7-042EAC7E30A5}"/>
    <cellStyle name="Input 13 12" xfId="11415" xr:uid="{EA2EA3DA-3F49-4BFD-A82C-43086AF4104E}"/>
    <cellStyle name="Input 13 2" xfId="6858" xr:uid="{30E161EB-0EF7-4C67-A690-2B39838688C2}"/>
    <cellStyle name="Input 13 2 10" xfId="16445" xr:uid="{EA80B2F5-7270-4FC2-BF9F-9DD903B28654}"/>
    <cellStyle name="Input 13 2 11" xfId="17316" xr:uid="{AEB36083-AC15-4512-9EA5-855C8E619BD8}"/>
    <cellStyle name="Input 13 2 2" xfId="7243" xr:uid="{300440B1-A894-4D1B-9771-7B3DEC418077}"/>
    <cellStyle name="Input 13 2 2 10" xfId="17351" xr:uid="{C9158EDE-835E-49B2-A4AB-66FEBE9732E0}"/>
    <cellStyle name="Input 13 2 2 2" xfId="8883" xr:uid="{A3F2E87A-824A-42E1-9726-88BDE75C8CFB}"/>
    <cellStyle name="Input 13 2 2 2 2" xfId="13534" xr:uid="{1E2D97AC-2379-4E17-BA41-DCFD298A59EA}"/>
    <cellStyle name="Input 13 2 2 2 3" xfId="14538" xr:uid="{D272F149-3456-4217-86BD-848B5F0751B7}"/>
    <cellStyle name="Input 13 2 2 2 4" xfId="15496" xr:uid="{B60D2BEA-2CD0-4508-8ED3-C003817858A9}"/>
    <cellStyle name="Input 13 2 2 2 5" xfId="16421" xr:uid="{7F6D6550-B53F-4B44-8208-598E0E933AFC}"/>
    <cellStyle name="Input 13 2 2 2 6" xfId="17292" xr:uid="{281D5276-7771-4A9F-991D-9146C4232553}"/>
    <cellStyle name="Input 13 2 2 2 7" xfId="18138" xr:uid="{1DD00FE7-C6B9-4F11-B3CB-54312AADAAAD}"/>
    <cellStyle name="Input 13 2 2 2 8" xfId="18898" xr:uid="{58EFE596-9419-4BAA-A7A5-9CC0575F6D54}"/>
    <cellStyle name="Input 13 2 2 3" xfId="9725" xr:uid="{2CF88C3F-94A5-438D-B623-E5F4EF236E17}"/>
    <cellStyle name="Input 13 2 2 3 2" xfId="14129" xr:uid="{26A6DE9A-F7EF-435B-BBC9-B90D890C0C70}"/>
    <cellStyle name="Input 13 2 2 3 3" xfId="15089" xr:uid="{F5CBA6FA-1A05-40B3-9959-44866959EEF1}"/>
    <cellStyle name="Input 13 2 2 3 4" xfId="16041" xr:uid="{DD5C2649-A7EF-4154-B7D8-3F2F694EE16E}"/>
    <cellStyle name="Input 13 2 2 3 5" xfId="16915" xr:uid="{DE73BBE3-BB96-41D1-B3BF-96E4921F3A1B}"/>
    <cellStyle name="Input 13 2 2 3 6" xfId="17780" xr:uid="{046DA4FC-3F4F-443B-A53C-E3F21AFDA7C6}"/>
    <cellStyle name="Input 13 2 2 3 7" xfId="18556" xr:uid="{22CCE484-5450-4444-A786-D49B4F7F3FB3}"/>
    <cellStyle name="Input 13 2 2 3 8" xfId="19313" xr:uid="{A6AB693F-FCFE-4BDF-8EDE-22E09620CAC9}"/>
    <cellStyle name="Input 13 2 2 4" xfId="12506" xr:uid="{F3BF25B7-A360-4C08-AD02-15DD0601D067}"/>
    <cellStyle name="Input 13 2 2 5" xfId="10373" xr:uid="{9F2440CD-3601-48D8-8D5B-549B5F498067}"/>
    <cellStyle name="Input 13 2 2 6" xfId="13659" xr:uid="{1780F248-6314-4C96-819B-4C738261F3A7}"/>
    <cellStyle name="Input 13 2 2 7" xfId="14635" xr:uid="{F86A9C21-3724-4413-A742-CC14719FAA93}"/>
    <cellStyle name="Input 13 2 2 8" xfId="15587" xr:uid="{5756F93F-97B9-4CA3-A91A-EAF1ED6ADF14}"/>
    <cellStyle name="Input 13 2 2 9" xfId="16482" xr:uid="{8DCF23C6-508D-46E3-BE32-35932021FEF9}"/>
    <cellStyle name="Input 13 2 3" xfId="8498" xr:uid="{9788F9DB-6629-4D65-B50C-28261007A283}"/>
    <cellStyle name="Input 13 2 3 2" xfId="13238" xr:uid="{4FC92703-AFDE-4BF9-B2C4-555904A7F10F}"/>
    <cellStyle name="Input 13 2 3 3" xfId="14258" xr:uid="{ABD22A7E-AD22-4B31-BED2-D2061534DE44}"/>
    <cellStyle name="Input 13 2 3 4" xfId="15218" xr:uid="{AB7D1A4F-E64F-4408-AC13-9E7E8081757A}"/>
    <cellStyle name="Input 13 2 3 5" xfId="16167" xr:uid="{BB377C17-063E-4CE7-9524-1962D086D3FF}"/>
    <cellStyle name="Input 13 2 3 6" xfId="17040" xr:uid="{207A90DE-926D-48E3-BA98-D17E75A0FF3E}"/>
    <cellStyle name="Input 13 2 3 7" xfId="17905" xr:uid="{759C3C82-593F-4D92-93B6-F257C993A412}"/>
    <cellStyle name="Input 13 2 3 8" xfId="18681" xr:uid="{48529F36-4323-42BD-A20C-04996EC4068D}"/>
    <cellStyle name="Input 13 2 4" xfId="9508" xr:uid="{36C26EDD-C065-40D5-B39B-A2E9984DEF3E}"/>
    <cellStyle name="Input 13 2 4 2" xfId="13912" xr:uid="{FF185E37-4D57-4754-8F5D-3F6EDA3F0EBF}"/>
    <cellStyle name="Input 13 2 4 3" xfId="14872" xr:uid="{E5022D02-34EA-439D-BCD2-CA2FBF06C1F2}"/>
    <cellStyle name="Input 13 2 4 4" xfId="15824" xr:uid="{480B4C83-A432-441A-B92C-6856C2978049}"/>
    <cellStyle name="Input 13 2 4 5" xfId="16698" xr:uid="{EB5570F9-BE70-4756-BEA6-2B98E9A3B4C7}"/>
    <cellStyle name="Input 13 2 4 6" xfId="17563" xr:uid="{F257B075-EA3A-4C2C-941F-0862B21B4603}"/>
    <cellStyle name="Input 13 2 4 7" xfId="18339" xr:uid="{FEBB2C83-D31A-4D4F-8582-B450229A0597}"/>
    <cellStyle name="Input 13 2 4 8" xfId="19096" xr:uid="{2A1F94DA-846E-4C5A-8560-4CE6F89E616C}"/>
    <cellStyle name="Input 13 2 5" xfId="12209" xr:uid="{DE095925-5312-40DC-91EF-817F481B74A9}"/>
    <cellStyle name="Input 13 2 6" xfId="10654" xr:uid="{A2F58081-884A-461B-A140-9CC0E13B1EA3}"/>
    <cellStyle name="Input 13 2 7" xfId="13615" xr:uid="{F53C677A-14F6-466A-B7E0-82E71D83FE32}"/>
    <cellStyle name="Input 13 2 8" xfId="14593" xr:uid="{8C0DD6CD-1163-4139-9800-0DF39064C871}"/>
    <cellStyle name="Input 13 2 9" xfId="15546" xr:uid="{7DE64C65-04AE-446D-901A-4881FF9B65B0}"/>
    <cellStyle name="Input 13 3" xfId="7002" xr:uid="{040FFE65-61AE-407F-8EF9-127E194AFAAF}"/>
    <cellStyle name="Input 13 3 10" xfId="15380" xr:uid="{77382C7B-2122-4D5B-97BA-FC1E1C1A6642}"/>
    <cellStyle name="Input 13 3 2" xfId="8642" xr:uid="{4E83B27A-EF35-4E3F-A0E2-7BE1A64D39ED}"/>
    <cellStyle name="Input 13 3 2 2" xfId="13362" xr:uid="{40B870F8-20B0-49B3-A26F-B6D34AEB0AA8}"/>
    <cellStyle name="Input 13 3 2 3" xfId="14376" xr:uid="{1315DC17-9C08-4017-8FBC-5213E90F9AD9}"/>
    <cellStyle name="Input 13 3 2 4" xfId="15334" xr:uid="{855E26FA-361A-4A69-961E-AD15AB30E93D}"/>
    <cellStyle name="Input 13 3 2 5" xfId="16278" xr:uid="{71DB27FC-DCDA-4290-AB5B-D45398157651}"/>
    <cellStyle name="Input 13 3 2 6" xfId="17151" xr:uid="{31C6F80D-91C1-4808-AB6F-248C85AF88E0}"/>
    <cellStyle name="Input 13 3 2 7" xfId="18016" xr:uid="{3149AAEF-41AB-42BC-834C-8E5B7A127B9A}"/>
    <cellStyle name="Input 13 3 2 8" xfId="18784" xr:uid="{D7B51B49-EF26-4E8C-A2AA-29B6A5AB1459}"/>
    <cellStyle name="Input 13 3 3" xfId="9611" xr:uid="{08DED87E-AD84-4AFC-9514-5E7D4A310EBC}"/>
    <cellStyle name="Input 13 3 3 2" xfId="14015" xr:uid="{477A522E-7D7B-4270-BDD1-D217198E8416}"/>
    <cellStyle name="Input 13 3 3 3" xfId="14975" xr:uid="{C4C93950-A5A2-4419-8009-D4BF8DF92686}"/>
    <cellStyle name="Input 13 3 3 4" xfId="15927" xr:uid="{E840267F-C064-4B5A-860E-E30EFDE7167E}"/>
    <cellStyle name="Input 13 3 3 5" xfId="16801" xr:uid="{85363866-4682-4CE3-84AD-7BD158B532D5}"/>
    <cellStyle name="Input 13 3 3 6" xfId="17666" xr:uid="{ADBCCFD9-B88B-4834-BAA6-FC5B8524F7BE}"/>
    <cellStyle name="Input 13 3 3 7" xfId="18442" xr:uid="{C080FCAB-0CFD-44E6-B890-55136101ED68}"/>
    <cellStyle name="Input 13 3 3 8" xfId="19199" xr:uid="{02088C26-59B1-4697-A8CF-67EB32A38999}"/>
    <cellStyle name="Input 13 3 4" xfId="12333" xr:uid="{E5D96246-0CEA-4F30-A63F-CD643A847023}"/>
    <cellStyle name="Input 13 3 5" xfId="10535" xr:uid="{F19D2292-0CFD-4F7F-8B7F-D2BB47EF4ED1}"/>
    <cellStyle name="Input 13 3 6" xfId="12615" xr:uid="{F66938BF-C28E-455F-B299-46C1D30124C0}"/>
    <cellStyle name="Input 13 3 7" xfId="10288" xr:uid="{08CF72F4-A5BA-42FC-A76D-245E792837D6}"/>
    <cellStyle name="Input 13 3 8" xfId="13414" xr:uid="{2A01F013-B26E-450A-934D-C65C405BCF29}"/>
    <cellStyle name="Input 13 3 9" xfId="14422" xr:uid="{80CB63A1-09DD-4A81-B66D-0485D6F7403A}"/>
    <cellStyle name="Input 13 4" xfId="7825" xr:uid="{AD938775-3585-45EF-A89B-23593A712458}"/>
    <cellStyle name="Input 13 4 2" xfId="12847" xr:uid="{1DDA2A4D-C983-4F46-95DD-67AA638F4E86}"/>
    <cellStyle name="Input 13 4 3" xfId="10126" xr:uid="{15949DF6-2FCC-402E-9C2C-60C8E2D009AE}"/>
    <cellStyle name="Input 13 4 4" xfId="11994" xr:uid="{150882C5-1FF1-4682-BA75-9D15A6DA4CDA}"/>
    <cellStyle name="Input 13 4 5" xfId="10833" xr:uid="{BC0F6A0E-FE26-47A1-8EA5-ED0A1FAB1824}"/>
    <cellStyle name="Input 13 4 6" xfId="11587" xr:uid="{1E36EA1D-0F3F-42BA-984D-443DF1338FBE}"/>
    <cellStyle name="Input 13 4 7" xfId="11168" xr:uid="{AF88089A-95F4-4923-9763-148B275F5AA9}"/>
    <cellStyle name="Input 13 4 8" xfId="13020" xr:uid="{DD6E4736-42EA-4F9A-8F02-7FFEABE7A382}"/>
    <cellStyle name="Input 13 5" xfId="7818" xr:uid="{AEA00867-5846-47F1-B898-F90AD07497E6}"/>
    <cellStyle name="Input 13 5 2" xfId="12840" xr:uid="{A9A1378A-E791-4EA4-AFB7-FDFAD9C602AC}"/>
    <cellStyle name="Input 13 5 3" xfId="10132" xr:uid="{1FA4BFB5-2685-4F03-9139-130FCA758F2B}"/>
    <cellStyle name="Input 13 5 4" xfId="11946" xr:uid="{ADE44C62-747E-4CFB-8C92-07459D543349}"/>
    <cellStyle name="Input 13 5 5" xfId="10869" xr:uid="{EF0F526A-BAF3-4033-A265-7AD680EF3648}"/>
    <cellStyle name="Input 13 5 6" xfId="11551" xr:uid="{86DCEF69-263F-4518-9AD2-6BDC217E2099}"/>
    <cellStyle name="Input 13 5 7" xfId="11186" xr:uid="{42EEC651-67DE-46F2-B994-71D1D5CF7383}"/>
    <cellStyle name="Input 13 5 8" xfId="11427" xr:uid="{914B4396-8749-4EC6-BB0F-17A9513FAE64}"/>
    <cellStyle name="Input 13 6" xfId="11358" xr:uid="{C45EFB6D-0E0A-4109-8139-CBAA08DAB435}"/>
    <cellStyle name="Input 13 7" xfId="11351" xr:uid="{5092CE3F-C924-4399-82AD-56307BBEFBB5}"/>
    <cellStyle name="Input 13 8" xfId="11377" xr:uid="{4194E4F7-6AA0-4903-85F1-F0F6398EAB15}"/>
    <cellStyle name="Input 13 9" xfId="11332" xr:uid="{A5048F9B-9AF0-4932-818F-849567DC4D4A}"/>
    <cellStyle name="Input 14" xfId="5131" xr:uid="{1E907CEF-6713-44BC-907F-55A45F9EF38E}"/>
    <cellStyle name="Input 14 10" xfId="11397" xr:uid="{EEAC6540-A8E0-4B2B-8A14-FB5B328186DC}"/>
    <cellStyle name="Input 14 11" xfId="11312" xr:uid="{0AEAF84A-9D4A-4D3F-8E6B-F38E5CF92AF3}"/>
    <cellStyle name="Input 14 12" xfId="11416" xr:uid="{86F9FF10-9AA0-4FD9-B809-444DEE7D8965}"/>
    <cellStyle name="Input 14 2" xfId="6857" xr:uid="{0608B268-B985-4B03-9DEC-0FFA86328869}"/>
    <cellStyle name="Input 14 2 10" xfId="11044" xr:uid="{80F8D853-B855-45A9-AE9F-AFE475B6E853}"/>
    <cellStyle name="Input 14 2 11" xfId="13026" xr:uid="{DDE4B967-B5C4-4B83-ADA2-00B6040FEB44}"/>
    <cellStyle name="Input 14 2 2" xfId="7244" xr:uid="{CB40A816-3153-46B6-AC26-1667DA248AB8}"/>
    <cellStyle name="Input 14 2 2 10" xfId="13108" xr:uid="{33FB194B-AB42-4AEF-A17C-FBEE54112050}"/>
    <cellStyle name="Input 14 2 2 2" xfId="8884" xr:uid="{2012FE43-2D81-420C-BEBF-0B7D7F44084C}"/>
    <cellStyle name="Input 14 2 2 2 2" xfId="13535" xr:uid="{9BE55B4B-7EFE-44CC-ADFE-C2AF343AE5FF}"/>
    <cellStyle name="Input 14 2 2 2 3" xfId="14539" xr:uid="{A6940639-CC8A-46D8-8CBA-3871B70F4DE9}"/>
    <cellStyle name="Input 14 2 2 2 4" xfId="15497" xr:uid="{2C7973D0-4CA5-44AF-BEEA-46E9E8946C9A}"/>
    <cellStyle name="Input 14 2 2 2 5" xfId="16422" xr:uid="{B1A37553-8905-4521-8105-01C69A18C4F7}"/>
    <cellStyle name="Input 14 2 2 2 6" xfId="17293" xr:uid="{EB5B403B-A6B9-4679-9DC7-6E1AD6D84950}"/>
    <cellStyle name="Input 14 2 2 2 7" xfId="18139" xr:uid="{C8A53BBD-21E0-48FD-B43A-CCB229215810}"/>
    <cellStyle name="Input 14 2 2 2 8" xfId="18899" xr:uid="{57290973-FFFB-4CA3-865C-802046F9D4A3}"/>
    <cellStyle name="Input 14 2 2 3" xfId="9726" xr:uid="{6A2A6E76-6CE8-4820-A0FC-82BAF8E1A6CF}"/>
    <cellStyle name="Input 14 2 2 3 2" xfId="14130" xr:uid="{78A60081-9FA5-487A-A7DA-0C95C5FF06EE}"/>
    <cellStyle name="Input 14 2 2 3 3" xfId="15090" xr:uid="{12A38E3A-F0E8-4104-88A6-A6F88A4D1352}"/>
    <cellStyle name="Input 14 2 2 3 4" xfId="16042" xr:uid="{AD7149BB-520D-4B3C-BB78-67D3CA198B22}"/>
    <cellStyle name="Input 14 2 2 3 5" xfId="16916" xr:uid="{9915CA8A-2117-455B-875D-12D82839A3B6}"/>
    <cellStyle name="Input 14 2 2 3 6" xfId="17781" xr:uid="{58A546AA-B49C-4069-B1BD-2DA2592A0800}"/>
    <cellStyle name="Input 14 2 2 3 7" xfId="18557" xr:uid="{B603BD2D-A370-4711-97AD-E18394C6738A}"/>
    <cellStyle name="Input 14 2 2 3 8" xfId="19314" xr:uid="{11FE7F20-F9CB-4616-892D-61BE8C717B59}"/>
    <cellStyle name="Input 14 2 2 4" xfId="12507" xr:uid="{D0BCBC54-D55D-43AC-BE7D-7F5B40D5BD02}"/>
    <cellStyle name="Input 14 2 2 5" xfId="10372" xr:uid="{01686A43-34B8-4EDF-8DE3-A51F09C8A65A}"/>
    <cellStyle name="Input 14 2 2 6" xfId="13148" xr:uid="{4A021987-CE3F-43ED-9C9D-8C46303B471C}"/>
    <cellStyle name="Input 14 2 2 7" xfId="9880" xr:uid="{97165356-7C80-491D-8D51-35679BB993D5}"/>
    <cellStyle name="Input 14 2 2 8" xfId="12168" xr:uid="{85E0457D-83A4-47B5-B78C-E7903AB49790}"/>
    <cellStyle name="Input 14 2 2 9" xfId="10693" xr:uid="{23A40D82-FF03-49E2-AFC8-4DBF0DA328C7}"/>
    <cellStyle name="Input 14 2 3" xfId="8497" xr:uid="{ABEF5B67-C998-4643-8807-7031115BF739}"/>
    <cellStyle name="Input 14 2 3 2" xfId="13237" xr:uid="{3676435B-7019-41EB-8B93-EE73B652064D}"/>
    <cellStyle name="Input 14 2 3 3" xfId="14257" xr:uid="{4D086412-3F00-4296-833B-29BB329153FA}"/>
    <cellStyle name="Input 14 2 3 4" xfId="15217" xr:uid="{DC840F21-6C71-417F-9ACF-5E2A8B9DCE7E}"/>
    <cellStyle name="Input 14 2 3 5" xfId="16166" xr:uid="{583F7B28-D369-4083-9181-EDC609656C09}"/>
    <cellStyle name="Input 14 2 3 6" xfId="17039" xr:uid="{284BC9AE-85BC-428B-81A1-E91061B6315D}"/>
    <cellStyle name="Input 14 2 3 7" xfId="17904" xr:uid="{A4B78EFA-519A-4C21-874C-C69D11CA1C68}"/>
    <cellStyle name="Input 14 2 3 8" xfId="18680" xr:uid="{96675773-DC9B-4140-AC7E-D0F5D3D6D379}"/>
    <cellStyle name="Input 14 2 4" xfId="9507" xr:uid="{34CE78F5-8FC7-485D-8BCE-A18EA4EF140F}"/>
    <cellStyle name="Input 14 2 4 2" xfId="13911" xr:uid="{88D7A35F-5C8B-4966-B1F7-A5C5F168EA94}"/>
    <cellStyle name="Input 14 2 4 3" xfId="14871" xr:uid="{19394DB2-52C1-4911-8A99-C6E4663A0092}"/>
    <cellStyle name="Input 14 2 4 4" xfId="15823" xr:uid="{F432B0BB-5419-451B-B7E4-4856BBB86393}"/>
    <cellStyle name="Input 14 2 4 5" xfId="16697" xr:uid="{28FB0674-52BA-4A8A-A408-19590C296570}"/>
    <cellStyle name="Input 14 2 4 6" xfId="17562" xr:uid="{EFDEAA40-3E71-4DC2-8724-7DEF3230C65E}"/>
    <cellStyle name="Input 14 2 4 7" xfId="18338" xr:uid="{E3E7CC96-71CE-440D-8D29-4EC9E70B6134}"/>
    <cellStyle name="Input 14 2 4 8" xfId="19095" xr:uid="{9D78084E-40FE-4988-A256-761D25DC6553}"/>
    <cellStyle name="Input 14 2 5" xfId="12208" xr:uid="{BFF6DF6D-D430-4557-BA4E-352E28F9ECFB}"/>
    <cellStyle name="Input 14 2 6" xfId="10655" xr:uid="{8F220FB7-0FF8-4B5A-9E3D-DA0C350CED25}"/>
    <cellStyle name="Input 14 2 7" xfId="12593" xr:uid="{8A012769-BA10-41DF-8CF4-DA1A93959570}"/>
    <cellStyle name="Input 14 2 8" xfId="10309" xr:uid="{4E1F327A-5393-4899-B9B4-E9AC77B6E4DC}"/>
    <cellStyle name="Input 14 2 9" xfId="11751" xr:uid="{8353A76E-4B56-4803-B916-B78C4AD74E2A}"/>
    <cellStyle name="Input 14 3" xfId="7003" xr:uid="{369A17D3-7B1A-422C-AFCE-2F44346AC059}"/>
    <cellStyle name="Input 14 3 10" xfId="17335" xr:uid="{71790306-FB70-4A1C-B832-6254D6BFD0E3}"/>
    <cellStyle name="Input 14 3 2" xfId="8643" xr:uid="{B95DBDB0-537A-4633-8911-A373ED285866}"/>
    <cellStyle name="Input 14 3 2 2" xfId="13363" xr:uid="{37CB6EE7-FAB8-40E4-9EA2-837D889E69EE}"/>
    <cellStyle name="Input 14 3 2 3" xfId="14377" xr:uid="{E815343A-8B42-48A6-B659-D9F27DE415C1}"/>
    <cellStyle name="Input 14 3 2 4" xfId="15335" xr:uid="{C69EE038-0703-429D-8E99-AEBB3BD44F60}"/>
    <cellStyle name="Input 14 3 2 5" xfId="16279" xr:uid="{7EAB147E-74B4-48FB-AC05-C8779D69C8EA}"/>
    <cellStyle name="Input 14 3 2 6" xfId="17152" xr:uid="{647CF586-D016-4A86-B0E0-61E11A62CCF1}"/>
    <cellStyle name="Input 14 3 2 7" xfId="18017" xr:uid="{612A7245-864C-4BFD-A497-9880292EA3AB}"/>
    <cellStyle name="Input 14 3 2 8" xfId="18785" xr:uid="{CD984950-BF0A-4C5D-8AD9-D5B136413736}"/>
    <cellStyle name="Input 14 3 3" xfId="9612" xr:uid="{C941C654-A168-48E7-9197-E61A862641A8}"/>
    <cellStyle name="Input 14 3 3 2" xfId="14016" xr:uid="{8A55445D-2AF6-4DAF-A1B7-F3A27B30407F}"/>
    <cellStyle name="Input 14 3 3 3" xfId="14976" xr:uid="{14F9309E-8B22-4866-BBA5-3D1B405641DD}"/>
    <cellStyle name="Input 14 3 3 4" xfId="15928" xr:uid="{C9949D20-07BC-4AC0-9E91-5952496C26D8}"/>
    <cellStyle name="Input 14 3 3 5" xfId="16802" xr:uid="{CDD737E5-8BE5-42B2-926B-2E3E65C479CA}"/>
    <cellStyle name="Input 14 3 3 6" xfId="17667" xr:uid="{2F335A5D-0676-45F3-AF8A-E53BFEFB5F7C}"/>
    <cellStyle name="Input 14 3 3 7" xfId="18443" xr:uid="{CA61131A-7B3C-4E4C-A29F-C8F02D9016A5}"/>
    <cellStyle name="Input 14 3 3 8" xfId="19200" xr:uid="{9F7FE466-0A2C-406D-9CEE-DB35C11881BA}"/>
    <cellStyle name="Input 14 3 4" xfId="12334" xr:uid="{28782D4B-5F38-4251-8FA3-99416C908391}"/>
    <cellStyle name="Input 14 3 5" xfId="10534" xr:uid="{C4A19A75-55A6-4A50-9814-DD71F9EF1276}"/>
    <cellStyle name="Input 14 3 6" xfId="13636" xr:uid="{F16D0E72-D30B-4B72-BF57-7F5F947C3A1C}"/>
    <cellStyle name="Input 14 3 7" xfId="14614" xr:uid="{8C4A5902-99CA-41A4-B9E8-FF548219E808}"/>
    <cellStyle name="Input 14 3 8" xfId="15567" xr:uid="{F22F84E3-F3C2-4191-AB7B-1E8CC3083C48}"/>
    <cellStyle name="Input 14 3 9" xfId="16466" xr:uid="{BE7AC07B-83F1-4E0D-BB75-10E2EF0D46BB}"/>
    <cellStyle name="Input 14 4" xfId="7826" xr:uid="{F0429C70-39B3-4C52-8CB1-3AF30642DA1F}"/>
    <cellStyle name="Input 14 4 2" xfId="12848" xr:uid="{54BD44AF-151B-463F-82B3-032DA652AACE}"/>
    <cellStyle name="Input 14 4 3" xfId="10125" xr:uid="{724F216E-E063-4E3D-A969-9FE561F40F95}"/>
    <cellStyle name="Input 14 4 4" xfId="12672" xr:uid="{E343DC4C-3C2C-4A20-8CEB-216C29F10918}"/>
    <cellStyle name="Input 14 4 5" xfId="10243" xr:uid="{319F1D7A-3381-47F4-A6D1-75C8E34A4A88}"/>
    <cellStyle name="Input 14 4 6" xfId="13417" xr:uid="{E8AC3549-DF1D-4373-A658-889E99D00EFC}"/>
    <cellStyle name="Input 14 4 7" xfId="14424" xr:uid="{CF22567C-9CE9-476F-BDE3-CB04298BE714}"/>
    <cellStyle name="Input 14 4 8" xfId="15382" xr:uid="{51D4CB96-C7E9-4E5F-9D84-3811C9616963}"/>
    <cellStyle name="Input 14 5" xfId="7817" xr:uid="{D0DEF271-214F-475C-8E3B-8D96607E3100}"/>
    <cellStyle name="Input 14 5 2" xfId="12839" xr:uid="{C5B27C79-A708-4B52-886E-85DA0A27D5E6}"/>
    <cellStyle name="Input 14 5 3" xfId="10133" xr:uid="{7FF6E1E8-63AD-4BD5-A98B-B492109CE5D4}"/>
    <cellStyle name="Input 14 5 4" xfId="13166" xr:uid="{5B5D1795-F82A-4043-A801-C2A7074DF527}"/>
    <cellStyle name="Input 14 5 5" xfId="9867" xr:uid="{D06521D7-1C0C-43CB-AD85-98FCFC0F545D}"/>
    <cellStyle name="Input 14 5 6" xfId="13503" xr:uid="{87F3D900-60A7-490C-B5CF-F4B1EF87FA03}"/>
    <cellStyle name="Input 14 5 7" xfId="14509" xr:uid="{13D5E988-14D6-46E7-AFF0-058A16A7202B}"/>
    <cellStyle name="Input 14 5 8" xfId="15467" xr:uid="{4758BA6E-6439-4B28-8C18-7F05BD49921E}"/>
    <cellStyle name="Input 14 6" xfId="11359" xr:uid="{4C71C32F-C694-47E9-A33E-B2F8E60D185C}"/>
    <cellStyle name="Input 14 7" xfId="11350" xr:uid="{1017D54D-4357-4360-99E0-EAF3EBF5F37E}"/>
    <cellStyle name="Input 14 8" xfId="11378" xr:uid="{4904A469-A305-4BB0-A7DB-8E5F8856E48D}"/>
    <cellStyle name="Input 14 9" xfId="11331" xr:uid="{52E25301-631C-4469-9FED-4C1988418B2B}"/>
    <cellStyle name="Input 15" xfId="5132" xr:uid="{9BCF808E-69BD-4C5B-B956-356AA2A68E80}"/>
    <cellStyle name="Input 15 10" xfId="11398" xr:uid="{CE4F3562-6727-40AF-9EFB-B3F642936140}"/>
    <cellStyle name="Input 15 11" xfId="11311" xr:uid="{3221C5AE-9AC6-4B62-B1B7-4A4DE344ECBA}"/>
    <cellStyle name="Input 15 12" xfId="11417" xr:uid="{AB0A809F-F8F6-4506-BEF0-356AB4F69C1D}"/>
    <cellStyle name="Input 15 2" xfId="6856" xr:uid="{82DBDFDF-9C2A-4145-AD3A-9FC8FDA57BC9}"/>
    <cellStyle name="Input 15 2 10" xfId="11183" xr:uid="{DC22B5A0-CF87-4933-985D-04B2B4001B56}"/>
    <cellStyle name="Input 15 2 11" xfId="13566" xr:uid="{F369CD65-6195-4C30-B1CC-66C96E3BDEDF}"/>
    <cellStyle name="Input 15 2 2" xfId="7245" xr:uid="{B4FB8885-F9FA-44E6-967F-A6200023B7ED}"/>
    <cellStyle name="Input 15 2 2 10" xfId="11638" xr:uid="{158811DA-8470-4823-A83B-F7E3C19D86EF}"/>
    <cellStyle name="Input 15 2 2 2" xfId="8885" xr:uid="{1F9DA46A-484F-4355-A694-8D7ECAE2BC51}"/>
    <cellStyle name="Input 15 2 2 2 2" xfId="13536" xr:uid="{AAC1C5E7-4978-48AD-92A2-CA097DFB4BCA}"/>
    <cellStyle name="Input 15 2 2 2 3" xfId="14540" xr:uid="{3A8D437D-F924-4AFA-B4A6-80B474690568}"/>
    <cellStyle name="Input 15 2 2 2 4" xfId="15498" xr:uid="{CAFC18A6-4BFD-4394-B40B-A67D89E9C6D7}"/>
    <cellStyle name="Input 15 2 2 2 5" xfId="16423" xr:uid="{2DDA4027-C35C-4CBB-A3D6-33277F60EBB1}"/>
    <cellStyle name="Input 15 2 2 2 6" xfId="17294" xr:uid="{726EA827-3F0A-4744-9D64-6670E3F8EFF6}"/>
    <cellStyle name="Input 15 2 2 2 7" xfId="18140" xr:uid="{487F9ED1-5102-48DE-8688-753E55C09D4C}"/>
    <cellStyle name="Input 15 2 2 2 8" xfId="18900" xr:uid="{9113450E-EB4F-456C-BDC8-025A9986DBFF}"/>
    <cellStyle name="Input 15 2 2 3" xfId="9727" xr:uid="{616E1C28-A43F-42DA-A45A-ECE678A0FC0E}"/>
    <cellStyle name="Input 15 2 2 3 2" xfId="14131" xr:uid="{D87EBFEC-F2D6-41BA-8CD4-07AC7A4E3D4F}"/>
    <cellStyle name="Input 15 2 2 3 3" xfId="15091" xr:uid="{0DFA8E94-0A26-464F-87C9-E145B45FD320}"/>
    <cellStyle name="Input 15 2 2 3 4" xfId="16043" xr:uid="{754B6336-5153-41D1-AF04-D243863E425F}"/>
    <cellStyle name="Input 15 2 2 3 5" xfId="16917" xr:uid="{68AE79ED-AEC1-4EB2-A71F-CA2C0783AA82}"/>
    <cellStyle name="Input 15 2 2 3 6" xfId="17782" xr:uid="{4F5759C0-15CB-4C8C-9633-54CEDC69A92A}"/>
    <cellStyle name="Input 15 2 2 3 7" xfId="18558" xr:uid="{F6994715-256A-48B3-8628-4634F9480403}"/>
    <cellStyle name="Input 15 2 2 3 8" xfId="19315" xr:uid="{8BAC7997-0690-4BD8-AC41-144DA3653F56}"/>
    <cellStyle name="Input 15 2 2 4" xfId="12508" xr:uid="{A58E5278-7D50-479B-84D7-FF3E29C1786B}"/>
    <cellStyle name="Input 15 2 2 5" xfId="10371" xr:uid="{7CE456A9-CDE4-4363-9FF0-C5282F5F22B5}"/>
    <cellStyle name="Input 15 2 2 6" xfId="12117" xr:uid="{ADD1C46B-613C-47D0-AAD1-0AC1EE680E07}"/>
    <cellStyle name="Input 15 2 2 7" xfId="10733" xr:uid="{34B096AB-EDEC-4E6E-B1D6-8776054FE305}"/>
    <cellStyle name="Input 15 2 2 8" xfId="12072" xr:uid="{FBC98BDD-E005-458B-B6B2-BE677C987C7B}"/>
    <cellStyle name="Input 15 2 2 9" xfId="10774" xr:uid="{294F520F-632F-4FEC-8178-7DE6DDEF5715}"/>
    <cellStyle name="Input 15 2 3" xfId="8496" xr:uid="{EB3975A5-0F82-45FE-85E8-8FA20EF304B6}"/>
    <cellStyle name="Input 15 2 3 2" xfId="13236" xr:uid="{A575F65D-9F9E-4D0B-A053-1498B658EDB3}"/>
    <cellStyle name="Input 15 2 3 3" xfId="14256" xr:uid="{DBBE51C6-79A9-418F-A349-F19345E72EED}"/>
    <cellStyle name="Input 15 2 3 4" xfId="15216" xr:uid="{4B45EEC5-089F-4917-BB9B-BA3B1F00364D}"/>
    <cellStyle name="Input 15 2 3 5" xfId="16165" xr:uid="{76F21113-2456-42DD-B4DD-18CF5C5AE6AB}"/>
    <cellStyle name="Input 15 2 3 6" xfId="17038" xr:uid="{C2D3AF14-BE7C-41BA-999E-F71AFF9A9248}"/>
    <cellStyle name="Input 15 2 3 7" xfId="17903" xr:uid="{A93E87A6-BFCB-4FB3-B706-D6D3CF333143}"/>
    <cellStyle name="Input 15 2 3 8" xfId="18679" xr:uid="{8AA08286-1085-49AB-BDCE-BA1331D44980}"/>
    <cellStyle name="Input 15 2 4" xfId="9506" xr:uid="{9D9493ED-2A02-4ADB-BC25-8E25E9042DFF}"/>
    <cellStyle name="Input 15 2 4 2" xfId="13910" xr:uid="{DD91E1D2-9C3D-41A8-B77C-6F5D87570010}"/>
    <cellStyle name="Input 15 2 4 3" xfId="14870" xr:uid="{18F614AE-F798-487A-BDAE-B4BA3E443F1C}"/>
    <cellStyle name="Input 15 2 4 4" xfId="15822" xr:uid="{54E397A9-D892-4D72-A288-BB8B24873C48}"/>
    <cellStyle name="Input 15 2 4 5" xfId="16696" xr:uid="{EFF72383-F946-49F7-9486-96B098AB7D07}"/>
    <cellStyle name="Input 15 2 4 6" xfId="17561" xr:uid="{547D4E26-73DB-4B5C-A232-9BCC5461E4A1}"/>
    <cellStyle name="Input 15 2 4 7" xfId="18337" xr:uid="{760B6DC4-1960-4DBA-AE42-EA8402632C7C}"/>
    <cellStyle name="Input 15 2 4 8" xfId="19094" xr:uid="{28AD8B0E-B820-4744-A8D9-210F7E58AEBC}"/>
    <cellStyle name="Input 15 2 5" xfId="12207" xr:uid="{149E9E40-E5D2-4C13-ACEA-8FC3720AA34D}"/>
    <cellStyle name="Input 15 2 6" xfId="10656" xr:uid="{A2AECC51-9222-4B56-99A3-8C603CF9C7EF}"/>
    <cellStyle name="Input 15 2 7" xfId="11972" xr:uid="{4327624F-321A-48E6-944C-C3529FBA1FEA}"/>
    <cellStyle name="Input 15 2 8" xfId="10853" xr:uid="{FD900B52-8096-4295-A59D-AA62F796A33C}"/>
    <cellStyle name="Input 15 2 9" xfId="11567" xr:uid="{BB1B96DE-68AC-4EF8-BF9B-73AB877F945D}"/>
    <cellStyle name="Input 15 3" xfId="7004" xr:uid="{FB95BE04-D587-4825-8F6B-793D1A179124}"/>
    <cellStyle name="Input 15 3 10" xfId="9933" xr:uid="{C20880F1-8B64-405B-A801-DE49EE4EF2B4}"/>
    <cellStyle name="Input 15 3 2" xfId="8644" xr:uid="{6A699D9C-6537-4C9A-A906-AF527BC68ED1}"/>
    <cellStyle name="Input 15 3 2 2" xfId="13364" xr:uid="{12A1D721-89A3-48F7-9C1C-BD0B70F7A28A}"/>
    <cellStyle name="Input 15 3 2 3" xfId="14378" xr:uid="{C760CB4D-CAC1-449F-B9B6-FAFC72F5B4DE}"/>
    <cellStyle name="Input 15 3 2 4" xfId="15336" xr:uid="{DEDB3385-4351-439B-8DC8-A4ED1F25CCC6}"/>
    <cellStyle name="Input 15 3 2 5" xfId="16280" xr:uid="{65F6D282-0B97-4F14-8539-E3E2230EDDD7}"/>
    <cellStyle name="Input 15 3 2 6" xfId="17153" xr:uid="{6EDA1425-4ED7-4493-B1AD-60FBEAAC7429}"/>
    <cellStyle name="Input 15 3 2 7" xfId="18018" xr:uid="{D7ED021D-CEB2-4489-BD5B-CC3BB2889D9F}"/>
    <cellStyle name="Input 15 3 2 8" xfId="18786" xr:uid="{56A8BF06-1D47-4DCF-8E99-A9710109211C}"/>
    <cellStyle name="Input 15 3 3" xfId="9613" xr:uid="{3217D6FF-F519-458E-9DD7-A78914F2D034}"/>
    <cellStyle name="Input 15 3 3 2" xfId="14017" xr:uid="{2512933E-89A5-4CE1-98C8-E42C043CB70A}"/>
    <cellStyle name="Input 15 3 3 3" xfId="14977" xr:uid="{E3CB533E-7CB6-4227-8609-B6E12FB2AA53}"/>
    <cellStyle name="Input 15 3 3 4" xfId="15929" xr:uid="{91ED0071-048E-44C4-B7A0-B925EAC2986B}"/>
    <cellStyle name="Input 15 3 3 5" xfId="16803" xr:uid="{C2615A61-B861-44F6-B054-037415ACDE0A}"/>
    <cellStyle name="Input 15 3 3 6" xfId="17668" xr:uid="{5E672246-E1EC-4F34-9F02-E9D93C4C9C7E}"/>
    <cellStyle name="Input 15 3 3 7" xfId="18444" xr:uid="{CB6BFCFD-C8D9-47B1-98C8-0E290C68B141}"/>
    <cellStyle name="Input 15 3 3 8" xfId="19201" xr:uid="{901835D2-AB6B-47C9-A08D-B42B215D264D}"/>
    <cellStyle name="Input 15 3 4" xfId="12335" xr:uid="{5A09E051-7805-4A09-8A39-27C43C2A0EBB}"/>
    <cellStyle name="Input 15 3 5" xfId="10533" xr:uid="{6F28BB6C-A414-4E59-BC61-4ED6B036A8C6}"/>
    <cellStyle name="Input 15 3 6" xfId="13132" xr:uid="{D0A5E8F4-0130-49F8-8313-8A7B5685B02C}"/>
    <cellStyle name="Input 15 3 7" xfId="9893" xr:uid="{5B242429-E559-45A2-B50E-0F31B6B25DD0}"/>
    <cellStyle name="Input 15 3 8" xfId="12705" xr:uid="{FA8D1ED4-D6DC-4D57-B89B-182B50D1F976}"/>
    <cellStyle name="Input 15 3 9" xfId="13072" xr:uid="{2C1F5DE3-8A5B-4D29-A792-614DB50874DA}"/>
    <cellStyle name="Input 15 4" xfId="7827" xr:uid="{B0B44A56-D8A6-462B-B5D3-E6710C4A4D67}"/>
    <cellStyle name="Input 15 4 2" xfId="12849" xr:uid="{8175F180-4BD3-44E0-ABF0-50B4093410B8}"/>
    <cellStyle name="Input 15 4 3" xfId="10124" xr:uid="{29CD28A6-AF55-4AFC-8AB6-112D164F24EB}"/>
    <cellStyle name="Input 15 4 4" xfId="13692" xr:uid="{EBAA536B-DF3B-4C5B-82D8-14D64AF0D574}"/>
    <cellStyle name="Input 15 4 5" xfId="14660" xr:uid="{D463C2D1-C24B-4679-B2AC-222C85457219}"/>
    <cellStyle name="Input 15 4 6" xfId="15612" xr:uid="{60C59D74-6530-4634-9EEC-BF8508B1A8F7}"/>
    <cellStyle name="Input 15 4 7" xfId="16497" xr:uid="{60B25D0D-4D7A-48F5-B155-CED7A6B4D1E7}"/>
    <cellStyle name="Input 15 4 8" xfId="17365" xr:uid="{CDA56591-AD33-45BA-99A3-02538642236B}"/>
    <cellStyle name="Input 15 5" xfId="7816" xr:uid="{2BD989AB-C962-4435-A0FB-41265151D25F}"/>
    <cellStyle name="Input 15 5 2" xfId="12838" xr:uid="{36476785-73BB-4407-AA87-FC381D8D079D}"/>
    <cellStyle name="Input 15 5 3" xfId="10134" xr:uid="{9388A970-05A8-464F-8CE3-AA8CCC72EAFA}"/>
    <cellStyle name="Input 15 5 4" xfId="13689" xr:uid="{A70F9898-6757-411E-A69B-5D0F4782DC09}"/>
    <cellStyle name="Input 15 5 5" xfId="14657" xr:uid="{44824704-FEBC-4533-9EEA-FF9EDA84E640}"/>
    <cellStyle name="Input 15 5 6" xfId="15609" xr:uid="{F4EDF889-6834-427A-AC77-0DD450CC764D}"/>
    <cellStyle name="Input 15 5 7" xfId="16494" xr:uid="{0EC3AC7F-0261-474E-B9AC-3BD6892919D8}"/>
    <cellStyle name="Input 15 5 8" xfId="17362" xr:uid="{518A8AA2-418B-44D2-9A91-66ED2C99066F}"/>
    <cellStyle name="Input 15 6" xfId="11360" xr:uid="{E0C6DEE3-1B88-49A7-9BAA-E4439887F68D}"/>
    <cellStyle name="Input 15 7" xfId="11349" xr:uid="{E3F7D61F-847E-4D36-BE72-6E51371288D5}"/>
    <cellStyle name="Input 15 8" xfId="11379" xr:uid="{3C476FB9-9099-435C-A625-9D8BF24D7ACB}"/>
    <cellStyle name="Input 15 9" xfId="11330" xr:uid="{84BEE778-AAC6-498D-B826-1AC265B16C0C}"/>
    <cellStyle name="Input 16" xfId="5133" xr:uid="{BA8D6A99-FDFD-4370-B42C-F5175FD98DCA}"/>
    <cellStyle name="Input 16 10" xfId="11399" xr:uid="{064422F6-41F5-40D5-B15A-B12227F69FD5}"/>
    <cellStyle name="Input 16 11" xfId="11310" xr:uid="{905333CE-3FF6-4A25-91C3-A58BDF0F9ED8}"/>
    <cellStyle name="Input 16 12" xfId="9829" xr:uid="{0E241883-133F-46FA-8AD1-CD4263AC2FAB}"/>
    <cellStyle name="Input 16 2" xfId="6855" xr:uid="{BE0B13D2-C577-4F91-8E57-4E8EE1589457}"/>
    <cellStyle name="Input 16 2 10" xfId="10974" xr:uid="{13F42C4A-E939-486E-9F2C-AC9C8161CDAF}"/>
    <cellStyle name="Input 16 2 11" xfId="12575" xr:uid="{A067EED7-2A8C-49F6-A6E0-9213537B54BC}"/>
    <cellStyle name="Input 16 2 2" xfId="7246" xr:uid="{08743120-CE81-4100-8151-2939D8D75E1A}"/>
    <cellStyle name="Input 16 2 2 10" xfId="12363" xr:uid="{79756A86-851C-4E45-A887-CD7DA23584C6}"/>
    <cellStyle name="Input 16 2 2 2" xfId="8886" xr:uid="{903707BF-F998-475F-87FE-6AD218CF08B9}"/>
    <cellStyle name="Input 16 2 2 2 2" xfId="13537" xr:uid="{CD99B2F9-E241-4336-934E-BC1124E00F7E}"/>
    <cellStyle name="Input 16 2 2 2 3" xfId="14541" xr:uid="{AA5A741B-854F-4C9D-A287-32517FBA20A4}"/>
    <cellStyle name="Input 16 2 2 2 4" xfId="15499" xr:uid="{84BF226F-CBA0-491F-931D-EDCD8B467D40}"/>
    <cellStyle name="Input 16 2 2 2 5" xfId="16424" xr:uid="{2E833973-7049-43A0-A481-6AB616029D68}"/>
    <cellStyle name="Input 16 2 2 2 6" xfId="17295" xr:uid="{F9CC7CC7-179A-4088-AD12-2C79E20F8DCA}"/>
    <cellStyle name="Input 16 2 2 2 7" xfId="18141" xr:uid="{C0EF1A0C-13AC-4458-9902-C591F5C99500}"/>
    <cellStyle name="Input 16 2 2 2 8" xfId="18901" xr:uid="{16C78792-0A68-4E34-B079-85BD2DCF7136}"/>
    <cellStyle name="Input 16 2 2 3" xfId="9728" xr:uid="{CF2448EA-2D46-4D5F-B345-2BEAE3481677}"/>
    <cellStyle name="Input 16 2 2 3 2" xfId="14132" xr:uid="{A9E25AD3-B0ED-4CF8-B188-5EF9A8DBD499}"/>
    <cellStyle name="Input 16 2 2 3 3" xfId="15092" xr:uid="{ED58A26E-AED8-42FB-A29D-9B9DC49DFE91}"/>
    <cellStyle name="Input 16 2 2 3 4" xfId="16044" xr:uid="{747E1945-9FC8-4016-9474-01E4684670C6}"/>
    <cellStyle name="Input 16 2 2 3 5" xfId="16918" xr:uid="{28DDE1AA-8888-474E-B0AF-557B045278DF}"/>
    <cellStyle name="Input 16 2 2 3 6" xfId="17783" xr:uid="{EA753A83-9730-4B9C-AE82-4723AB1760DC}"/>
    <cellStyle name="Input 16 2 2 3 7" xfId="18559" xr:uid="{B6885222-96EF-4BE6-8B1F-F67C12C6109C}"/>
    <cellStyle name="Input 16 2 2 3 8" xfId="19316" xr:uid="{76B3DAC2-8C3B-441C-8CF1-A6795BEBF0C8}"/>
    <cellStyle name="Input 16 2 2 4" xfId="12509" xr:uid="{BFE902EF-C85D-4007-8334-AA5D081F9007}"/>
    <cellStyle name="Input 16 2 2 5" xfId="10370" xr:uid="{D5FCEAE7-D8DF-4EF5-80F6-F7F1C3BEE1EA}"/>
    <cellStyle name="Input 16 2 2 6" xfId="12641" xr:uid="{5AA223B4-C792-45DA-83B2-2F986125BD1E}"/>
    <cellStyle name="Input 16 2 2 7" xfId="10268" xr:uid="{5D2BF439-F149-4DDC-B121-7EA293F8DD9F}"/>
    <cellStyle name="Input 16 2 2 8" xfId="12126" xr:uid="{9EB0BB01-93A5-49A2-97E2-104A1C14C453}"/>
    <cellStyle name="Input 16 2 2 9" xfId="10727" xr:uid="{7F472CE7-4BE6-418C-BCFC-C91335A299E2}"/>
    <cellStyle name="Input 16 2 3" xfId="8495" xr:uid="{83FA1EB1-281E-424D-9382-4169388DA23F}"/>
    <cellStyle name="Input 16 2 3 2" xfId="13235" xr:uid="{C5F6CA16-B43A-4D9F-B394-09955B664469}"/>
    <cellStyle name="Input 16 2 3 3" xfId="14255" xr:uid="{E5D2AC51-3BAA-475C-94BA-2363F5A683B3}"/>
    <cellStyle name="Input 16 2 3 4" xfId="15215" xr:uid="{6B43F7AC-BE09-41E4-B8E4-1237EA449577}"/>
    <cellStyle name="Input 16 2 3 5" xfId="16164" xr:uid="{6C882933-9768-4900-A8E7-6FE5BAD17C3C}"/>
    <cellStyle name="Input 16 2 3 6" xfId="17037" xr:uid="{13574467-843F-43F6-8CF8-F40E64E48EA3}"/>
    <cellStyle name="Input 16 2 3 7" xfId="17902" xr:uid="{3378383C-FB6B-427B-9BC5-05CFA3C934D3}"/>
    <cellStyle name="Input 16 2 3 8" xfId="18678" xr:uid="{57086202-3626-40A2-A5D9-D8E4C5CF97A4}"/>
    <cellStyle name="Input 16 2 4" xfId="9505" xr:uid="{8F086F78-ACE1-439F-A74F-5342887E4A9D}"/>
    <cellStyle name="Input 16 2 4 2" xfId="13909" xr:uid="{BCF5C0EE-8264-427C-A9D6-57F53F266BE6}"/>
    <cellStyle name="Input 16 2 4 3" xfId="14869" xr:uid="{7611BAFB-BCEC-4CD7-BAE8-09D6134BC834}"/>
    <cellStyle name="Input 16 2 4 4" xfId="15821" xr:uid="{6615F616-9CEC-417C-92E4-7246991EA2DC}"/>
    <cellStyle name="Input 16 2 4 5" xfId="16695" xr:uid="{9AFA2A87-EE87-4417-BB18-394DF4E6144E}"/>
    <cellStyle name="Input 16 2 4 6" xfId="17560" xr:uid="{172D4AA7-2BE9-4C95-A714-701DC0383394}"/>
    <cellStyle name="Input 16 2 4 7" xfId="18336" xr:uid="{D84164A9-0A92-44DB-9F16-79A966B19957}"/>
    <cellStyle name="Input 16 2 4 8" xfId="19093" xr:uid="{2458347B-73BC-47C7-A2B8-6675A7824121}"/>
    <cellStyle name="Input 16 2 5" xfId="12206" xr:uid="{F1770D0C-4128-46E0-9093-2C316D8B8092}"/>
    <cellStyle name="Input 16 2 6" xfId="10657" xr:uid="{7B4294D0-67F1-49C2-A3C7-1EE248107815}"/>
    <cellStyle name="Input 16 2 7" xfId="13113" xr:uid="{634EE00B-EC02-426E-B454-1AB85F432E49}"/>
    <cellStyle name="Input 16 2 8" xfId="9911" xr:uid="{AE3CBA21-B1AC-4862-A0CA-D4AA3146B40E}"/>
    <cellStyle name="Input 16 2 9" xfId="11836" xr:uid="{FB4674DD-9AF1-429B-BB66-3B2BDF308B5E}"/>
    <cellStyle name="Input 16 3" xfId="7005" xr:uid="{71A17C97-CDEC-4305-AB7C-57413EEDB4DB}"/>
    <cellStyle name="Input 16 3 10" xfId="12867" xr:uid="{50B29AE7-D9E6-4BB1-B013-545E85129424}"/>
    <cellStyle name="Input 16 3 2" xfId="8645" xr:uid="{C8DB432B-4D9C-4C86-AD0B-5332CF9E987E}"/>
    <cellStyle name="Input 16 3 2 2" xfId="13365" xr:uid="{09DDBBDB-6ADD-4729-B9EB-97E89F5F5FCB}"/>
    <cellStyle name="Input 16 3 2 3" xfId="14379" xr:uid="{72287C8B-CE72-4F4C-8E65-BE8B48E60788}"/>
    <cellStyle name="Input 16 3 2 4" xfId="15337" xr:uid="{D9B4B124-7A94-4A02-ABAF-F431A545AF78}"/>
    <cellStyle name="Input 16 3 2 5" xfId="16281" xr:uid="{E1DA901B-EF83-40A9-AF6F-17B9D2B74F59}"/>
    <cellStyle name="Input 16 3 2 6" xfId="17154" xr:uid="{6CE2FBEE-306B-4E10-B828-650C7772900C}"/>
    <cellStyle name="Input 16 3 2 7" xfId="18019" xr:uid="{F5CBA465-4205-4F7B-A2F6-6D1D85D9EC6A}"/>
    <cellStyle name="Input 16 3 2 8" xfId="18787" xr:uid="{3B35010D-6B24-4F93-B0E0-CFA3B4F1081D}"/>
    <cellStyle name="Input 16 3 3" xfId="9614" xr:uid="{858FC5DB-B179-43E3-B6A9-A7708C4AECE1}"/>
    <cellStyle name="Input 16 3 3 2" xfId="14018" xr:uid="{C0A8C703-597C-4FE3-A40D-38B085A4916D}"/>
    <cellStyle name="Input 16 3 3 3" xfId="14978" xr:uid="{B7AF66A1-7328-4589-B473-096EA7CAD85F}"/>
    <cellStyle name="Input 16 3 3 4" xfId="15930" xr:uid="{26780791-DAF7-4064-903A-3FDC2F0641FE}"/>
    <cellStyle name="Input 16 3 3 5" xfId="16804" xr:uid="{ED513CA0-7540-482F-ACD6-681B49D7AE4A}"/>
    <cellStyle name="Input 16 3 3 6" xfId="17669" xr:uid="{4433CA93-3D75-4BE3-B268-593AA9445051}"/>
    <cellStyle name="Input 16 3 3 7" xfId="18445" xr:uid="{5CE48117-28E0-4ED3-A744-26E39C0C2E18}"/>
    <cellStyle name="Input 16 3 3 8" xfId="19202" xr:uid="{215F5579-0DEC-4B9D-B246-40D119E8C69A}"/>
    <cellStyle name="Input 16 3 4" xfId="12336" xr:uid="{D2947920-A67A-49E1-B45C-3203281BFBC1}"/>
    <cellStyle name="Input 16 3 5" xfId="10532" xr:uid="{4A826C9C-78C4-4B60-B92C-D20BEB03EAAB}"/>
    <cellStyle name="Input 16 3 6" xfId="11981" xr:uid="{89B957D3-2489-4D9C-B518-F4D5FF393EAF}"/>
    <cellStyle name="Input 16 3 7" xfId="10845" xr:uid="{0BB1650D-1699-4154-8B21-3671EA262413}"/>
    <cellStyle name="Input 16 3 8" xfId="11575" xr:uid="{ADD89065-61D7-4861-8C21-21ECD7711A7C}"/>
    <cellStyle name="Input 16 3 9" xfId="11177" xr:uid="{9F5ADF4A-EEEE-46F8-9DA0-3D4BD451A743}"/>
    <cellStyle name="Input 16 4" xfId="7828" xr:uid="{CACF3D30-21FD-419F-93D1-D1684F8D2D6A}"/>
    <cellStyle name="Input 16 4 2" xfId="12850" xr:uid="{D8C4F30C-EF3D-4F88-86C2-D6048941CF34}"/>
    <cellStyle name="Input 16 4 3" xfId="10123" xr:uid="{E6AEF7BA-AF02-4F9D-97A0-929D5DC6673F}"/>
    <cellStyle name="Input 16 4 4" xfId="13056" xr:uid="{80F06BFC-F8C5-4812-A938-74982E4BCC68}"/>
    <cellStyle name="Input 16 4 5" xfId="9945" xr:uid="{279A4FBE-3747-4933-B49F-93F6E95E9427}"/>
    <cellStyle name="Input 16 4 6" xfId="13195" xr:uid="{34B95A8A-2D1F-419E-A13C-99A1A461E787}"/>
    <cellStyle name="Input 16 4 7" xfId="9844" xr:uid="{1CB1DE66-D14F-4199-892E-E0319D704F18}"/>
    <cellStyle name="Input 16 4 8" xfId="12436" xr:uid="{12B220CE-BDBA-4AF6-8B27-B60D507127ED}"/>
    <cellStyle name="Input 16 5" xfId="7815" xr:uid="{D3BC4A3C-09A7-44BF-BBD5-8AA2D256FB57}"/>
    <cellStyle name="Input 16 5 2" xfId="12837" xr:uid="{65536D42-CD9D-4816-BE81-13A63CBF2217}"/>
    <cellStyle name="Input 16 5 3" xfId="10135" xr:uid="{4913AB3B-6D47-4110-B17C-5F19886F34ED}"/>
    <cellStyle name="Input 16 5 4" xfId="12669" xr:uid="{F8D77765-2066-4FDD-9445-914E84C23C41}"/>
    <cellStyle name="Input 16 5 5" xfId="10246" xr:uid="{A2C633AF-CF71-46B4-921A-CC5C4D9B0115}"/>
    <cellStyle name="Input 16 5 6" xfId="13676" xr:uid="{46FDC527-14F5-404D-9D2B-3AABB6DAEBA5}"/>
    <cellStyle name="Input 16 5 7" xfId="14645" xr:uid="{71D76B41-DBFD-4F77-A4FC-1109BE158CDA}"/>
    <cellStyle name="Input 16 5 8" xfId="15597" xr:uid="{6785F016-FF2E-41A0-A25A-C613B6F6DEBF}"/>
    <cellStyle name="Input 16 6" xfId="11361" xr:uid="{DB169125-B480-461F-9E29-0F380B8CA8E8}"/>
    <cellStyle name="Input 16 7" xfId="11348" xr:uid="{ACA95F13-8F66-42BC-9775-86253AB67A77}"/>
    <cellStyle name="Input 16 8" xfId="11380" xr:uid="{064146CF-931C-48A4-90DB-C1FC68642E45}"/>
    <cellStyle name="Input 16 9" xfId="11329" xr:uid="{ADB95B0F-F10A-486C-9FDA-6DFB8D16C7BF}"/>
    <cellStyle name="Input 17" xfId="5134" xr:uid="{8D3A780B-05F3-41DE-97F4-DEAF12772B28}"/>
    <cellStyle name="Input 17 10" xfId="11400" xr:uid="{A9F8F03F-0853-4CA9-9E1E-3BB886A2387D}"/>
    <cellStyle name="Input 17 11" xfId="11309" xr:uid="{EB5FE51B-C711-4371-9A9C-EAA8DBE71A17}"/>
    <cellStyle name="Input 17 12" xfId="9838" xr:uid="{91BA22D2-9B0A-4BF3-A515-06D59D9EAA03}"/>
    <cellStyle name="Input 17 2" xfId="6854" xr:uid="{247ED677-0C65-4B8B-AF34-429F2FFC0378}"/>
    <cellStyle name="Input 17 2 10" xfId="16444" xr:uid="{97E03F5D-FABD-4341-9C06-35634704C4B0}"/>
    <cellStyle name="Input 17 2 11" xfId="17315" xr:uid="{7BC7DF4E-DFA3-4C55-8BCB-2C9F09AB1C16}"/>
    <cellStyle name="Input 17 2 2" xfId="7247" xr:uid="{92A93353-C3A9-450B-A9BC-1D8084032F8E}"/>
    <cellStyle name="Input 17 2 2 10" xfId="17352" xr:uid="{B1769A62-4BA0-4557-BB57-E6D14383812E}"/>
    <cellStyle name="Input 17 2 2 2" xfId="8887" xr:uid="{778C2531-266A-4C6A-9B70-BAEDE878D5A3}"/>
    <cellStyle name="Input 17 2 2 2 2" xfId="13538" xr:uid="{5DB7C364-C2A6-4F8B-9A35-29CC36F522B0}"/>
    <cellStyle name="Input 17 2 2 2 3" xfId="14542" xr:uid="{1369D930-973D-4979-B7FC-931B8BEF418F}"/>
    <cellStyle name="Input 17 2 2 2 4" xfId="15500" xr:uid="{F4E7652C-1879-4A6E-B7D5-B79B8D72EBAC}"/>
    <cellStyle name="Input 17 2 2 2 5" xfId="16425" xr:uid="{16C67398-8939-41AC-89CE-19AD0FC8A328}"/>
    <cellStyle name="Input 17 2 2 2 6" xfId="17296" xr:uid="{51C67797-6C27-4C9F-B1D2-1147B4C5627F}"/>
    <cellStyle name="Input 17 2 2 2 7" xfId="18142" xr:uid="{0C3739C4-2C87-470D-AD78-D1F7127413DB}"/>
    <cellStyle name="Input 17 2 2 2 8" xfId="18902" xr:uid="{427A6137-FD5B-4887-9E70-43E453BE449F}"/>
    <cellStyle name="Input 17 2 2 3" xfId="9729" xr:uid="{B99C28FA-B35D-4791-8ADE-4A171D88DEE5}"/>
    <cellStyle name="Input 17 2 2 3 2" xfId="14133" xr:uid="{44425FFB-BC54-4FEA-9A1B-9E9A4B1BAE49}"/>
    <cellStyle name="Input 17 2 2 3 3" xfId="15093" xr:uid="{8307CC3C-09A3-4F43-ABB2-2B184C800D7F}"/>
    <cellStyle name="Input 17 2 2 3 4" xfId="16045" xr:uid="{782FD69F-9862-4BCE-A77F-49995F3AA2D6}"/>
    <cellStyle name="Input 17 2 2 3 5" xfId="16919" xr:uid="{9BA3FEE6-A769-4F7B-930F-567A962676C7}"/>
    <cellStyle name="Input 17 2 2 3 6" xfId="17784" xr:uid="{28F60B00-48CF-422C-9A05-B3C8187173A5}"/>
    <cellStyle name="Input 17 2 2 3 7" xfId="18560" xr:uid="{93841FCB-16E6-4823-B17F-964B1F4CF033}"/>
    <cellStyle name="Input 17 2 2 3 8" xfId="19317" xr:uid="{53CA4F88-19A1-449B-8B9D-C3B7A3FCF8D0}"/>
    <cellStyle name="Input 17 2 2 4" xfId="12510" xr:uid="{4A59293C-A219-4245-9EAB-20D19644A590}"/>
    <cellStyle name="Input 17 2 2 5" xfId="10369" xr:uid="{EFA4199B-83AA-4BEC-ABBF-67E93326471C}"/>
    <cellStyle name="Input 17 2 2 6" xfId="13660" xr:uid="{2C982E39-A3B8-40F1-B81F-D9D083E372EA}"/>
    <cellStyle name="Input 17 2 2 7" xfId="14636" xr:uid="{F5110DE7-2BE0-4CF6-82F7-4FDDD39CF7AF}"/>
    <cellStyle name="Input 17 2 2 8" xfId="15588" xr:uid="{7B671452-0DF0-4394-92F3-FA8C20E8A5A5}"/>
    <cellStyle name="Input 17 2 2 9" xfId="16483" xr:uid="{97134CF3-49ED-46E1-965A-BF9CC4D65301}"/>
    <cellStyle name="Input 17 2 3" xfId="8494" xr:uid="{81379FA8-8A99-47DF-894B-616BDC8F64B8}"/>
    <cellStyle name="Input 17 2 3 2" xfId="13234" xr:uid="{2415980A-D95F-427F-A9E7-25E6F08CD2A9}"/>
    <cellStyle name="Input 17 2 3 3" xfId="14254" xr:uid="{013755B1-C8F2-4F43-A3A3-696EF11986D6}"/>
    <cellStyle name="Input 17 2 3 4" xfId="15214" xr:uid="{1ECD2DD7-FF49-4508-9EBB-30A7B6D7E1C1}"/>
    <cellStyle name="Input 17 2 3 5" xfId="16163" xr:uid="{BDF73CBA-02B7-49ED-9007-2F33A36F77C0}"/>
    <cellStyle name="Input 17 2 3 6" xfId="17036" xr:uid="{5F6C0916-B6FE-465B-BC86-42B71E21F209}"/>
    <cellStyle name="Input 17 2 3 7" xfId="17901" xr:uid="{A467C532-5920-4E2C-B66A-516A1C14B188}"/>
    <cellStyle name="Input 17 2 3 8" xfId="18677" xr:uid="{96891993-BF75-4876-9B6B-0284BCD7EA15}"/>
    <cellStyle name="Input 17 2 4" xfId="9504" xr:uid="{54497D28-D76B-43E6-AAEA-CEA5F2E9798F}"/>
    <cellStyle name="Input 17 2 4 2" xfId="13908" xr:uid="{2FCAFDCE-A241-4674-8A67-9442C71CF234}"/>
    <cellStyle name="Input 17 2 4 3" xfId="14868" xr:uid="{D9B02C85-F9BE-47C8-B4BF-9A6296E57B54}"/>
    <cellStyle name="Input 17 2 4 4" xfId="15820" xr:uid="{7CC45ED1-F3A2-43C2-9474-CAC120CCDA5D}"/>
    <cellStyle name="Input 17 2 4 5" xfId="16694" xr:uid="{2404FDE6-50F3-4D56-938F-124CBFCA2DEC}"/>
    <cellStyle name="Input 17 2 4 6" xfId="17559" xr:uid="{F4116F1F-D95A-436A-956B-CBC4544F509E}"/>
    <cellStyle name="Input 17 2 4 7" xfId="18335" xr:uid="{904EEA1C-B31F-4450-A1BA-3CB17EE1F717}"/>
    <cellStyle name="Input 17 2 4 8" xfId="19092" xr:uid="{B0CB01B7-0D1B-427A-A15F-6E3DF37C0F8C}"/>
    <cellStyle name="Input 17 2 5" xfId="12205" xr:uid="{5A191D0E-916B-4129-8710-BDBCA5CAEDE2}"/>
    <cellStyle name="Input 17 2 6" xfId="10658" xr:uid="{9AE47121-9A87-4561-8B8C-3B19F9D27BB1}"/>
    <cellStyle name="Input 17 2 7" xfId="13614" xr:uid="{502CC9B1-FCF9-4605-8968-8DCBB0DA75D9}"/>
    <cellStyle name="Input 17 2 8" xfId="14592" xr:uid="{FF4C5669-CB4C-4696-9F38-93A2F488C26B}"/>
    <cellStyle name="Input 17 2 9" xfId="15545" xr:uid="{4894EDD5-82BB-4E3A-A2E5-CFFFC5ADE795}"/>
    <cellStyle name="Input 17 3" xfId="7006" xr:uid="{5FA4781D-0E70-4ABA-9750-6C2E04EE4D41}"/>
    <cellStyle name="Input 17 3 10" xfId="13703" xr:uid="{43A157E9-C0D3-43CA-B084-9FB265376368}"/>
    <cellStyle name="Input 17 3 2" xfId="8646" xr:uid="{FAD05F11-CC20-45DC-ABE5-061B896D102D}"/>
    <cellStyle name="Input 17 3 2 2" xfId="13366" xr:uid="{A371F78A-A060-4998-BE11-4DABC20E0DD7}"/>
    <cellStyle name="Input 17 3 2 3" xfId="14380" xr:uid="{24ECC06F-5AD1-4A0C-8724-B931410E7747}"/>
    <cellStyle name="Input 17 3 2 4" xfId="15338" xr:uid="{25E9DD78-619C-45F7-AF4A-A9E7F12A77B8}"/>
    <cellStyle name="Input 17 3 2 5" xfId="16282" xr:uid="{22D26EE1-2652-403C-8EF1-C8D3E1271FB0}"/>
    <cellStyle name="Input 17 3 2 6" xfId="17155" xr:uid="{327B2F31-B93C-4329-BB80-14B82106E16D}"/>
    <cellStyle name="Input 17 3 2 7" xfId="18020" xr:uid="{62A61122-4A84-490A-A304-A21381ED53E0}"/>
    <cellStyle name="Input 17 3 2 8" xfId="18788" xr:uid="{02A41D14-D028-4633-BCE2-844D60C4C169}"/>
    <cellStyle name="Input 17 3 3" xfId="9615" xr:uid="{16A3F4DB-56A6-479E-924C-660073DB28AD}"/>
    <cellStyle name="Input 17 3 3 2" xfId="14019" xr:uid="{468D0800-B191-4AC8-9033-A3DF9F8E7701}"/>
    <cellStyle name="Input 17 3 3 3" xfId="14979" xr:uid="{C048FA9E-58D2-4163-B258-11DE5B1582D8}"/>
    <cellStyle name="Input 17 3 3 4" xfId="15931" xr:uid="{7F4BB410-EF41-433D-B1EC-A8D560E7600E}"/>
    <cellStyle name="Input 17 3 3 5" xfId="16805" xr:uid="{7D11F2EB-5CC2-4D6A-8B01-19320DE31A70}"/>
    <cellStyle name="Input 17 3 3 6" xfId="17670" xr:uid="{3020ED56-AABC-4AD4-884F-D3BB7678B3A9}"/>
    <cellStyle name="Input 17 3 3 7" xfId="18446" xr:uid="{66C49D19-CA4A-4178-94D9-0C9D3C89CB10}"/>
    <cellStyle name="Input 17 3 3 8" xfId="19203" xr:uid="{A8FCDED2-B57B-40CE-92EA-18A493226FF8}"/>
    <cellStyle name="Input 17 3 4" xfId="12337" xr:uid="{20F6F0A3-6A8C-42A2-A114-108599864559}"/>
    <cellStyle name="Input 17 3 5" xfId="10531" xr:uid="{366D64B2-286A-4043-A948-9EB7C74BB025}"/>
    <cellStyle name="Input 17 3 6" xfId="12616" xr:uid="{A41F40BB-947F-44AB-9804-9787CEB62A57}"/>
    <cellStyle name="Input 17 3 7" xfId="10287" xr:uid="{C68CA037-508B-49DF-A309-FF45E2390353}"/>
    <cellStyle name="Input 17 3 8" xfId="12925" xr:uid="{A2C3E89A-7B92-446C-96FA-D9C2035B5042}"/>
    <cellStyle name="Input 17 3 9" xfId="10058" xr:uid="{A7D557A2-BA08-4007-8DBC-6B41FB738ACA}"/>
    <cellStyle name="Input 17 4" xfId="7829" xr:uid="{EB47754F-C953-47AD-B786-6CCC7B81AD52}"/>
    <cellStyle name="Input 17 4 2" xfId="12851" xr:uid="{6554F440-25EA-45B5-A44E-E7232716F330}"/>
    <cellStyle name="Input 17 4 3" xfId="10122" xr:uid="{106113B0-486F-4565-A4CA-1478C1C4F2E7}"/>
    <cellStyle name="Input 17 4 4" xfId="12670" xr:uid="{8B8A0834-BAED-45C0-8141-BA344C7F5C96}"/>
    <cellStyle name="Input 17 4 5" xfId="10245" xr:uid="{E9A70959-0E71-4E59-BC65-EB9A86365390}"/>
    <cellStyle name="Input 17 4 6" xfId="13050" xr:uid="{49D203A1-9E8D-4950-8CCC-82BCFEB16EB7}"/>
    <cellStyle name="Input 17 4 7" xfId="9951" xr:uid="{80CEBF0F-DC3C-4018-844D-DECA1C718C95}"/>
    <cellStyle name="Input 17 4 8" xfId="12163" xr:uid="{788F3F4B-B767-4296-ADED-28E5F13A02D2}"/>
    <cellStyle name="Input 17 5" xfId="7814" xr:uid="{D0F71C8A-63B9-4709-87C5-FA83A8F48811}"/>
    <cellStyle name="Input 17 5 2" xfId="12836" xr:uid="{0C38B785-4B97-4693-A29F-7F58AE4A0D9F}"/>
    <cellStyle name="Input 17 5 3" xfId="10136" xr:uid="{CFA7DDFB-6626-4C86-8CF3-ACBBA6ED4E15}"/>
    <cellStyle name="Input 17 5 4" xfId="12134" xr:uid="{10915CC3-0EE4-4700-B401-D9640F357C06}"/>
    <cellStyle name="Input 17 5 5" xfId="10719" xr:uid="{B622386E-D2FF-443F-9A29-30D1DBAB422E}"/>
    <cellStyle name="Input 17 5 6" xfId="12583" xr:uid="{86C68385-10AF-4032-B476-6E0ECAB673CC}"/>
    <cellStyle name="Input 17 5 7" xfId="10317" xr:uid="{6EE63420-9FD0-4E1B-93DC-E0BDCF1A29BE}"/>
    <cellStyle name="Input 17 5 8" xfId="11744" xr:uid="{CE49BC04-996C-41C6-BD2E-64F111731ABF}"/>
    <cellStyle name="Input 17 6" xfId="11362" xr:uid="{F11ACBF8-7EE3-4539-8139-DF4645789A25}"/>
    <cellStyle name="Input 17 7" xfId="11347" xr:uid="{B4203DDA-92DC-43B8-8129-3B809EEF9043}"/>
    <cellStyle name="Input 17 8" xfId="11381" xr:uid="{B0DA4C5D-179C-4220-96F6-03DDAEDA11A2}"/>
    <cellStyle name="Input 17 9" xfId="11328" xr:uid="{805AA692-17D8-44D3-A701-60F70FC7BCEC}"/>
    <cellStyle name="Input 18" xfId="5135" xr:uid="{53F8B788-0318-4ED9-997C-6D03F32EE0DA}"/>
    <cellStyle name="Input 18 10" xfId="11327" xr:uid="{D8CCB453-F7C5-4C0A-94A1-BEBC63E7BCAF}"/>
    <cellStyle name="Input 18 11" xfId="11401" xr:uid="{0D75A82A-964C-4B5C-990C-09519305C19F}"/>
    <cellStyle name="Input 18 12" xfId="11308" xr:uid="{ED0CED6A-3018-4CC6-8E0E-0145D9548D45}"/>
    <cellStyle name="Input 18 13" xfId="11418" xr:uid="{A5EA1A17-1107-4D21-B1C8-A08E6A7660B9}"/>
    <cellStyle name="Input 18 2" xfId="5136" xr:uid="{078A93B8-8DF1-48D4-B25B-EAABF2EA87CF}"/>
    <cellStyle name="Input 18 2 10" xfId="11402" xr:uid="{21E989A4-9C35-48E7-AB90-D3083D162883}"/>
    <cellStyle name="Input 18 2 11" xfId="11307" xr:uid="{84E55818-4395-4F62-9148-F5ED8DF81961}"/>
    <cellStyle name="Input 18 2 12" xfId="11419" xr:uid="{4D07F187-7F33-445A-ADE5-DBBE0AC8FABF}"/>
    <cellStyle name="Input 18 2 2" xfId="6852" xr:uid="{7AD1299E-DA41-4194-9A11-F2EA1EF6E50F}"/>
    <cellStyle name="Input 18 2 2 10" xfId="11131" xr:uid="{60836126-6090-4C0A-BB44-B79D73CEBC0D}"/>
    <cellStyle name="Input 18 2 2 11" xfId="12549" xr:uid="{561F89DB-BB0C-4E59-88CF-79EE83E45C48}"/>
    <cellStyle name="Input 18 2 2 2" xfId="7248" xr:uid="{39F58DA6-33E8-4BD8-B7F0-4C619A067957}"/>
    <cellStyle name="Input 18 2 2 2 10" xfId="14367" xr:uid="{1AA6E5B4-8015-4F3B-A4C8-1919F532278F}"/>
    <cellStyle name="Input 18 2 2 2 2" xfId="8888" xr:uid="{5F2F359D-DC3A-4A8D-B76A-750914A48CF6}"/>
    <cellStyle name="Input 18 2 2 2 2 2" xfId="13539" xr:uid="{9DD6DB02-EBD2-486D-922E-D0390C9B14F6}"/>
    <cellStyle name="Input 18 2 2 2 2 3" xfId="14543" xr:uid="{BFDA939B-C76C-46CE-805D-730B2B1037BB}"/>
    <cellStyle name="Input 18 2 2 2 2 4" xfId="15501" xr:uid="{0F877398-C1CA-4292-9E8B-91DBEC32CAF2}"/>
    <cellStyle name="Input 18 2 2 2 2 5" xfId="16426" xr:uid="{63666AAB-17EE-4F7F-B789-FEAA4D26F634}"/>
    <cellStyle name="Input 18 2 2 2 2 6" xfId="17297" xr:uid="{9E5BC04D-C63F-416B-B934-70811654D0D0}"/>
    <cellStyle name="Input 18 2 2 2 2 7" xfId="18143" xr:uid="{65771F21-D832-4705-BAD2-F066A9A1C18A}"/>
    <cellStyle name="Input 18 2 2 2 2 8" xfId="18903" xr:uid="{E35F747C-8E7C-41C8-805C-A5DC8F230252}"/>
    <cellStyle name="Input 18 2 2 2 3" xfId="9730" xr:uid="{BF73E661-5439-4696-8FF1-8E914557C7BD}"/>
    <cellStyle name="Input 18 2 2 2 3 2" xfId="14134" xr:uid="{7DA179A2-838E-4072-836A-7B58B834FF49}"/>
    <cellStyle name="Input 18 2 2 2 3 3" xfId="15094" xr:uid="{AF45603F-0D46-411A-B7EA-965AEB6F37AB}"/>
    <cellStyle name="Input 18 2 2 2 3 4" xfId="16046" xr:uid="{03D475B1-B75B-4A9C-A67A-EA35B31B87FB}"/>
    <cellStyle name="Input 18 2 2 2 3 5" xfId="16920" xr:uid="{5DFAE92F-ADAD-4DDD-892F-44EC588265FE}"/>
    <cellStyle name="Input 18 2 2 2 3 6" xfId="17785" xr:uid="{F26AE9D5-FE8A-4444-BFBE-D2D4616BED6E}"/>
    <cellStyle name="Input 18 2 2 2 3 7" xfId="18561" xr:uid="{088D1A06-CBE5-4907-BA02-23594819C829}"/>
    <cellStyle name="Input 18 2 2 2 3 8" xfId="19318" xr:uid="{3702C541-3C44-4A92-8933-CFE2E6632F6F}"/>
    <cellStyle name="Input 18 2 2 2 4" xfId="12511" xr:uid="{5C33DB40-AC0F-425A-AFBC-4222221C555A}"/>
    <cellStyle name="Input 18 2 2 2 5" xfId="10368" xr:uid="{F831023E-4996-4BD8-9A2F-63ACD1160BF0}"/>
    <cellStyle name="Input 18 2 2 2 6" xfId="13149" xr:uid="{05B1508D-3FAE-4B8B-A8F7-8FAFCF1BA5E6}"/>
    <cellStyle name="Input 18 2 2 2 7" xfId="9879" xr:uid="{57636050-5E78-478A-B013-F365CED2BF25}"/>
    <cellStyle name="Input 18 2 2 2 8" xfId="12746" xr:uid="{3F60A165-77BE-4D2B-96C4-3C2E54D30A04}"/>
    <cellStyle name="Input 18 2 2 2 9" xfId="13353" xr:uid="{500C5755-4CB3-4F01-9B09-39B81178F440}"/>
    <cellStyle name="Input 18 2 2 3" xfId="8492" xr:uid="{8CBDCD52-8615-4F59-A5CF-A7235DD676C8}"/>
    <cellStyle name="Input 18 2 2 3 2" xfId="13232" xr:uid="{4A9BBD64-013D-415B-800B-2D97FB0A43D9}"/>
    <cellStyle name="Input 18 2 2 3 3" xfId="14252" xr:uid="{E9DFA6E6-7972-4A20-A351-D7BF3517AEC4}"/>
    <cellStyle name="Input 18 2 2 3 4" xfId="15212" xr:uid="{42287A00-F418-43B0-87C5-A512DB97C6FC}"/>
    <cellStyle name="Input 18 2 2 3 5" xfId="16161" xr:uid="{B7FB70D3-0F72-4F82-AE5B-FF5ADCBB5C22}"/>
    <cellStyle name="Input 18 2 2 3 6" xfId="17034" xr:uid="{039291AC-7621-474B-B195-33C82A797591}"/>
    <cellStyle name="Input 18 2 2 3 7" xfId="17899" xr:uid="{4BEC5840-9977-4C00-A243-CCEABDB43F96}"/>
    <cellStyle name="Input 18 2 2 3 8" xfId="18675" xr:uid="{A5946744-9A18-446F-9F9E-570C9711EF33}"/>
    <cellStyle name="Input 18 2 2 4" xfId="9502" xr:uid="{94ECE897-E03C-4808-B04E-311DFA291962}"/>
    <cellStyle name="Input 18 2 2 4 2" xfId="13906" xr:uid="{1FBEEB51-522C-48FF-BABB-53E73ADDBD5A}"/>
    <cellStyle name="Input 18 2 2 4 3" xfId="14866" xr:uid="{F99B0B58-09DB-46E9-BF8F-245BC70A3E5A}"/>
    <cellStyle name="Input 18 2 2 4 4" xfId="15818" xr:uid="{1F3754C2-5071-48E8-862D-BCAA8ACCADD1}"/>
    <cellStyle name="Input 18 2 2 4 5" xfId="16692" xr:uid="{B61442C6-7622-4AE2-8567-6C96412C2DC4}"/>
    <cellStyle name="Input 18 2 2 4 6" xfId="17557" xr:uid="{15943AAB-9BF0-43CD-A23E-567E50C35B07}"/>
    <cellStyle name="Input 18 2 2 4 7" xfId="18333" xr:uid="{EF4EDCFC-1EBF-4957-87EF-2545CEDA1D85}"/>
    <cellStyle name="Input 18 2 2 4 8" xfId="19090" xr:uid="{1E2717CF-ACC3-4A36-82C2-FD20E4DF554C}"/>
    <cellStyle name="Input 18 2 2 5" xfId="12203" xr:uid="{280D21B1-01B2-4234-92C1-E417F1604073}"/>
    <cellStyle name="Input 18 2 2 6" xfId="10660" xr:uid="{C289F9FD-4EB0-47AB-A044-AC5BC27114FA}"/>
    <cellStyle name="Input 18 2 2 7" xfId="12080" xr:uid="{BA2E24EC-B2D9-4366-93AC-4FE126E8EDB2}"/>
    <cellStyle name="Input 18 2 2 8" xfId="10768" xr:uid="{58B124DD-2631-4A8B-8DA2-A6F9A24597EA}"/>
    <cellStyle name="Input 18 2 2 9" xfId="11644" xr:uid="{52A52659-0E81-4340-ACC8-3459DBE7A882}"/>
    <cellStyle name="Input 18 2 3" xfId="7008" xr:uid="{63F5DCA2-AAC2-4581-A15E-4A84FBF83F24}"/>
    <cellStyle name="Input 18 2 3 10" xfId="12369" xr:uid="{2EB26C18-98AB-46BB-A629-4771C020B9B8}"/>
    <cellStyle name="Input 18 2 3 2" xfId="8648" xr:uid="{5A56952D-9092-4A59-B53E-A9FB839ACB06}"/>
    <cellStyle name="Input 18 2 3 2 2" xfId="13368" xr:uid="{880BF03F-47F6-4DD8-B852-BC96D5593EB0}"/>
    <cellStyle name="Input 18 2 3 2 3" xfId="14382" xr:uid="{2097BB75-8684-46EC-9932-4243A45F0296}"/>
    <cellStyle name="Input 18 2 3 2 4" xfId="15340" xr:uid="{DACDC903-FE72-4A5E-9D91-73DF62797F20}"/>
    <cellStyle name="Input 18 2 3 2 5" xfId="16284" xr:uid="{4E7B7653-2452-4246-8B02-78DE4D02658F}"/>
    <cellStyle name="Input 18 2 3 2 6" xfId="17157" xr:uid="{786A5613-E703-4E50-8A72-BEDD3F8AFFD1}"/>
    <cellStyle name="Input 18 2 3 2 7" xfId="18022" xr:uid="{E666CE11-3682-4ADF-862D-A1067EB43984}"/>
    <cellStyle name="Input 18 2 3 2 8" xfId="18790" xr:uid="{329339F2-8A72-4292-816F-802BDE2B1FBB}"/>
    <cellStyle name="Input 18 2 3 3" xfId="9617" xr:uid="{5D59AF38-3F2B-4385-B196-FCCF72331047}"/>
    <cellStyle name="Input 18 2 3 3 2" xfId="14021" xr:uid="{747EEA8C-5562-49FC-8FAD-B54FFA5A4AAC}"/>
    <cellStyle name="Input 18 2 3 3 3" xfId="14981" xr:uid="{14E2C26D-2A5A-4CB6-88E4-0BA40B03003F}"/>
    <cellStyle name="Input 18 2 3 3 4" xfId="15933" xr:uid="{19631531-97D6-4884-9B91-7428B89BA7A5}"/>
    <cellStyle name="Input 18 2 3 3 5" xfId="16807" xr:uid="{0B55150F-3680-4384-BEDD-0F57814B252F}"/>
    <cellStyle name="Input 18 2 3 3 6" xfId="17672" xr:uid="{30B2028F-4468-4037-ACB3-2148D1EB321B}"/>
    <cellStyle name="Input 18 2 3 3 7" xfId="18448" xr:uid="{4E69D26D-684C-4E4A-89BF-D4EFC80479F2}"/>
    <cellStyle name="Input 18 2 3 3 8" xfId="19205" xr:uid="{76C5AA19-88DD-4867-81FF-0845FB661C00}"/>
    <cellStyle name="Input 18 2 3 4" xfId="12339" xr:uid="{9FDF9948-D146-4547-8466-479925B64D77}"/>
    <cellStyle name="Input 18 2 3 5" xfId="10529" xr:uid="{7A4C85DB-BD20-4A33-82F0-CDE986858249}"/>
    <cellStyle name="Input 18 2 3 6" xfId="13038" xr:uid="{131B7BDF-C3D8-4E9B-9D2A-0FD6696B16DA}"/>
    <cellStyle name="Input 18 2 3 7" xfId="9961" xr:uid="{8C4BE9FC-7D5D-4AC1-AA03-9B499AFC8E0C}"/>
    <cellStyle name="Input 18 2 3 8" xfId="12394" xr:uid="{FD056D4C-A7C2-4380-82EE-AA2BCEAF6595}"/>
    <cellStyle name="Input 18 2 3 9" xfId="10482" xr:uid="{A7E27CB6-CDE9-4D73-B0C9-90EC13F0DC32}"/>
    <cellStyle name="Input 18 2 4" xfId="7831" xr:uid="{7C0B6017-0F3E-48EC-A1B9-B0563D7BE663}"/>
    <cellStyle name="Input 18 2 4 2" xfId="12853" xr:uid="{1CA920DE-DA9A-4FCF-91DF-C255BA1D8790}"/>
    <cellStyle name="Input 18 2 4 3" xfId="10120" xr:uid="{CF3F84AD-85FF-431E-948F-38B8C8489EEB}"/>
    <cellStyle name="Input 18 2 4 4" xfId="13010" xr:uid="{8A02F2B6-72C4-4598-B063-DC0D7498B291}"/>
    <cellStyle name="Input 18 2 4 5" xfId="9980" xr:uid="{1A311878-C72B-4380-BD08-453A4A5019F9}"/>
    <cellStyle name="Input 18 2 4 6" xfId="11824" xr:uid="{3728198C-3F93-49B1-BE06-1D4C01A6B208}"/>
    <cellStyle name="Input 18 2 4 7" xfId="10979" xr:uid="{97C963CE-D36F-47A3-AE59-727DDAEA9E55}"/>
    <cellStyle name="Input 18 2 4 8" xfId="12066" xr:uid="{5482D0FF-9AE5-463C-A87C-E119C80F1EA8}"/>
    <cellStyle name="Input 18 2 5" xfId="7812" xr:uid="{DA93AB10-8F32-412F-8FCC-DE5A26B80645}"/>
    <cellStyle name="Input 18 2 5 2" xfId="12834" xr:uid="{8B6E3EBD-4691-45BD-AFC3-8D24BEF04748}"/>
    <cellStyle name="Input 18 2 5 3" xfId="10138" xr:uid="{ADA8C4F7-8B23-42E6-8705-6BCD838B5AE0}"/>
    <cellStyle name="Input 18 2 5 4" xfId="13502" xr:uid="{74485C61-793E-4534-983E-FBA5B34F8875}"/>
    <cellStyle name="Input 18 2 5 5" xfId="14508" xr:uid="{84A41546-0FFE-4581-A490-A2126FF46E2B}"/>
    <cellStyle name="Input 18 2 5 6" xfId="15466" xr:uid="{3855E521-F3D8-4827-B05B-9FA97A76DB19}"/>
    <cellStyle name="Input 18 2 5 7" xfId="16392" xr:uid="{561F8FA5-B472-4FBB-A76E-0E05EAD87D9F}"/>
    <cellStyle name="Input 18 2 5 8" xfId="17263" xr:uid="{6E695C8E-E394-4156-BA54-A4C18FCA5A7B}"/>
    <cellStyle name="Input 18 2 6" xfId="11364" xr:uid="{A1328EFC-E24A-479A-9F77-E575CA9C1504}"/>
    <cellStyle name="Input 18 2 7" xfId="11345" xr:uid="{A9E1CA33-98C1-4E17-8C59-09F507898020}"/>
    <cellStyle name="Input 18 2 8" xfId="11383" xr:uid="{A47FCFB2-9F93-4D9F-9C0E-00A2BAD1C6B0}"/>
    <cellStyle name="Input 18 2 9" xfId="11326" xr:uid="{44F997E3-47B3-4CBD-BF89-AB1E20F8C514}"/>
    <cellStyle name="Input 18 3" xfId="6853" xr:uid="{0A6A9D94-1403-4E92-B502-CA38FA78BACC}"/>
    <cellStyle name="Input 18 3 10" xfId="11045" xr:uid="{5C02E194-82AD-4489-94F5-A2C091CEBFFB}"/>
    <cellStyle name="Input 18 3 11" xfId="13588" xr:uid="{9F4DD39B-949E-4B82-BA1E-0D35CD85326E}"/>
    <cellStyle name="Input 18 3 2" xfId="7249" xr:uid="{CF355426-D85A-42EF-B71C-D84019D08F8F}"/>
    <cellStyle name="Input 18 3 2 10" xfId="13083" xr:uid="{1C87752F-2781-4B81-80D1-B1C8C3A150E5}"/>
    <cellStyle name="Input 18 3 2 2" xfId="8889" xr:uid="{A02445B2-03AB-4A12-82A2-C3123C019592}"/>
    <cellStyle name="Input 18 3 2 2 2" xfId="13540" xr:uid="{E1C4FC96-132A-4314-BF2F-4090BE53DC53}"/>
    <cellStyle name="Input 18 3 2 2 3" xfId="14544" xr:uid="{B7AF38A9-A151-4726-91AB-9A1EA78C69D4}"/>
    <cellStyle name="Input 18 3 2 2 4" xfId="15502" xr:uid="{0991735C-FBBA-4791-93B5-A0EF42614521}"/>
    <cellStyle name="Input 18 3 2 2 5" xfId="16427" xr:uid="{84A1F327-C90C-41BF-8A40-039DAB30CABF}"/>
    <cellStyle name="Input 18 3 2 2 6" xfId="17298" xr:uid="{E4937FCA-63C9-444E-BC8C-151BA55DD7F5}"/>
    <cellStyle name="Input 18 3 2 2 7" xfId="18144" xr:uid="{FDBE8588-661C-4D41-BF7C-0C2DA9A3B0A1}"/>
    <cellStyle name="Input 18 3 2 2 8" xfId="18904" xr:uid="{1EB438FB-91DB-486E-BD59-B2C17A718596}"/>
    <cellStyle name="Input 18 3 2 3" xfId="9731" xr:uid="{2D76605F-AC8F-48A1-A48C-193D8E7BBBA9}"/>
    <cellStyle name="Input 18 3 2 3 2" xfId="14135" xr:uid="{DA422D55-79A1-4450-BBD1-2CE13D897AD5}"/>
    <cellStyle name="Input 18 3 2 3 3" xfId="15095" xr:uid="{9BAC80F8-B258-41D2-9F90-A3BF38A70657}"/>
    <cellStyle name="Input 18 3 2 3 4" xfId="16047" xr:uid="{12C8EAE5-6813-4DEA-ADF9-3A0538384129}"/>
    <cellStyle name="Input 18 3 2 3 5" xfId="16921" xr:uid="{9D133776-9787-43CC-AFAE-EC5C01426A4E}"/>
    <cellStyle name="Input 18 3 2 3 6" xfId="17786" xr:uid="{28C072C0-F513-48D5-9686-C34CC5A4214A}"/>
    <cellStyle name="Input 18 3 2 3 7" xfId="18562" xr:uid="{9D8E7902-59A8-4E4C-8FBC-E595CDE66B06}"/>
    <cellStyle name="Input 18 3 2 3 8" xfId="19319" xr:uid="{4911AFCD-46B2-49A8-B61B-93A19F251619}"/>
    <cellStyle name="Input 18 3 2 4" xfId="12512" xr:uid="{F7575668-51D6-45C3-BF3A-846B77211B02}"/>
    <cellStyle name="Input 18 3 2 5" xfId="10367" xr:uid="{6396E79B-2C8D-429C-A60A-6AAE347D71C4}"/>
    <cellStyle name="Input 18 3 2 6" xfId="11988" xr:uid="{B06AAE79-0836-4CD3-AE12-1D8A02ECD37E}"/>
    <cellStyle name="Input 18 3 2 7" xfId="10839" xr:uid="{E948C8E2-86FA-4B86-89B9-14E168C495D4}"/>
    <cellStyle name="Input 18 3 2 8" xfId="11581" xr:uid="{EA386A80-F672-4377-AAC1-B1DE730C3DAF}"/>
    <cellStyle name="Input 18 3 2 9" xfId="11171" xr:uid="{A0391277-5677-4E43-9BA0-0E411F25A3F5}"/>
    <cellStyle name="Input 18 3 3" xfId="8493" xr:uid="{AF53A93A-0192-44B4-8B20-FBEAEB9E142B}"/>
    <cellStyle name="Input 18 3 3 2" xfId="13233" xr:uid="{EBC8653B-4AB4-4851-BD6A-F65BA2B7914E}"/>
    <cellStyle name="Input 18 3 3 3" xfId="14253" xr:uid="{4ADD315B-05E4-4F58-B696-045081774B9C}"/>
    <cellStyle name="Input 18 3 3 4" xfId="15213" xr:uid="{9303416E-9448-4D24-BF0C-74CD1D592425}"/>
    <cellStyle name="Input 18 3 3 5" xfId="16162" xr:uid="{2BE5BFCF-0B54-499E-819B-08A97E0D7B1F}"/>
    <cellStyle name="Input 18 3 3 6" xfId="17035" xr:uid="{7DBC41F8-E2A5-437D-A3C1-25FF0B5948BF}"/>
    <cellStyle name="Input 18 3 3 7" xfId="17900" xr:uid="{F201997A-C221-4FC9-9F9A-59D5E482277F}"/>
    <cellStyle name="Input 18 3 3 8" xfId="18676" xr:uid="{C3B46F30-E999-4D49-AFF1-D4C37282BD74}"/>
    <cellStyle name="Input 18 3 4" xfId="9503" xr:uid="{C2EE6AE0-31A3-47D8-B059-965FA84FCE83}"/>
    <cellStyle name="Input 18 3 4 2" xfId="13907" xr:uid="{08231995-13F5-46B1-AE4D-C0EE7044B929}"/>
    <cellStyle name="Input 18 3 4 3" xfId="14867" xr:uid="{7A1A6178-4FD3-4BE6-A630-EE60E589A831}"/>
    <cellStyle name="Input 18 3 4 4" xfId="15819" xr:uid="{8FFAA560-66D4-44BC-AEED-A907854C572F}"/>
    <cellStyle name="Input 18 3 4 5" xfId="16693" xr:uid="{FFB7CDEA-FDEE-46A4-B9EA-BD73A3309B4F}"/>
    <cellStyle name="Input 18 3 4 6" xfId="17558" xr:uid="{3260D592-699C-4C3E-9E22-4E2E46070C38}"/>
    <cellStyle name="Input 18 3 4 7" xfId="18334" xr:uid="{1BD00EC5-507B-447C-88B8-FB7A8FF71C1D}"/>
    <cellStyle name="Input 18 3 4 8" xfId="19091" xr:uid="{01DF9A61-C5B3-49D0-9E17-2BF09545C541}"/>
    <cellStyle name="Input 18 3 5" xfId="12204" xr:uid="{4FAAA573-ED58-4D01-9291-540D5347C76F}"/>
    <cellStyle name="Input 18 3 6" xfId="10659" xr:uid="{E5024395-0673-4BFF-8F97-98C0C0B30FBB}"/>
    <cellStyle name="Input 18 3 7" xfId="12592" xr:uid="{AB7A45B3-13DE-4C2F-97DA-77F393584E01}"/>
    <cellStyle name="Input 18 3 8" xfId="10310" xr:uid="{3A60B0AA-5D26-491D-A799-9D2B1C380A49}"/>
    <cellStyle name="Input 18 3 9" xfId="11750" xr:uid="{C7BDC71D-E4FD-4C0C-AA95-1817718739C7}"/>
    <cellStyle name="Input 18 4" xfId="7007" xr:uid="{9128076B-4CE0-4A0E-8E43-214677EFE59B}"/>
    <cellStyle name="Input 18 4 10" xfId="17336" xr:uid="{1C200687-1065-4A5D-93D2-24B988009A8A}"/>
    <cellStyle name="Input 18 4 2" xfId="8647" xr:uid="{9DCD8FF9-498A-4815-9840-15DD75EAFC0B}"/>
    <cellStyle name="Input 18 4 2 2" xfId="13367" xr:uid="{8FD89088-A69E-4589-B43C-F2A6D95E49F8}"/>
    <cellStyle name="Input 18 4 2 3" xfId="14381" xr:uid="{8600E7DD-7034-4602-AC2E-648F3F48D61D}"/>
    <cellStyle name="Input 18 4 2 4" xfId="15339" xr:uid="{7FC48B10-155B-46A6-BA83-91D8891F1E24}"/>
    <cellStyle name="Input 18 4 2 5" xfId="16283" xr:uid="{A8895C00-5613-4F03-92F0-ED8C772D0846}"/>
    <cellStyle name="Input 18 4 2 6" xfId="17156" xr:uid="{6C95117F-E2FB-423C-85D7-3AFAE5B7C03D}"/>
    <cellStyle name="Input 18 4 2 7" xfId="18021" xr:uid="{BE6DF445-7F86-4BD6-B80A-D735D404F3FB}"/>
    <cellStyle name="Input 18 4 2 8" xfId="18789" xr:uid="{AB637EF9-9C17-434D-BFF0-B4DED93BD7FF}"/>
    <cellStyle name="Input 18 4 3" xfId="9616" xr:uid="{954C13C2-A923-4167-9A2A-57B32ACFE8C3}"/>
    <cellStyle name="Input 18 4 3 2" xfId="14020" xr:uid="{88F6884B-4C34-41F4-80A5-0514BC83F438}"/>
    <cellStyle name="Input 18 4 3 3" xfId="14980" xr:uid="{7CBF5470-6373-46E3-AE47-7DBF490676F4}"/>
    <cellStyle name="Input 18 4 3 4" xfId="15932" xr:uid="{7A242285-AB6F-4AAD-91B9-E4BB1EE88CCF}"/>
    <cellStyle name="Input 18 4 3 5" xfId="16806" xr:uid="{891C95A1-E1BE-4642-8DC5-678F8AB81EDC}"/>
    <cellStyle name="Input 18 4 3 6" xfId="17671" xr:uid="{1307F38F-3F03-4737-A1C8-8F3021141C42}"/>
    <cellStyle name="Input 18 4 3 7" xfId="18447" xr:uid="{9EAB5994-AD6E-49E5-AD86-25E4B6DD4B87}"/>
    <cellStyle name="Input 18 4 3 8" xfId="19204" xr:uid="{8C71D92E-C706-4E13-9D0C-AD6B72494CCB}"/>
    <cellStyle name="Input 18 4 4" xfId="12338" xr:uid="{E8D88DEB-F2D7-4C31-A57F-D433E7361763}"/>
    <cellStyle name="Input 18 4 5" xfId="10530" xr:uid="{D5EF636F-DBB8-4C3A-8AAF-34F0F75F146D}"/>
    <cellStyle name="Input 18 4 6" xfId="13637" xr:uid="{8DF2DA7C-EC3E-42CF-A2D0-CF4A129BFEC8}"/>
    <cellStyle name="Input 18 4 7" xfId="14615" xr:uid="{A1B8D281-07CD-4B44-8EE0-913DC010873F}"/>
    <cellStyle name="Input 18 4 8" xfId="15568" xr:uid="{4382EABE-59FB-41CB-BE7F-29EB35F4EC5C}"/>
    <cellStyle name="Input 18 4 9" xfId="16467" xr:uid="{09BB9BE9-3F8B-4727-90BD-137CB8B5D32A}"/>
    <cellStyle name="Input 18 5" xfId="7830" xr:uid="{15D68DAE-81BF-4F25-99D0-4DA73B56B469}"/>
    <cellStyle name="Input 18 5 2" xfId="12852" xr:uid="{4930A76F-8B12-431D-8D51-F8CC812E92A0}"/>
    <cellStyle name="Input 18 5 3" xfId="10121" xr:uid="{9CFEF35D-7749-4B87-B615-4C2376DEA1CB}"/>
    <cellStyle name="Input 18 5 4" xfId="13690" xr:uid="{B6A7C5A7-D65F-4E47-ABAD-A08C623AF184}"/>
    <cellStyle name="Input 18 5 5" xfId="14658" xr:uid="{3EB2766B-4D6B-48AA-929C-3B18CA1F9FF4}"/>
    <cellStyle name="Input 18 5 6" xfId="15610" xr:uid="{8C173914-7C34-45D1-B509-FD8ED1B46BBB}"/>
    <cellStyle name="Input 18 5 7" xfId="16495" xr:uid="{C13F8DB4-7AD9-4B15-A20A-A6702A66F9DD}"/>
    <cellStyle name="Input 18 5 8" xfId="17363" xr:uid="{BE319996-6C5B-4473-8178-85F08D078B48}"/>
    <cellStyle name="Input 18 6" xfId="7813" xr:uid="{E0371386-A782-4BF4-941A-1406F1730101}"/>
    <cellStyle name="Input 18 6 2" xfId="12835" xr:uid="{F85928C0-3A3B-4639-A69E-0B9C855DD6AD}"/>
    <cellStyle name="Input 18 6 3" xfId="10137" xr:uid="{ACB6AD95-166F-40F9-9994-E5E4FEE87CDA}"/>
    <cellStyle name="Input 18 6 4" xfId="13067" xr:uid="{53C2215D-1E5A-44D7-B909-248A94171C8F}"/>
    <cellStyle name="Input 18 6 5" xfId="9937" xr:uid="{33ABC8EA-0747-4B42-BE23-6EA831F51199}"/>
    <cellStyle name="Input 18 6 6" xfId="9828" xr:uid="{560B8749-8118-47F2-8968-EC9F75500130}"/>
    <cellStyle name="Input 18 6 7" xfId="11938" xr:uid="{1CD2C57D-034F-47A3-A11A-D6C5E8FB36F1}"/>
    <cellStyle name="Input 18 6 8" xfId="10877" xr:uid="{DF4B9E0F-BB05-4640-B2F5-DA5D95D64B58}"/>
    <cellStyle name="Input 18 7" xfId="11363" xr:uid="{D5F9AB20-8D6F-46B4-A446-0DCE2209207E}"/>
    <cellStyle name="Input 18 8" xfId="11346" xr:uid="{BD3D34C1-00E8-4008-B902-7F8D1941B855}"/>
    <cellStyle name="Input 18 9" xfId="11382" xr:uid="{8DC6166D-3D04-4E01-8832-E14A1F4434BC}"/>
    <cellStyle name="Input 19" xfId="5137" xr:uid="{87B717E5-2318-4D87-AA81-5705F7F8CC79}"/>
    <cellStyle name="Input 19 10" xfId="11325" xr:uid="{6912DBB4-9A45-4823-8D17-B61E6809043F}"/>
    <cellStyle name="Input 19 11" xfId="11403" xr:uid="{5385C4EF-957D-4225-A0A3-B56E3E889C60}"/>
    <cellStyle name="Input 19 12" xfId="11306" xr:uid="{9160C89B-02C8-4972-B3D8-A7C94C9B9E89}"/>
    <cellStyle name="Input 19 13" xfId="11420" xr:uid="{796EF5F1-E764-4088-87F9-F5590FAADF2C}"/>
    <cellStyle name="Input 19 2" xfId="5138" xr:uid="{48A17BC3-5D66-4E6D-9F9A-20BF1E0519DF}"/>
    <cellStyle name="Input 19 2 10" xfId="11404" xr:uid="{C30A62E7-6CEE-431B-95DB-FDE5D2E7E2B6}"/>
    <cellStyle name="Input 19 2 11" xfId="11305" xr:uid="{E758301A-8306-489C-8FAD-207C6D097618}"/>
    <cellStyle name="Input 19 2 12" xfId="11421" xr:uid="{671078EF-F761-47EC-87D2-AEABDD7C515D}"/>
    <cellStyle name="Input 19 2 2" xfId="6850" xr:uid="{9824F5A3-3B25-4EB6-96CD-B446CC11A6C2}"/>
    <cellStyle name="Input 19 2 2 10" xfId="16443" xr:uid="{9EF05A41-1549-444A-B074-8BEF566F7031}"/>
    <cellStyle name="Input 19 2 2 11" xfId="17314" xr:uid="{24B8E4DA-7B7D-401F-AC34-B30E31110A01}"/>
    <cellStyle name="Input 19 2 2 2" xfId="7250" xr:uid="{EB0FC1A5-E2A6-48FC-B7CE-D5ED3642E1EB}"/>
    <cellStyle name="Input 19 2 2 2 10" xfId="12654" xr:uid="{3B1B83AC-A807-4070-AD92-84A17D9A2F0E}"/>
    <cellStyle name="Input 19 2 2 2 2" xfId="8890" xr:uid="{DAC3D270-57FB-40B5-A8FF-447AF5FB51DC}"/>
    <cellStyle name="Input 19 2 2 2 2 2" xfId="13541" xr:uid="{707E0D6D-ECC8-43B2-A203-5AAFBE0930C5}"/>
    <cellStyle name="Input 19 2 2 2 2 3" xfId="14545" xr:uid="{34544DD0-3C34-47F4-B55C-252C0527B51C}"/>
    <cellStyle name="Input 19 2 2 2 2 4" xfId="15503" xr:uid="{9F26235C-1FF9-4714-A365-6188046C96BE}"/>
    <cellStyle name="Input 19 2 2 2 2 5" xfId="16428" xr:uid="{04FDB531-78D4-4420-B16E-82A54D0715A6}"/>
    <cellStyle name="Input 19 2 2 2 2 6" xfId="17299" xr:uid="{05A0CAA4-E6CB-4383-99B6-AECD3A08B178}"/>
    <cellStyle name="Input 19 2 2 2 2 7" xfId="18145" xr:uid="{1D6D0483-7B6B-4798-9F54-08E777EC43C9}"/>
    <cellStyle name="Input 19 2 2 2 2 8" xfId="18905" xr:uid="{3A65E17D-186B-4E6C-8DE4-CCFBABD99985}"/>
    <cellStyle name="Input 19 2 2 2 3" xfId="9732" xr:uid="{96B6322F-B833-4E7A-9C0E-0373BE22CA77}"/>
    <cellStyle name="Input 19 2 2 2 3 2" xfId="14136" xr:uid="{574E49C3-EB8D-4585-8176-01A042E2E8D7}"/>
    <cellStyle name="Input 19 2 2 2 3 3" xfId="15096" xr:uid="{6FF6E13B-BC22-4A37-A8DF-253588BEE7E7}"/>
    <cellStyle name="Input 19 2 2 2 3 4" xfId="16048" xr:uid="{BE52619E-C8FD-4C23-AB5D-0C1A0282B194}"/>
    <cellStyle name="Input 19 2 2 2 3 5" xfId="16922" xr:uid="{F2D5983D-E32E-44BD-9CB1-71CC292F481A}"/>
    <cellStyle name="Input 19 2 2 2 3 6" xfId="17787" xr:uid="{49527389-FB00-4E8A-9F5D-91CD60549F93}"/>
    <cellStyle name="Input 19 2 2 2 3 7" xfId="18563" xr:uid="{BFEBF128-2AD8-407F-A620-C555D40000FC}"/>
    <cellStyle name="Input 19 2 2 2 3 8" xfId="19320" xr:uid="{90240DAC-FC6A-436F-8544-81090DF95807}"/>
    <cellStyle name="Input 19 2 2 2 4" xfId="12513" xr:uid="{40B728D0-22B3-4A69-9322-4B8AC46E3F35}"/>
    <cellStyle name="Input 19 2 2 2 5" xfId="10366" xr:uid="{82830373-E4E0-4A78-A1FE-FC88D89782FF}"/>
    <cellStyle name="Input 19 2 2 2 6" xfId="12642" xr:uid="{B23083C5-C553-4E12-A098-EDE138A6692D}"/>
    <cellStyle name="Input 19 2 2 2 7" xfId="10267" xr:uid="{C5350C65-ADBC-4100-8B5D-9DD493C1575B}"/>
    <cellStyle name="Input 19 2 2 2 8" xfId="12652" xr:uid="{8C45F3B2-66C8-497B-AC1A-1CD4C1376AEB}"/>
    <cellStyle name="Input 19 2 2 2 9" xfId="10260" xr:uid="{131BE803-3B76-4EDE-B230-37D557B226DC}"/>
    <cellStyle name="Input 19 2 2 3" xfId="8490" xr:uid="{F1A01954-7C08-4252-A2EF-FFE4CD9E80E8}"/>
    <cellStyle name="Input 19 2 2 3 2" xfId="13230" xr:uid="{41101794-B8E7-459A-AD2E-CA4E2B6B362C}"/>
    <cellStyle name="Input 19 2 2 3 3" xfId="14250" xr:uid="{E08166DF-B2A8-4E57-B838-F80AE04C1671}"/>
    <cellStyle name="Input 19 2 2 3 4" xfId="15210" xr:uid="{E68F1AEF-9ACD-4905-889B-CA407B882E69}"/>
    <cellStyle name="Input 19 2 2 3 5" xfId="16159" xr:uid="{43BA375C-982F-4DD0-BEA8-C63D5278BC70}"/>
    <cellStyle name="Input 19 2 2 3 6" xfId="17032" xr:uid="{AB8F9BFF-B7EA-415B-A865-46B163E1D579}"/>
    <cellStyle name="Input 19 2 2 3 7" xfId="17897" xr:uid="{8C6A60AB-1189-427B-AD19-12872FBE63EA}"/>
    <cellStyle name="Input 19 2 2 3 8" xfId="18673" xr:uid="{D211EE36-DEA3-47FB-9D44-DA6E78F01BAB}"/>
    <cellStyle name="Input 19 2 2 4" xfId="9500" xr:uid="{A5DF9135-740A-4F28-922A-10F0BD6FEA8C}"/>
    <cellStyle name="Input 19 2 2 4 2" xfId="13904" xr:uid="{CA8EAF3F-50EC-4246-81AC-B81C345FBD9E}"/>
    <cellStyle name="Input 19 2 2 4 3" xfId="14864" xr:uid="{5AD4CE5C-3AE4-475A-AF6E-DACE16EBF403}"/>
    <cellStyle name="Input 19 2 2 4 4" xfId="15816" xr:uid="{47A93A3E-07D6-4F4E-8787-D3D2A32DF52E}"/>
    <cellStyle name="Input 19 2 2 4 5" xfId="16690" xr:uid="{FE70C176-027E-4065-83F7-D975241F4A8B}"/>
    <cellStyle name="Input 19 2 2 4 6" xfId="17555" xr:uid="{423C2927-FC04-4CDC-97B6-2BA8D70A3C64}"/>
    <cellStyle name="Input 19 2 2 4 7" xfId="18331" xr:uid="{95030FCE-1BD3-4F04-AFC9-A1FA5F8A43DD}"/>
    <cellStyle name="Input 19 2 2 4 8" xfId="19088" xr:uid="{852D8704-A83B-4EBE-AFC4-896152E41F90}"/>
    <cellStyle name="Input 19 2 2 5" xfId="12201" xr:uid="{03BA1EEF-B93A-4015-AC93-47224408BDAF}"/>
    <cellStyle name="Input 19 2 2 6" xfId="10662" xr:uid="{DFB19B69-EA53-45FF-867B-0884D22703C0}"/>
    <cellStyle name="Input 19 2 2 7" xfId="13613" xr:uid="{19849216-A688-4D50-937E-84600B396C76}"/>
    <cellStyle name="Input 19 2 2 8" xfId="14591" xr:uid="{45A924FC-6147-401C-ACBF-3C488918A861}"/>
    <cellStyle name="Input 19 2 2 9" xfId="15544" xr:uid="{547E654B-C2AF-4B8A-9A04-972CD9519B9F}"/>
    <cellStyle name="Input 19 2 3" xfId="7010" xr:uid="{B4E0A63A-8D22-4D98-8478-2114B22357D3}"/>
    <cellStyle name="Input 19 2 3 10" xfId="17176" xr:uid="{AADDAD53-FED2-4477-AE0D-30C8B5CE1B1E}"/>
    <cellStyle name="Input 19 2 3 2" xfId="8650" xr:uid="{ADA414E6-DA4B-4235-8ADF-2E113A3E954C}"/>
    <cellStyle name="Input 19 2 3 2 2" xfId="13370" xr:uid="{8EA98598-7FCA-4101-8915-D4A7F12AA1F9}"/>
    <cellStyle name="Input 19 2 3 2 3" xfId="14384" xr:uid="{D026AE7D-276F-4B94-A3A8-8642895BCA09}"/>
    <cellStyle name="Input 19 2 3 2 4" xfId="15342" xr:uid="{6DB37DCA-E803-464F-B23C-C5F3EA0B0523}"/>
    <cellStyle name="Input 19 2 3 2 5" xfId="16286" xr:uid="{840FBF78-2792-42ED-B5BB-15344C34E5DF}"/>
    <cellStyle name="Input 19 2 3 2 6" xfId="17159" xr:uid="{1C853AB1-B2A5-4419-83F1-ADDD0A02C39E}"/>
    <cellStyle name="Input 19 2 3 2 7" xfId="18024" xr:uid="{78C15836-3124-42F2-B99A-13A33345EC9B}"/>
    <cellStyle name="Input 19 2 3 2 8" xfId="18792" xr:uid="{B01FCD7F-F076-495F-BA7A-AE02C0CF98AF}"/>
    <cellStyle name="Input 19 2 3 3" xfId="9619" xr:uid="{1D85B4F4-A7F7-456D-9180-374B28A7F0EC}"/>
    <cellStyle name="Input 19 2 3 3 2" xfId="14023" xr:uid="{537591E3-1F7F-48CE-BFB6-11B15792BB6E}"/>
    <cellStyle name="Input 19 2 3 3 3" xfId="14983" xr:uid="{B692BE24-57DE-4514-BF6B-D49AB504566E}"/>
    <cellStyle name="Input 19 2 3 3 4" xfId="15935" xr:uid="{D952E02C-8CE4-46A0-A5FE-2E1143B5555B}"/>
    <cellStyle name="Input 19 2 3 3 5" xfId="16809" xr:uid="{9965D6C7-407A-4FB6-96D2-6A55E2F8817A}"/>
    <cellStyle name="Input 19 2 3 3 6" xfId="17674" xr:uid="{8C1FB3E4-9081-48D6-8191-CDF481A6F585}"/>
    <cellStyle name="Input 19 2 3 3 7" xfId="18450" xr:uid="{F7724334-9942-4436-A81E-5EC1B90D1F52}"/>
    <cellStyle name="Input 19 2 3 3 8" xfId="19207" xr:uid="{05A3096A-4932-404F-A5AE-8248D7A4EADB}"/>
    <cellStyle name="Input 19 2 3 4" xfId="12341" xr:uid="{D1671285-1808-44A5-88CB-22A2B33F7687}"/>
    <cellStyle name="Input 19 2 3 5" xfId="10527" xr:uid="{99851C1E-972B-4581-90F9-6AE9A79A453B}"/>
    <cellStyle name="Input 19 2 3 6" xfId="13406" xr:uid="{5DD4C99B-EE2E-4C58-B920-18EF1DDF94A2}"/>
    <cellStyle name="Input 19 2 3 7" xfId="14415" xr:uid="{C525D26F-AE9A-43C5-BF41-4FD4112DE70F}"/>
    <cellStyle name="Input 19 2 3 8" xfId="15373" xr:uid="{C47F80DA-E25D-4318-AE97-A710B7C4E3AE}"/>
    <cellStyle name="Input 19 2 3 9" xfId="16304" xr:uid="{9A4A4C3D-2FAD-457D-956D-0F5D5EBFFFED}"/>
    <cellStyle name="Input 19 2 4" xfId="7833" xr:uid="{73B37F8D-34BB-4D5F-8434-3C0878DEDD3B}"/>
    <cellStyle name="Input 19 2 4 2" xfId="12855" xr:uid="{F70329DA-E978-4B7E-9A1C-CA715E53972A}"/>
    <cellStyle name="Input 19 2 4 3" xfId="10118" xr:uid="{45AAE333-5643-41AB-8288-50F067F73671}"/>
    <cellStyle name="Input 19 2 4 4" xfId="12028" xr:uid="{763EC3A0-DAE6-4B9F-92AD-815063D37002}"/>
    <cellStyle name="Input 19 2 4 5" xfId="10804" xr:uid="{E2F87323-BBB4-4017-948A-8254DF9939A2}"/>
    <cellStyle name="Input 19 2 4 6" xfId="11613" xr:uid="{DB372E25-D124-422F-8FE7-E172B9BD8EE5}"/>
    <cellStyle name="Input 19 2 4 7" xfId="11144" xr:uid="{4F4229CD-30A6-41F5-ADD7-B65FAC6F2E12}"/>
    <cellStyle name="Input 19 2 4 8" xfId="13085" xr:uid="{F0E4272C-940F-43AA-B3F7-7F005AAD5319}"/>
    <cellStyle name="Input 19 2 5" xfId="7810" xr:uid="{90A088AA-697F-4E05-8914-2C0E93CD29FA}"/>
    <cellStyle name="Input 19 2 5 2" xfId="12832" xr:uid="{A203026F-6A89-4CD6-86DF-4E0080DEF4EB}"/>
    <cellStyle name="Input 19 2 5 3" xfId="10140" xr:uid="{6E856F2F-87D9-4B39-8390-F46A0578A999}"/>
    <cellStyle name="Input 19 2 5 4" xfId="13165" xr:uid="{E39CD95A-A096-4C45-9D6A-005B3C66E692}"/>
    <cellStyle name="Input 19 2 5 5" xfId="9868" xr:uid="{E05FC76A-9E95-42B6-9919-862D383E1B49}"/>
    <cellStyle name="Input 19 2 5 6" xfId="12476" xr:uid="{F4667831-7C4B-4AEF-B961-AB243D675B3F}"/>
    <cellStyle name="Input 19 2 5 7" xfId="10402" xr:uid="{718BBFF1-478C-41EB-ACF9-B5DB2FB1CF27}"/>
    <cellStyle name="Input 19 2 5 8" xfId="12635" xr:uid="{AF45FF7A-5627-428C-9397-6AFB0114B9E1}"/>
    <cellStyle name="Input 19 2 6" xfId="11366" xr:uid="{53E0A9AA-1473-48B9-93AF-CD3149D42F2A}"/>
    <cellStyle name="Input 19 2 7" xfId="11343" xr:uid="{24A2253A-6371-44C7-A47A-B641C1ED6EA0}"/>
    <cellStyle name="Input 19 2 8" xfId="11385" xr:uid="{0C360DA5-B492-4922-AFC3-2039A7F97181}"/>
    <cellStyle name="Input 19 2 9" xfId="11324" xr:uid="{ACE6C384-2D41-43B0-85E1-1D14E6181B51}"/>
    <cellStyle name="Input 19 3" xfId="6851" xr:uid="{86C11694-C0B9-4B07-8F9B-1300DB4ABE22}"/>
    <cellStyle name="Input 19 3 10" xfId="10975" xr:uid="{0181800D-FDD7-4E64-879A-B481662BA2A8}"/>
    <cellStyle name="Input 19 3 11" xfId="12067" xr:uid="{EA8A45F4-19BF-4C95-A095-816F46357E70}"/>
    <cellStyle name="Input 19 3 2" xfId="7251" xr:uid="{5E067460-3119-416A-A4BC-D4B9E16F538F}"/>
    <cellStyle name="Input 19 3 2 10" xfId="17353" xr:uid="{AB9E5ACF-C8E1-4C8F-9460-C281496F2BAE}"/>
    <cellStyle name="Input 19 3 2 2" xfId="8891" xr:uid="{3A3CF95D-4EC8-4712-8C3F-008C0264C559}"/>
    <cellStyle name="Input 19 3 2 2 2" xfId="13542" xr:uid="{9650C208-93D5-4E70-A288-36686044F1F1}"/>
    <cellStyle name="Input 19 3 2 2 3" xfId="14546" xr:uid="{8A3EF9F5-A9A1-4A16-8ADE-7B020361705F}"/>
    <cellStyle name="Input 19 3 2 2 4" xfId="15504" xr:uid="{18256DFD-081A-4C3A-85C8-70BA4206456C}"/>
    <cellStyle name="Input 19 3 2 2 5" xfId="16429" xr:uid="{1BE08C2B-F8CB-4599-B64C-4C8F5C649016}"/>
    <cellStyle name="Input 19 3 2 2 6" xfId="17300" xr:uid="{E66F21A6-6FDA-49F5-8D14-C8F74CAC1A68}"/>
    <cellStyle name="Input 19 3 2 2 7" xfId="18146" xr:uid="{C71110DC-008F-4DE9-A4FE-8F3CCE4D1771}"/>
    <cellStyle name="Input 19 3 2 2 8" xfId="18906" xr:uid="{E1557C35-5E34-4EB6-9E3F-49560BD8E250}"/>
    <cellStyle name="Input 19 3 2 3" xfId="9733" xr:uid="{D84B9455-C49E-4807-962D-ECDE640CA662}"/>
    <cellStyle name="Input 19 3 2 3 2" xfId="14137" xr:uid="{BB994A13-5FCA-47CD-948B-A16202AC029F}"/>
    <cellStyle name="Input 19 3 2 3 3" xfId="15097" xr:uid="{33B1DA41-1BEE-4817-B80E-A08715B8C9BD}"/>
    <cellStyle name="Input 19 3 2 3 4" xfId="16049" xr:uid="{B3DBDE2D-49CD-4D75-857A-81C4412CC237}"/>
    <cellStyle name="Input 19 3 2 3 5" xfId="16923" xr:uid="{30FABC0D-7A48-4B39-8A10-97C0A307A28F}"/>
    <cellStyle name="Input 19 3 2 3 6" xfId="17788" xr:uid="{51D665D5-0679-4ABA-85EE-537512113ABB}"/>
    <cellStyle name="Input 19 3 2 3 7" xfId="18564" xr:uid="{B28E6805-F442-437C-882E-471689002240}"/>
    <cellStyle name="Input 19 3 2 3 8" xfId="19321" xr:uid="{3BA1C7B9-DD1C-4D68-98CB-B5F24FE5174F}"/>
    <cellStyle name="Input 19 3 2 4" xfId="12514" xr:uid="{F4217970-871D-46B7-8224-91276B5C9100}"/>
    <cellStyle name="Input 19 3 2 5" xfId="10365" xr:uid="{F5955F55-3A0A-44D7-AE86-1984919CA5DF}"/>
    <cellStyle name="Input 19 3 2 6" xfId="13661" xr:uid="{2A89AA7E-F97E-4C47-B91D-48EDDEE8454C}"/>
    <cellStyle name="Input 19 3 2 7" xfId="14637" xr:uid="{CD3791F2-001D-4A0E-B1CB-F9CFA0192E4A}"/>
    <cellStyle name="Input 19 3 2 8" xfId="15589" xr:uid="{AD848AD1-E743-4B15-9A33-D17049BE3EE2}"/>
    <cellStyle name="Input 19 3 2 9" xfId="16484" xr:uid="{434C976F-2E79-41BB-AF82-EADD3AF2C982}"/>
    <cellStyle name="Input 19 3 3" xfId="8491" xr:uid="{95A117E4-2A7B-4EA8-89A1-3C4DB72C13FD}"/>
    <cellStyle name="Input 19 3 3 2" xfId="13231" xr:uid="{94995B30-6317-4BCC-B5B9-44E67045582A}"/>
    <cellStyle name="Input 19 3 3 3" xfId="14251" xr:uid="{5D65498A-1BAC-4C6D-BC0A-A40C4C95B910}"/>
    <cellStyle name="Input 19 3 3 4" xfId="15211" xr:uid="{8C1C0463-052E-42E6-BDBB-C5C00A08F907}"/>
    <cellStyle name="Input 19 3 3 5" xfId="16160" xr:uid="{A4790778-F4AA-4859-975F-5BAD8923EC58}"/>
    <cellStyle name="Input 19 3 3 6" xfId="17033" xr:uid="{14EEFCEB-D88D-4118-B57B-ECF9509200CD}"/>
    <cellStyle name="Input 19 3 3 7" xfId="17898" xr:uid="{F1F21EB4-474C-4EFF-8DAA-4570C6600FF8}"/>
    <cellStyle name="Input 19 3 3 8" xfId="18674" xr:uid="{CA029B7C-59DE-4815-B9C8-BDAE2EC8A4FB}"/>
    <cellStyle name="Input 19 3 4" xfId="9501" xr:uid="{0CF2460B-C581-4371-BC0D-4DD9FEC8BFC6}"/>
    <cellStyle name="Input 19 3 4 2" xfId="13905" xr:uid="{5CAA3D27-350F-4A03-93E8-8C4B49D8BD4D}"/>
    <cellStyle name="Input 19 3 4 3" xfId="14865" xr:uid="{EAF44BCF-92D1-4671-B3A4-36FD75BCA4C0}"/>
    <cellStyle name="Input 19 3 4 4" xfId="15817" xr:uid="{8FBD82FD-C88B-4F10-833B-CAD7D2908A71}"/>
    <cellStyle name="Input 19 3 4 5" xfId="16691" xr:uid="{245866A4-2CFC-4C3A-B149-1B5084547100}"/>
    <cellStyle name="Input 19 3 4 6" xfId="17556" xr:uid="{96E84F26-B50E-4EC7-9251-4E309A589448}"/>
    <cellStyle name="Input 19 3 4 7" xfId="18332" xr:uid="{CDC02458-2930-43CA-B624-7FEC3E13386F}"/>
    <cellStyle name="Input 19 3 4 8" xfId="19089" xr:uid="{6C06CB9D-1C01-4946-9ACE-2DF1D0351131}"/>
    <cellStyle name="Input 19 3 5" xfId="12202" xr:uid="{553D9AFA-0242-4CD1-967A-3EA92C3DD540}"/>
    <cellStyle name="Input 19 3 6" xfId="10661" xr:uid="{302CEC7F-E15D-47F2-838B-96C716B2529E}"/>
    <cellStyle name="Input 19 3 7" xfId="13112" xr:uid="{15CCF038-06F2-43B3-8B97-55D72A66866D}"/>
    <cellStyle name="Input 19 3 8" xfId="9912" xr:uid="{90E7ACA6-3851-4708-9ED8-5CB328E72204}"/>
    <cellStyle name="Input 19 3 9" xfId="11835" xr:uid="{B3DF39B8-B139-4100-8328-EC00F50D2792}"/>
    <cellStyle name="Input 19 4" xfId="7009" xr:uid="{40AC8BDE-F4E1-4354-9F6F-8F061513BB97}"/>
    <cellStyle name="Input 19 4 10" xfId="13642" xr:uid="{84FDE2FB-59B6-4A33-8D87-ECEDE17550DC}"/>
    <cellStyle name="Input 19 4 2" xfId="8649" xr:uid="{FA97002B-4333-4D9C-A310-7B4F6DDF781E}"/>
    <cellStyle name="Input 19 4 2 2" xfId="13369" xr:uid="{3229E0C6-BB2A-47F5-93AC-9A5076C83DB4}"/>
    <cellStyle name="Input 19 4 2 3" xfId="14383" xr:uid="{4E2EF03F-A44F-4C2E-A6F9-4E49E70B2262}"/>
    <cellStyle name="Input 19 4 2 4" xfId="15341" xr:uid="{5DB5E6B5-9FDC-4BA6-BF0D-380D2FC38587}"/>
    <cellStyle name="Input 19 4 2 5" xfId="16285" xr:uid="{7C31C326-FB14-4854-9E61-A7E1B6721290}"/>
    <cellStyle name="Input 19 4 2 6" xfId="17158" xr:uid="{E6419281-CE75-401C-9DE7-30143E7715CE}"/>
    <cellStyle name="Input 19 4 2 7" xfId="18023" xr:uid="{E11EADA6-94DD-4041-8A04-1D387EB71932}"/>
    <cellStyle name="Input 19 4 2 8" xfId="18791" xr:uid="{D895C06D-3A81-46F5-B7FC-B793356B84BD}"/>
    <cellStyle name="Input 19 4 3" xfId="9618" xr:uid="{13DA422F-40F1-4104-8FF9-6058760075D7}"/>
    <cellStyle name="Input 19 4 3 2" xfId="14022" xr:uid="{1780C8D9-1E95-4574-834C-9E61A9589E00}"/>
    <cellStyle name="Input 19 4 3 3" xfId="14982" xr:uid="{5153B70F-411C-49D3-87CF-63EABAA79A06}"/>
    <cellStyle name="Input 19 4 3 4" xfId="15934" xr:uid="{B6726D5E-9417-423A-B79D-D2912CBF825C}"/>
    <cellStyle name="Input 19 4 3 5" xfId="16808" xr:uid="{56C5DCA5-0B3D-4384-935D-684A107D691A}"/>
    <cellStyle name="Input 19 4 3 6" xfId="17673" xr:uid="{360EC01B-54DB-42CF-8059-239407A5B19C}"/>
    <cellStyle name="Input 19 4 3 7" xfId="18449" xr:uid="{5C0B97F5-A5FA-421A-9A5F-69830E818001}"/>
    <cellStyle name="Input 19 4 3 8" xfId="19206" xr:uid="{D526941E-E44A-4930-A37A-B47D432196A0}"/>
    <cellStyle name="Input 19 4 4" xfId="12340" xr:uid="{8FC86480-18D9-437F-842F-BEC5DDB11C02}"/>
    <cellStyle name="Input 19 4 5" xfId="10528" xr:uid="{4E8417AE-5666-476A-81D0-D2E7026D3B54}"/>
    <cellStyle name="Input 19 4 6" xfId="12375" xr:uid="{310F5AEF-80C5-4E3E-9D07-BBBD36610ED6}"/>
    <cellStyle name="Input 19 4 7" xfId="10498" xr:uid="{ECB577DF-ED1E-469E-A3A4-4FFC0D691C5B}"/>
    <cellStyle name="Input 19 4 8" xfId="12370" xr:uid="{2F46C8FA-7B27-4827-97B4-B190F7490AA4}"/>
    <cellStyle name="Input 19 4 9" xfId="10503" xr:uid="{BBEE718B-B752-442E-8146-C3867441FC5B}"/>
    <cellStyle name="Input 19 5" xfId="7832" xr:uid="{37DBCFC0-0604-42BC-99B3-3077D70412D6}"/>
    <cellStyle name="Input 19 5 2" xfId="12854" xr:uid="{40D77B40-E803-4BCA-B9FA-1F009DDB99A9}"/>
    <cellStyle name="Input 19 5 3" xfId="10119" xr:uid="{54EBD757-5372-4D60-899E-8790E49A5C24}"/>
    <cellStyle name="Input 19 5 4" xfId="9834" xr:uid="{3367A6FB-2249-48F1-91BD-807F3A4E933E}"/>
    <cellStyle name="Input 19 5 5" xfId="11900" xr:uid="{C643DB03-62F5-45DF-B81B-A1CB411ED324}"/>
    <cellStyle name="Input 19 5 6" xfId="10915" xr:uid="{68FEA600-C452-4AC6-84AC-715A2A4583A3}"/>
    <cellStyle name="Input 19 5 7" xfId="11511" xr:uid="{F11E1321-4C78-4697-89C2-D6587E935A9B}"/>
    <cellStyle name="Input 19 5 8" xfId="11226" xr:uid="{D8411D9C-135A-4662-BB99-E2B601B0C23B}"/>
    <cellStyle name="Input 19 6" xfId="7811" xr:uid="{9D7509B7-CEC2-44BC-B92B-454042E23681}"/>
    <cellStyle name="Input 19 6 2" xfId="12833" xr:uid="{141E37E8-37E5-4BAC-8A13-B4CBB4D338D3}"/>
    <cellStyle name="Input 19 6 3" xfId="10139" xr:uid="{060F9BF1-A3BB-41A3-962B-406211CC4ACC}"/>
    <cellStyle name="Input 19 6 4" xfId="12474" xr:uid="{8C0A702D-492E-411E-BD46-59F3FC87718D}"/>
    <cellStyle name="Input 19 6 5" xfId="10404" xr:uid="{C190B746-1071-4E88-A428-D0529990D9B6}"/>
    <cellStyle name="Input 19 6 6" xfId="11728" xr:uid="{EAB0A866-D2F0-44E2-8B8A-88B7F5969D7F}"/>
    <cellStyle name="Input 19 6 7" xfId="11056" xr:uid="{5E1C4686-31EE-4857-A5FC-E137EA2AB1C5}"/>
    <cellStyle name="Input 19 6 8" xfId="13586" xr:uid="{40AF002E-F387-4018-9347-D07168FB5FAB}"/>
    <cellStyle name="Input 19 7" xfId="11365" xr:uid="{5BE972E2-F7ED-4480-932E-0E4C2BC42710}"/>
    <cellStyle name="Input 19 8" xfId="11344" xr:uid="{3EC9DA7D-C031-41AF-ABBE-DF5414F2BA6D}"/>
    <cellStyle name="Input 19 9" xfId="11384" xr:uid="{E4ABBC5D-4842-4782-BE19-BE6E58613D89}"/>
    <cellStyle name="Input 2" xfId="5139" xr:uid="{848C49A4-D6F4-42E5-B482-D334ADC6A598}"/>
    <cellStyle name="Input 2 10" xfId="11323" xr:uid="{A09E215B-BDEB-49B1-A184-4E93E4B6CA80}"/>
    <cellStyle name="Input 2 11" xfId="11405" xr:uid="{E04FCD41-1303-47D3-999D-74C7E93D2EEE}"/>
    <cellStyle name="Input 2 12" xfId="11304" xr:uid="{EEE591C5-8180-41BB-8A80-B82B95A2727C}"/>
    <cellStyle name="Input 2 13" xfId="12037" xr:uid="{39FDAECB-0DDC-4996-B62A-594EE71A3371}"/>
    <cellStyle name="Input 2 2" xfId="5140" xr:uid="{743FB782-41BA-4EF7-8CEF-7F090408BD5A}"/>
    <cellStyle name="Input 2 3" xfId="6849" xr:uid="{2A2B360C-3032-4086-8307-F46D01DE4E0F}"/>
    <cellStyle name="Input 2 3 10" xfId="11046" xr:uid="{D6188A01-3844-4FB1-9512-F2236C59BD1C}"/>
    <cellStyle name="Input 2 3 11" xfId="12562" xr:uid="{0627F268-8225-438A-8A55-5497901642EF}"/>
    <cellStyle name="Input 2 3 2" xfId="7252" xr:uid="{2BBB64C9-0BF6-4C2A-80B9-0CE51128BD06}"/>
    <cellStyle name="Input 2 3 2 10" xfId="13416" xr:uid="{30DF1091-9E94-4D47-B493-7AB9D4A3CBB7}"/>
    <cellStyle name="Input 2 3 2 2" xfId="8892" xr:uid="{CEB94EC9-3AA3-4696-B81C-A4290C1F8E5E}"/>
    <cellStyle name="Input 2 3 2 2 2" xfId="13543" xr:uid="{2D045006-EA2F-49BE-8D29-61B30891B4E3}"/>
    <cellStyle name="Input 2 3 2 2 3" xfId="14547" xr:uid="{9DB5EC27-904E-4B72-82BB-1F9510F995D1}"/>
    <cellStyle name="Input 2 3 2 2 4" xfId="15505" xr:uid="{E881B86A-9338-4C32-8A0B-0BFF140280AB}"/>
    <cellStyle name="Input 2 3 2 2 5" xfId="16430" xr:uid="{6F58CF52-17CE-426D-A6B4-8CC324D817FE}"/>
    <cellStyle name="Input 2 3 2 2 6" xfId="17301" xr:uid="{46FA14EC-E8EC-4784-8608-5FB899A1E4B0}"/>
    <cellStyle name="Input 2 3 2 2 7" xfId="18147" xr:uid="{AF0A2FE1-40A3-4B01-B6B9-08E7EBB72633}"/>
    <cellStyle name="Input 2 3 2 2 8" xfId="18907" xr:uid="{078FFEB0-5857-42F7-9B9D-5F6B72EDD009}"/>
    <cellStyle name="Input 2 3 2 3" xfId="9734" xr:uid="{F72F0522-4788-40AB-AA08-C0B1C6DEA0F2}"/>
    <cellStyle name="Input 2 3 2 3 2" xfId="14138" xr:uid="{53207868-EDCD-4E89-BC57-C2524B29C558}"/>
    <cellStyle name="Input 2 3 2 3 3" xfId="15098" xr:uid="{649AA6BF-35C9-4E93-AB35-23E30438003E}"/>
    <cellStyle name="Input 2 3 2 3 4" xfId="16050" xr:uid="{1E7D75A3-15A3-462E-9D58-9752399A1F40}"/>
    <cellStyle name="Input 2 3 2 3 5" xfId="16924" xr:uid="{194E9683-D65F-409B-AE5E-EB6CA15D541F}"/>
    <cellStyle name="Input 2 3 2 3 6" xfId="17789" xr:uid="{3BB4F25B-59C0-48AC-A4EF-CE6A582C97CE}"/>
    <cellStyle name="Input 2 3 2 3 7" xfId="18565" xr:uid="{5D9E4337-F35B-4768-9696-E479239E65BF}"/>
    <cellStyle name="Input 2 3 2 3 8" xfId="19322" xr:uid="{C7E916D4-D202-4BD9-9919-891D851CDB3B}"/>
    <cellStyle name="Input 2 3 2 4" xfId="12515" xr:uid="{E9ABA56B-7814-4EDB-A9C1-1900E43BF448}"/>
    <cellStyle name="Input 2 3 2 5" xfId="10364" xr:uid="{4695ED49-0FDE-42B3-A086-1763F21BC948}"/>
    <cellStyle name="Input 2 3 2 6" xfId="13045" xr:uid="{44B819D7-3E16-418F-8BC9-E55111FB6192}"/>
    <cellStyle name="Input 2 3 2 7" xfId="9955" xr:uid="{7B71A95B-D60F-42F7-8C81-5AADF7C3F425}"/>
    <cellStyle name="Input 2 3 2 8" xfId="12699" xr:uid="{D9BF409C-A0AC-46C1-987F-3085BCB1BB27}"/>
    <cellStyle name="Input 2 3 2 9" xfId="10222" xr:uid="{85C2199E-F6BC-496A-BD26-C8188A209787}"/>
    <cellStyle name="Input 2 3 3" xfId="8489" xr:uid="{2E778D30-0E27-41FD-81D3-8AEE42EF496A}"/>
    <cellStyle name="Input 2 3 3 2" xfId="13229" xr:uid="{C71D635E-9F19-47C0-B31B-D15CAB8FDAE2}"/>
    <cellStyle name="Input 2 3 3 3" xfId="14249" xr:uid="{ED137295-E5F0-4A85-A769-662AB47714EF}"/>
    <cellStyle name="Input 2 3 3 4" xfId="15209" xr:uid="{74788A00-06C1-43D6-9AB8-002A2C2A5109}"/>
    <cellStyle name="Input 2 3 3 5" xfId="16158" xr:uid="{1BA711AB-6D9C-4DB2-B0C0-64BB4AE30FA1}"/>
    <cellStyle name="Input 2 3 3 6" xfId="17031" xr:uid="{AAA02045-4169-4C86-AE61-C452BF954561}"/>
    <cellStyle name="Input 2 3 3 7" xfId="17896" xr:uid="{89D85C7C-02F2-4B98-9108-710D8E768941}"/>
    <cellStyle name="Input 2 3 3 8" xfId="18672" xr:uid="{6F9B571B-E45A-44B8-A22B-82FD5D6DDD77}"/>
    <cellStyle name="Input 2 3 4" xfId="9499" xr:uid="{24CBB359-2F64-45F7-9344-EB9C419560D6}"/>
    <cellStyle name="Input 2 3 4 2" xfId="13903" xr:uid="{D20A1A30-4072-4FB9-A219-86869D7F9489}"/>
    <cellStyle name="Input 2 3 4 3" xfId="14863" xr:uid="{2B53A3C5-D0C4-4E5E-9FF2-3CD0F7CA7251}"/>
    <cellStyle name="Input 2 3 4 4" xfId="15815" xr:uid="{BA134ED3-D862-4951-9791-37EB4288A7CC}"/>
    <cellStyle name="Input 2 3 4 5" xfId="16689" xr:uid="{8AE42297-7E3A-455D-B16E-C1036E605437}"/>
    <cellStyle name="Input 2 3 4 6" xfId="17554" xr:uid="{DDCF8962-90B2-40AA-950D-20A50CC5D679}"/>
    <cellStyle name="Input 2 3 4 7" xfId="18330" xr:uid="{8E35C5CC-5719-4C80-956F-C2CFF6BA3FBF}"/>
    <cellStyle name="Input 2 3 4 8" xfId="19087" xr:uid="{A8801997-A153-4F2F-8138-33D783DAD9AD}"/>
    <cellStyle name="Input 2 3 5" xfId="12200" xr:uid="{4C31C81D-F811-40BE-9549-60E0F33EA109}"/>
    <cellStyle name="Input 2 3 6" xfId="10663" xr:uid="{436E8B81-929C-4595-8E33-4D57BD7E1CB0}"/>
    <cellStyle name="Input 2 3 7" xfId="12591" xr:uid="{EABF65E3-DF90-41B3-B80D-CD55AF090D80}"/>
    <cellStyle name="Input 2 3 8" xfId="10311" xr:uid="{C3DA6A11-84A3-4BD0-89C8-08AE62A8CE58}"/>
    <cellStyle name="Input 2 3 9" xfId="11749" xr:uid="{1BA69AD7-F8E3-4B8A-A239-ECE21451CAD9}"/>
    <cellStyle name="Input 2 4" xfId="7011" xr:uid="{048F909B-D000-434E-BB9C-B323DA0E4936}"/>
    <cellStyle name="Input 2 4 10" xfId="13607" xr:uid="{22AAFC53-864E-448D-9384-884470E47A06}"/>
    <cellStyle name="Input 2 4 2" xfId="8651" xr:uid="{0049B58B-3945-47BC-9F3F-4AB2A9D9B14E}"/>
    <cellStyle name="Input 2 4 2 2" xfId="13371" xr:uid="{174AA852-40C2-4745-94FC-FDFB0FDFDC50}"/>
    <cellStyle name="Input 2 4 2 3" xfId="14385" xr:uid="{14FE120F-AF8F-4E5F-8025-6ECD99F02CB1}"/>
    <cellStyle name="Input 2 4 2 4" xfId="15343" xr:uid="{B8C5415A-F0C5-4145-A943-04280E864577}"/>
    <cellStyle name="Input 2 4 2 5" xfId="16287" xr:uid="{6CC26835-38B7-4907-A71E-669365DC83F8}"/>
    <cellStyle name="Input 2 4 2 6" xfId="17160" xr:uid="{84EB8501-47CF-4632-AF6F-8D1A6D22A157}"/>
    <cellStyle name="Input 2 4 2 7" xfId="18025" xr:uid="{A7CE3AA8-EEF0-4B1E-86F4-27471DEC16EE}"/>
    <cellStyle name="Input 2 4 2 8" xfId="18793" xr:uid="{E889EE6D-21F5-4354-9EA6-5153B0B536C8}"/>
    <cellStyle name="Input 2 4 3" xfId="9620" xr:uid="{36FACA67-C638-436D-94A3-5F2C420C0727}"/>
    <cellStyle name="Input 2 4 3 2" xfId="14024" xr:uid="{ABF7D295-B4BA-4479-8CB9-3FEEBFAAC4B5}"/>
    <cellStyle name="Input 2 4 3 3" xfId="14984" xr:uid="{8FE81021-E5CE-462A-BA29-9F28A17B4807}"/>
    <cellStyle name="Input 2 4 3 4" xfId="15936" xr:uid="{59C8AA0E-0B93-481F-BDA4-16825C83900C}"/>
    <cellStyle name="Input 2 4 3 5" xfId="16810" xr:uid="{680EC9D4-87F9-4265-A58D-2A9A874477F1}"/>
    <cellStyle name="Input 2 4 3 6" xfId="17675" xr:uid="{07DCECF3-1326-4C9E-AFE9-97532F2215C8}"/>
    <cellStyle name="Input 2 4 3 7" xfId="18451" xr:uid="{29F28124-B103-4899-8652-100792E40065}"/>
    <cellStyle name="Input 2 4 3 8" xfId="19208" xr:uid="{61E089F2-E4DC-4620-8242-99DF90A74FD8}"/>
    <cellStyle name="Input 2 4 4" xfId="12342" xr:uid="{B8BE6C27-D8F1-41D4-9A1F-C21DA93ACA70}"/>
    <cellStyle name="Input 2 4 5" xfId="10526" xr:uid="{2677C0D9-EA2C-47C6-A408-0FC3A547E731}"/>
    <cellStyle name="Input 2 4 6" xfId="12917" xr:uid="{2C0DE739-3582-4115-BDA6-10D58EB6EEC0}"/>
    <cellStyle name="Input 2 4 7" xfId="10065" xr:uid="{5C3B0081-8592-4F91-BB54-60F866088C53}"/>
    <cellStyle name="Input 2 4 8" xfId="12149" xr:uid="{47578AF0-C402-4908-95BD-ECAD1F9A9FD9}"/>
    <cellStyle name="Input 2 4 9" xfId="10708" xr:uid="{34BDDFA1-900E-4F9F-95E0-5C1A57B33127}"/>
    <cellStyle name="Input 2 5" xfId="7834" xr:uid="{5FDB6EB1-C771-45BC-BC9E-8F32D77B1315}"/>
    <cellStyle name="Input 2 5 2" xfId="12856" xr:uid="{4628A246-4C43-4C3F-A04E-74950212481C}"/>
    <cellStyle name="Input 2 5 3" xfId="10117" xr:uid="{CDE09959-BAED-4B5B-B97C-B45AE9B1A4FA}"/>
    <cellStyle name="Input 2 5 4" xfId="9835" xr:uid="{98B3A0DF-B391-47C1-BB23-296C641D892E}"/>
    <cellStyle name="Input 2 5 5" xfId="11899" xr:uid="{74D2E71B-2867-4B5D-B20D-2C5E0CCCFEA3}"/>
    <cellStyle name="Input 2 5 6" xfId="10916" xr:uid="{12615712-3E6C-43B1-B166-DFA12EE9DDFD}"/>
    <cellStyle name="Input 2 5 7" xfId="11510" xr:uid="{80F2102F-976F-45E6-9153-1B04EDEE5F87}"/>
    <cellStyle name="Input 2 5 8" xfId="11227" xr:uid="{67F36E43-E840-4A10-86FB-954E29EEED7E}"/>
    <cellStyle name="Input 2 6" xfId="7809" xr:uid="{542FC1E9-D04D-494C-8764-44A8ED76CB77}"/>
    <cellStyle name="Input 2 6 2" xfId="12831" xr:uid="{3CF73DE0-C953-4620-A7AC-B9E86541C525}"/>
    <cellStyle name="Input 2 6 3" xfId="10141" xr:uid="{2F1A0514-EB46-4BEE-B3F2-85FE7C288003}"/>
    <cellStyle name="Input 2 6 4" xfId="13688" xr:uid="{15DD9D43-192B-432E-86BB-4DF5C6E7BB82}"/>
    <cellStyle name="Input 2 6 5" xfId="14656" xr:uid="{2AAF3DBB-5A43-4A92-9D3D-E8A11D1D1154}"/>
    <cellStyle name="Input 2 6 6" xfId="15608" xr:uid="{C0C790B6-B48A-4737-806D-1D99305866F2}"/>
    <cellStyle name="Input 2 6 7" xfId="16493" xr:uid="{90EE09DF-C1F6-4E8F-A34C-9F22A6C1C20A}"/>
    <cellStyle name="Input 2 6 8" xfId="17361" xr:uid="{01366DA0-6C77-4FA2-9C52-17EF5A3BC472}"/>
    <cellStyle name="Input 2 7" xfId="11367" xr:uid="{0C13D3C9-AF2E-4CBB-B70C-DB8C334AC967}"/>
    <cellStyle name="Input 2 8" xfId="11342" xr:uid="{3EF4AC61-D5DC-4BE0-A220-C4E57C57A535}"/>
    <cellStyle name="Input 2 9" xfId="11386" xr:uid="{16C46E1C-CA35-4527-A011-C69B8282CC8E}"/>
    <cellStyle name="Input 3" xfId="5141" xr:uid="{63079A36-94F0-45D6-BDD6-3F66B680B903}"/>
    <cellStyle name="Input 3 10" xfId="11407" xr:uid="{AD163C77-183E-44EA-AA59-AA0F7740AF14}"/>
    <cellStyle name="Input 3 11" xfId="11303" xr:uid="{4A0F0D28-7405-4CB5-840A-17BCE4C4543D}"/>
    <cellStyle name="Input 3 12" xfId="13505" xr:uid="{21EB344A-A5B0-480B-9108-25E8CB7CEB78}"/>
    <cellStyle name="Input 3 2" xfId="6848" xr:uid="{67C9726E-F7B5-440D-9F20-9BE6F4CE6F79}"/>
    <cellStyle name="Input 3 2 10" xfId="11132" xr:uid="{CC1E5AEF-CB03-4244-BED1-0ABF470B28B5}"/>
    <cellStyle name="Input 3 2 11" xfId="12050" xr:uid="{7A71DAEB-9B41-466B-BB76-CA071C48D296}"/>
    <cellStyle name="Input 3 2 2" xfId="7253" xr:uid="{8B8E6153-34BB-4DBD-81C0-2742DF86ABE8}"/>
    <cellStyle name="Input 3 2 2 10" xfId="9826" xr:uid="{542F8F67-E705-4CC9-85BD-AACCDB996682}"/>
    <cellStyle name="Input 3 2 2 2" xfId="8893" xr:uid="{C82E7DB6-E250-4735-8EBE-D34206921C2A}"/>
    <cellStyle name="Input 3 2 2 2 2" xfId="13544" xr:uid="{99B51D8F-23B1-4E1D-A44F-F9F159E29770}"/>
    <cellStyle name="Input 3 2 2 2 3" xfId="14548" xr:uid="{302DD4F3-AC4E-4FBB-B36D-5E5B9A8EC406}"/>
    <cellStyle name="Input 3 2 2 2 4" xfId="15506" xr:uid="{64736E0D-032F-46B8-9FC0-F42B0E889D4D}"/>
    <cellStyle name="Input 3 2 2 2 5" xfId="16431" xr:uid="{0FC90D63-9D06-4251-9FEF-B8D552DBB1C1}"/>
    <cellStyle name="Input 3 2 2 2 6" xfId="17302" xr:uid="{A1A46A3E-587E-4972-B216-6EF608F46B3D}"/>
    <cellStyle name="Input 3 2 2 2 7" xfId="18148" xr:uid="{725AF86F-62EE-45E6-88D9-75AD753CDDDF}"/>
    <cellStyle name="Input 3 2 2 2 8" xfId="18908" xr:uid="{DC91FC5D-A86E-4467-B69C-E6C1D8DC0428}"/>
    <cellStyle name="Input 3 2 2 3" xfId="9735" xr:uid="{4817EFA6-587E-4612-88B1-2EEE55103753}"/>
    <cellStyle name="Input 3 2 2 3 2" xfId="14139" xr:uid="{D4D63A36-A251-466A-89F8-251D6F84EC94}"/>
    <cellStyle name="Input 3 2 2 3 3" xfId="15099" xr:uid="{FEC3213F-2613-43E0-BE98-DC7E98A0BD9B}"/>
    <cellStyle name="Input 3 2 2 3 4" xfId="16051" xr:uid="{5C538FC1-244C-4F6F-A605-819335597430}"/>
    <cellStyle name="Input 3 2 2 3 5" xfId="16925" xr:uid="{1A2FE7BF-2623-4639-AD1F-1FDF54588ADB}"/>
    <cellStyle name="Input 3 2 2 3 6" xfId="17790" xr:uid="{41DFE6D4-FA91-47AC-808F-78C97E1E433E}"/>
    <cellStyle name="Input 3 2 2 3 7" xfId="18566" xr:uid="{9D42C495-6EDF-46FB-98D5-0392C6727D10}"/>
    <cellStyle name="Input 3 2 2 3 8" xfId="19323" xr:uid="{F2D7052F-78FE-4BD8-8CEC-D4B110BBA39E}"/>
    <cellStyle name="Input 3 2 2 4" xfId="12516" xr:uid="{B3CA8D1D-7BAC-483B-AEE8-D6A461AF595B}"/>
    <cellStyle name="Input 3 2 2 5" xfId="10363" xr:uid="{1925754E-9797-4929-9AD3-EE6B0A14DEAE}"/>
    <cellStyle name="Input 3 2 2 6" xfId="12381" xr:uid="{61F2188E-4309-4590-88C4-ACFE25445161}"/>
    <cellStyle name="Input 3 2 2 7" xfId="10492" xr:uid="{03B9BDCC-058E-4168-8951-4C3F31ED2882}"/>
    <cellStyle name="Input 3 2 2 8" xfId="13138" xr:uid="{BAAC2635-ECF3-4393-B607-318B518DE5DC}"/>
    <cellStyle name="Input 3 2 2 9" xfId="9890" xr:uid="{1A5211A4-990F-4A31-AA1A-7EDCA7AD0EEF}"/>
    <cellStyle name="Input 3 2 3" xfId="8488" xr:uid="{EA418D2C-69CF-4C1A-95D6-DDF4517C928E}"/>
    <cellStyle name="Input 3 2 3 2" xfId="13228" xr:uid="{E26FE025-C906-4BAC-912A-B2FCDEF93397}"/>
    <cellStyle name="Input 3 2 3 3" xfId="14248" xr:uid="{42B5CE64-A636-4109-BD0D-ED314128F6D7}"/>
    <cellStyle name="Input 3 2 3 4" xfId="15208" xr:uid="{C8F42E72-FEC5-46AE-B62A-5E81A8954A9A}"/>
    <cellStyle name="Input 3 2 3 5" xfId="16157" xr:uid="{59991B0C-7C2F-4224-A5CF-4F88C7C0FBC6}"/>
    <cellStyle name="Input 3 2 3 6" xfId="17030" xr:uid="{9D2E5865-4DF8-4061-A9F2-73CE229AA748}"/>
    <cellStyle name="Input 3 2 3 7" xfId="17895" xr:uid="{98A263A8-87AF-40D6-88CE-A61F90D036CD}"/>
    <cellStyle name="Input 3 2 3 8" xfId="18671" xr:uid="{51E378D2-4CAF-4AE2-B55E-D709C4ADA271}"/>
    <cellStyle name="Input 3 2 4" xfId="9498" xr:uid="{54E42889-7166-412C-A403-5E2A588A9BA3}"/>
    <cellStyle name="Input 3 2 4 2" xfId="13902" xr:uid="{04A11781-6D14-4B86-A97C-271962DADD21}"/>
    <cellStyle name="Input 3 2 4 3" xfId="14862" xr:uid="{86972A67-1212-4C79-8CBD-000CAF84E8C5}"/>
    <cellStyle name="Input 3 2 4 4" xfId="15814" xr:uid="{8EDA86BC-88CF-4E39-8569-DCC2C73CE767}"/>
    <cellStyle name="Input 3 2 4 5" xfId="16688" xr:uid="{BC7F6B67-E3E1-48E9-85BC-B87451738A72}"/>
    <cellStyle name="Input 3 2 4 6" xfId="17553" xr:uid="{8BF2C10B-3FDF-4983-B39D-84674B5DD836}"/>
    <cellStyle name="Input 3 2 4 7" xfId="18329" xr:uid="{EF764741-E8D6-42BD-B7F0-4E0DAD049416}"/>
    <cellStyle name="Input 3 2 4 8" xfId="19086" xr:uid="{C5418C4C-70A9-4A3C-84D9-E17E67F28A40}"/>
    <cellStyle name="Input 3 2 5" xfId="12199" xr:uid="{B7E7AEE6-B214-4685-A074-8452BBE69B8F}"/>
    <cellStyle name="Input 3 2 6" xfId="10664" xr:uid="{29CCADDF-53D1-4414-BB32-F3B066E9AC50}"/>
    <cellStyle name="Input 3 2 7" xfId="12079" xr:uid="{D180C206-8633-40F1-97E8-7BDE36FE7275}"/>
    <cellStyle name="Input 3 2 8" xfId="10769" xr:uid="{664AC982-764E-4F47-93DC-F7E776ED3DCF}"/>
    <cellStyle name="Input 3 2 9" xfId="11643" xr:uid="{F9D19849-D7F5-4FA4-96E6-345E81E55CB0}"/>
    <cellStyle name="Input 3 3" xfId="7012" xr:uid="{20295BE3-3C80-40B1-AACF-C1AE81DE1CF6}"/>
    <cellStyle name="Input 3 3 10" xfId="13319" xr:uid="{AC38109B-C6C3-4F1E-8967-D4ED627B0549}"/>
    <cellStyle name="Input 3 3 2" xfId="8652" xr:uid="{9DA572A1-C2D8-41D7-8A81-004CD27C4526}"/>
    <cellStyle name="Input 3 3 2 2" xfId="13372" xr:uid="{77920781-4772-4B5E-AD4B-38380AB02B1B}"/>
    <cellStyle name="Input 3 3 2 3" xfId="14386" xr:uid="{EB351EEC-E1EA-4F93-92A0-861BAA784562}"/>
    <cellStyle name="Input 3 3 2 4" xfId="15344" xr:uid="{BD55AE5F-8A5D-42CD-93E4-E622F69CC9CE}"/>
    <cellStyle name="Input 3 3 2 5" xfId="16288" xr:uid="{17D79477-6530-4408-A6E4-0CD6C8F45E3B}"/>
    <cellStyle name="Input 3 3 2 6" xfId="17161" xr:uid="{9841AD1A-6349-413D-B92E-33B4536EEE1A}"/>
    <cellStyle name="Input 3 3 2 7" xfId="18026" xr:uid="{25F9B520-B2C0-45D4-B0E0-A70B2F8ED9C9}"/>
    <cellStyle name="Input 3 3 2 8" xfId="18794" xr:uid="{307304C7-8D22-4E25-ADE6-8DA54788099E}"/>
    <cellStyle name="Input 3 3 3" xfId="9621" xr:uid="{BE92C181-1B75-4B2B-A727-C60959678A5B}"/>
    <cellStyle name="Input 3 3 3 2" xfId="14025" xr:uid="{B3FB9314-E443-4438-B42F-B87A0F45534B}"/>
    <cellStyle name="Input 3 3 3 3" xfId="14985" xr:uid="{641ADBDD-3B2A-4966-9E33-722AAE1805C2}"/>
    <cellStyle name="Input 3 3 3 4" xfId="15937" xr:uid="{A5AAFD28-2FAC-4B70-BDB3-C2899505E181}"/>
    <cellStyle name="Input 3 3 3 5" xfId="16811" xr:uid="{9B350F2F-742A-42AC-AF64-1C275DC9F8CD}"/>
    <cellStyle name="Input 3 3 3 6" xfId="17676" xr:uid="{5C2C0D36-E292-4B07-97E8-40838BB47038}"/>
    <cellStyle name="Input 3 3 3 7" xfId="18452" xr:uid="{033C997D-27AC-427B-9023-10016B058F28}"/>
    <cellStyle name="Input 3 3 3 8" xfId="19209" xr:uid="{CAD91F47-4FE9-4AFE-9D0F-A666C6215584}"/>
    <cellStyle name="Input 3 3 4" xfId="12343" xr:uid="{48E65D10-1239-4770-B413-9A231D146561}"/>
    <cellStyle name="Input 3 3 5" xfId="10525" xr:uid="{9292A5BE-0E19-4EB0-B109-D7A7BACFF50C}"/>
    <cellStyle name="Input 3 3 6" xfId="12101" xr:uid="{07F973F1-EDAF-4DD2-9926-98284A73DE6E}"/>
    <cellStyle name="Input 3 3 7" xfId="10749" xr:uid="{8BB8BFCB-840D-4E8F-A9DE-62C7A8CDC0DB}"/>
    <cellStyle name="Input 3 3 8" xfId="13104" xr:uid="{ECDD5A8D-F0C7-479E-A5DA-84C0A5BD9F49}"/>
    <cellStyle name="Input 3 3 9" xfId="9917" xr:uid="{0A306DC2-E64E-4A4B-8A94-B039F03F51F9}"/>
    <cellStyle name="Input 3 4" xfId="7835" xr:uid="{93E89A1D-BDC4-4050-8903-11817B5A6F75}"/>
    <cellStyle name="Input 3 4 2" xfId="12857" xr:uid="{86821F59-605C-4E19-9102-2A5499788DA0}"/>
    <cellStyle name="Input 3 4 3" xfId="10116" xr:uid="{E847F36C-9836-45B8-BB09-BAA1BE28F75F}"/>
    <cellStyle name="Input 3 4 4" xfId="12029" xr:uid="{27B237C1-6E97-47E6-9781-AEB2BCC4720D}"/>
    <cellStyle name="Input 3 4 5" xfId="10803" xr:uid="{8CF70299-03C7-4F00-AAB0-3D44525F8010}"/>
    <cellStyle name="Input 3 4 6" xfId="11614" xr:uid="{C0C0299B-B370-4F47-BBD4-1D3A70AF95AD}"/>
    <cellStyle name="Input 3 4 7" xfId="11143" xr:uid="{6E7E08F4-EDD5-45AD-86DE-61B389425DC4}"/>
    <cellStyle name="Input 3 4 8" xfId="11961" xr:uid="{F444CCA4-A6FD-41AA-90E4-E708D1421DD6}"/>
    <cellStyle name="Input 3 5" xfId="7808" xr:uid="{96FFF372-E792-4B3B-A346-F831C85D4350}"/>
    <cellStyle name="Input 3 5 2" xfId="12830" xr:uid="{BBDADC12-5CA4-40B0-8ACC-F04ABB967A6F}"/>
    <cellStyle name="Input 3 5 3" xfId="10142" xr:uid="{EEC31F02-FDC1-4A11-B358-FC4C4FF3F6A4}"/>
    <cellStyle name="Input 3 5 4" xfId="12668" xr:uid="{71FABE03-D3B0-437A-AB0D-3A7E2228F384}"/>
    <cellStyle name="Input 3 5 5" xfId="10247" xr:uid="{3CBF7FE9-AD64-411E-A249-C7C970BF15D8}"/>
    <cellStyle name="Input 3 5 6" xfId="12657" xr:uid="{D9FFE77C-FCDF-44A9-B6CA-2269864304FD}"/>
    <cellStyle name="Input 3 5 7" xfId="10257" xr:uid="{5BE9CCA7-D5BC-43E6-9D0F-3441DE59282E}"/>
    <cellStyle name="Input 3 5 8" xfId="12384" xr:uid="{5B10D813-6A66-491A-8A85-A0EB64231138}"/>
    <cellStyle name="Input 3 6" xfId="11369" xr:uid="{5C9B2CA7-842D-4A63-8AE0-DC15274C6CC1}"/>
    <cellStyle name="Input 3 7" xfId="11340" xr:uid="{15F81C1B-144B-46B5-9EC1-98837FE40419}"/>
    <cellStyle name="Input 3 8" xfId="11388" xr:uid="{EFC1A8FC-7671-4B5D-BB8F-438051202B5A}"/>
    <cellStyle name="Input 3 9" xfId="11321" xr:uid="{E882DAE6-3325-455D-92F8-0B100BE08AA0}"/>
    <cellStyle name="Input 4" xfId="5142" xr:uid="{60AD7DBB-EBB9-44AF-90AF-32625D094FC9}"/>
    <cellStyle name="Input 4 10" xfId="11408" xr:uid="{F64CDA4F-1640-466F-B36E-5FD053F1F27F}"/>
    <cellStyle name="Input 4 11" xfId="11302" xr:uid="{DE99A2DE-50BA-4879-ADD8-2E3ABD97AFF3}"/>
    <cellStyle name="Input 4 12" xfId="13073" xr:uid="{ED75C8FF-E880-401A-8EA7-E0974086A741}"/>
    <cellStyle name="Input 4 2" xfId="6847" xr:uid="{D5CD668C-7C2D-44E1-8BCE-246B496D9C0C}"/>
    <cellStyle name="Input 4 2 10" xfId="10105" xr:uid="{B5A327D8-5EB4-4499-9244-ED690B436895}"/>
    <cellStyle name="Input 4 2 11" xfId="12139" xr:uid="{CC6F911D-A9A2-4C60-830B-44AC9C14C529}"/>
    <cellStyle name="Input 4 2 2" xfId="7254" xr:uid="{5152327B-BD86-4E20-8489-60681793C6E3}"/>
    <cellStyle name="Input 4 2 2 10" xfId="17181" xr:uid="{EB2421E8-EBBC-44CC-8C78-E195B01CAD36}"/>
    <cellStyle name="Input 4 2 2 2" xfId="8894" xr:uid="{8ACEF2C2-EDB9-4FF1-A1D6-47D894151906}"/>
    <cellStyle name="Input 4 2 2 2 2" xfId="13545" xr:uid="{0CA8E9B3-88B2-42F3-83F0-0B72DB97F1B4}"/>
    <cellStyle name="Input 4 2 2 2 3" xfId="14549" xr:uid="{D4C31A81-6816-4B77-A343-225445CB8518}"/>
    <cellStyle name="Input 4 2 2 2 4" xfId="15507" xr:uid="{1F93C9E8-B576-4646-80D3-DA6FDBD7303F}"/>
    <cellStyle name="Input 4 2 2 2 5" xfId="16432" xr:uid="{2F04F4F1-CBF6-4B51-8199-76697AF2992E}"/>
    <cellStyle name="Input 4 2 2 2 6" xfId="17303" xr:uid="{81E0185A-475A-45F1-9778-3F233FE60C4B}"/>
    <cellStyle name="Input 4 2 2 2 7" xfId="18149" xr:uid="{63A810AB-215C-42B0-B2F5-0672FD05246C}"/>
    <cellStyle name="Input 4 2 2 2 8" xfId="18909" xr:uid="{AB8684CC-FEB6-4002-87A2-F0855A79FB74}"/>
    <cellStyle name="Input 4 2 2 3" xfId="9736" xr:uid="{47132091-45CA-4EDD-986D-7A269A08A006}"/>
    <cellStyle name="Input 4 2 2 3 2" xfId="14140" xr:uid="{3D3548C5-682C-49CC-BFBC-503FD0EC4310}"/>
    <cellStyle name="Input 4 2 2 3 3" xfId="15100" xr:uid="{BE671AF6-6EEF-4D86-9734-15A494E41154}"/>
    <cellStyle name="Input 4 2 2 3 4" xfId="16052" xr:uid="{4DCD0491-D294-4F5A-B154-FA68C3539E9F}"/>
    <cellStyle name="Input 4 2 2 3 5" xfId="16926" xr:uid="{BC686A11-EC6B-4234-867A-82281EFFF0A4}"/>
    <cellStyle name="Input 4 2 2 3 6" xfId="17791" xr:uid="{673776D7-AE0D-42DF-B8BA-113AD04FA620}"/>
    <cellStyle name="Input 4 2 2 3 7" xfId="18567" xr:uid="{E7F694F7-2AFB-4A1A-A5A1-97854D4F827C}"/>
    <cellStyle name="Input 4 2 2 3 8" xfId="19324" xr:uid="{7FB88DB0-84D4-4723-BB42-9095234B8C27}"/>
    <cellStyle name="Input 4 2 2 4" xfId="12517" xr:uid="{9807B731-94F5-4900-982B-1396D1F49322}"/>
    <cellStyle name="Input 4 2 2 5" xfId="10362" xr:uid="{ADEA9E0A-C98F-4508-ABE3-D290B5D8E0DD}"/>
    <cellStyle name="Input 4 2 2 6" xfId="13412" xr:uid="{5FADCA1E-6B8D-4EA0-9C74-9FB22F6DEE7C}"/>
    <cellStyle name="Input 4 2 2 7" xfId="14421" xr:uid="{E6E6EAD2-CA3C-42C9-AA58-197DAA8AFB62}"/>
    <cellStyle name="Input 4 2 2 8" xfId="15379" xr:uid="{E0D74BA7-3646-4FE0-B32C-B5BA6D8A1E75}"/>
    <cellStyle name="Input 4 2 2 9" xfId="16310" xr:uid="{CB5923C4-49BE-44C4-A20D-BF6127E80F32}"/>
    <cellStyle name="Input 4 2 3" xfId="8487" xr:uid="{133203C6-6F47-4501-96F3-FDC209FEBB23}"/>
    <cellStyle name="Input 4 2 3 2" xfId="13227" xr:uid="{888FCE24-49AE-4965-AEB5-16AFDA2C859E}"/>
    <cellStyle name="Input 4 2 3 3" xfId="14247" xr:uid="{7220C726-9EB2-4673-B481-5D7E24AE570C}"/>
    <cellStyle name="Input 4 2 3 4" xfId="15207" xr:uid="{786F7C54-3B64-4D45-865D-6988221979B4}"/>
    <cellStyle name="Input 4 2 3 5" xfId="16156" xr:uid="{D60AAD02-B914-4D4C-85B4-C3460E941085}"/>
    <cellStyle name="Input 4 2 3 6" xfId="17029" xr:uid="{16AA3D17-569B-40BE-8F6B-166C6BCF1D1C}"/>
    <cellStyle name="Input 4 2 3 7" xfId="17894" xr:uid="{585038FB-496E-49E0-A0FF-5B32ED98C6FB}"/>
    <cellStyle name="Input 4 2 3 8" xfId="18670" xr:uid="{BF1A7177-AB40-4586-9F77-1FCF4F081CEB}"/>
    <cellStyle name="Input 4 2 4" xfId="9497" xr:uid="{ECDF1180-35C2-40AD-ABFC-C1F98B0DD752}"/>
    <cellStyle name="Input 4 2 4 2" xfId="13901" xr:uid="{4F67882B-DC2D-46D5-84FC-80DD9ED7B8BA}"/>
    <cellStyle name="Input 4 2 4 3" xfId="14861" xr:uid="{462298E5-99F8-416D-82BB-8F8D19B8D199}"/>
    <cellStyle name="Input 4 2 4 4" xfId="15813" xr:uid="{407F9CC0-19A9-4FE7-AF68-BABD81606775}"/>
    <cellStyle name="Input 4 2 4 5" xfId="16687" xr:uid="{87601F28-C15B-4605-B588-0646A1DA249A}"/>
    <cellStyle name="Input 4 2 4 6" xfId="17552" xr:uid="{E98D62F4-8938-42CD-8DDE-252C4D1B066B}"/>
    <cellStyle name="Input 4 2 4 7" xfId="18328" xr:uid="{BB5C0FD6-79F3-476F-9256-9A6C5AD4098A}"/>
    <cellStyle name="Input 4 2 4 8" xfId="19085" xr:uid="{783CEC61-C764-47B7-AB0E-92567EEE8A2D}"/>
    <cellStyle name="Input 4 2 5" xfId="12198" xr:uid="{57D5E470-FF98-45CD-996D-4F506010923F}"/>
    <cellStyle name="Input 4 2 6" xfId="10665" xr:uid="{9AD5232C-532E-44AA-8354-712E49C73A01}"/>
    <cellStyle name="Input 4 2 7" xfId="11673" xr:uid="{27060C6A-1461-4061-B7E2-BE31A60C17B3}"/>
    <cellStyle name="Input 4 2 8" xfId="11106" xr:uid="{F24344A3-9D13-495E-9D2B-E6A71A75B8C1}"/>
    <cellStyle name="Input 4 2 9" xfId="12872" xr:uid="{58B51C1A-CFDA-4D92-96BA-36DDC075D95B}"/>
    <cellStyle name="Input 4 3" xfId="7013" xr:uid="{B2EB98AC-B52F-4B7B-81A9-441EF32FBDD3}"/>
    <cellStyle name="Input 4 3 10" xfId="11636" xr:uid="{40686D93-C246-49AD-9D22-6A9A060DF6B0}"/>
    <cellStyle name="Input 4 3 2" xfId="8653" xr:uid="{F1585058-A144-43F3-AA72-2D230B173C05}"/>
    <cellStyle name="Input 4 3 2 2" xfId="13373" xr:uid="{B0D85CC5-385D-4243-B078-70AF636FB517}"/>
    <cellStyle name="Input 4 3 2 3" xfId="14387" xr:uid="{7846D993-6A84-4889-8C6E-20E27309FEF8}"/>
    <cellStyle name="Input 4 3 2 4" xfId="15345" xr:uid="{3648559E-91B5-4DF7-A42F-29A96D99153A}"/>
    <cellStyle name="Input 4 3 2 5" xfId="16289" xr:uid="{8D374556-6E65-47BC-BCE0-52B86CB1FFF1}"/>
    <cellStyle name="Input 4 3 2 6" xfId="17162" xr:uid="{E5862529-37C2-4670-82C3-48401E26CD9D}"/>
    <cellStyle name="Input 4 3 2 7" xfId="18027" xr:uid="{B5097A56-A54F-43FB-A9E4-69F3875C5DAA}"/>
    <cellStyle name="Input 4 3 2 8" xfId="18795" xr:uid="{4EA5E312-008B-4B2A-9493-B0EFDD96BD9A}"/>
    <cellStyle name="Input 4 3 3" xfId="9622" xr:uid="{0D2AC7E9-F1BF-43A9-AF57-F1E04F28E54B}"/>
    <cellStyle name="Input 4 3 3 2" xfId="14026" xr:uid="{FA149BF8-7962-486C-B005-2A94F9AED587}"/>
    <cellStyle name="Input 4 3 3 3" xfId="14986" xr:uid="{CB7639DF-8D44-4149-A82F-EA17B9495CF7}"/>
    <cellStyle name="Input 4 3 3 4" xfId="15938" xr:uid="{6CBBD27D-7396-4A2B-A0CF-D379ACE3ECCD}"/>
    <cellStyle name="Input 4 3 3 5" xfId="16812" xr:uid="{EDC93E09-DB3C-4F1D-A3EA-4A5D2E40C80B}"/>
    <cellStyle name="Input 4 3 3 6" xfId="17677" xr:uid="{5C633C54-0D6A-4801-9778-B201A5B2AD17}"/>
    <cellStyle name="Input 4 3 3 7" xfId="18453" xr:uid="{904178BD-7D34-4086-A384-FD25BBA9C525}"/>
    <cellStyle name="Input 4 3 3 8" xfId="19210" xr:uid="{A46BC76C-9020-4467-B452-5E6D7CF8F1B2}"/>
    <cellStyle name="Input 4 3 4" xfId="12344" xr:uid="{452C66E8-DF8A-4D57-9E24-2EB63BD80212}"/>
    <cellStyle name="Input 4 3 5" xfId="10524" xr:uid="{C2994B01-7616-4DA9-9CF9-3C10733A289D}"/>
    <cellStyle name="Input 4 3 6" xfId="12102" xr:uid="{78FD4A2C-3556-4DEF-B60B-2025F9CBA51A}"/>
    <cellStyle name="Input 4 3 7" xfId="10748" xr:uid="{79AFF4CF-56BE-4B13-BC14-D763EDBCE38C}"/>
    <cellStyle name="Input 4 3 8" xfId="12070" xr:uid="{BD50FC3B-BBD7-4E82-AEC7-120AC279CB86}"/>
    <cellStyle name="Input 4 3 9" xfId="10776" xr:uid="{C433F9A0-EBE6-4132-9E81-EA55921E526C}"/>
    <cellStyle name="Input 4 4" xfId="7836" xr:uid="{3E33F78E-67D1-427D-A26D-F9B4DC98FEB2}"/>
    <cellStyle name="Input 4 4 2" xfId="12858" xr:uid="{49B30ACE-0894-4AB1-8474-779CE455AFC0}"/>
    <cellStyle name="Input 4 4 3" xfId="10115" xr:uid="{8B9D5796-E455-44C9-B904-0445949D7F97}"/>
    <cellStyle name="Input 4 4 4" xfId="11798" xr:uid="{6AFA2084-46E6-403E-A4B3-26FFF3F1BDCF}"/>
    <cellStyle name="Input 4 4 5" xfId="11004" xr:uid="{1DF73805-316D-4A96-AF77-91BDEB6A6B41}"/>
    <cellStyle name="Input 4 4 6" xfId="12570" xr:uid="{7F26AFCD-4323-4690-B640-3973BFB782B8}"/>
    <cellStyle name="Input 4 4 7" xfId="10327" xr:uid="{957EA84B-88C6-429E-9F4A-C2F1C2B00B28}"/>
    <cellStyle name="Input 4 4 8" xfId="11737" xr:uid="{A5869BDA-C89A-474E-9046-C72CBE94708A}"/>
    <cellStyle name="Input 4 5" xfId="7807" xr:uid="{60FED96F-7991-4282-A048-FC15C99B07EB}"/>
    <cellStyle name="Input 4 5 2" xfId="12829" xr:uid="{8B8125B5-1FF9-40BA-A82A-42CC9139E735}"/>
    <cellStyle name="Input 4 5 3" xfId="10143" xr:uid="{1DF00D63-C6D5-47F1-A9CE-0DA5E110CD60}"/>
    <cellStyle name="Input 4 5 4" xfId="12133" xr:uid="{A47E5D7E-3A04-44DB-A38C-932AEFE2408F}"/>
    <cellStyle name="Input 4 5 5" xfId="10720" xr:uid="{FEF7147D-E7C9-4609-8000-D616B776808C}"/>
    <cellStyle name="Input 4 5 6" xfId="12073" xr:uid="{9D8E2F65-D9C4-461B-AEFD-7F4FC924C26A}"/>
    <cellStyle name="Input 4 5 7" xfId="10773" xr:uid="{FEFAF53F-9100-4605-9A4E-EA0C2ADB1699}"/>
    <cellStyle name="Input 4 5 8" xfId="11639" xr:uid="{6782F26F-F09D-4FE8-BF02-393383BCC346}"/>
    <cellStyle name="Input 4 6" xfId="11370" xr:uid="{62E67F46-2E25-46F9-879D-80B862AFDB75}"/>
    <cellStyle name="Input 4 7" xfId="11339" xr:uid="{B5EE6320-846A-4360-BB22-64EB4C695C8C}"/>
    <cellStyle name="Input 4 8" xfId="11389" xr:uid="{BF729805-33C5-407A-BE1B-68779924327A}"/>
    <cellStyle name="Input 4 9" xfId="11320" xr:uid="{E3DA4E42-3878-4F2E-B7D7-A0DE7D56B056}"/>
    <cellStyle name="Input 5" xfId="5143" xr:uid="{6BB90D46-9449-4E5B-BCDA-5CF6D7D98DCD}"/>
    <cellStyle name="Input 5 10" xfId="11409" xr:uid="{967F4A2B-3AA8-4803-8C75-6C62DD5EE791}"/>
    <cellStyle name="Input 5 11" xfId="11301" xr:uid="{B36A73C3-59C4-4F64-A710-400E0DF78216}"/>
    <cellStyle name="Input 5 12" xfId="12038" xr:uid="{62814273-6211-4658-B623-FD980060C226}"/>
    <cellStyle name="Input 5 2" xfId="6846" xr:uid="{B873BFE2-4EC7-4636-8921-923F670BA7E2}"/>
    <cellStyle name="Input 5 2 10" xfId="10237" xr:uid="{B8372452-820C-49A6-A707-313AB931E73E}"/>
    <cellStyle name="Input 5 2 11" xfId="12929" xr:uid="{A91EF9DD-BF2D-45FD-AEFD-0547D629AA1F}"/>
    <cellStyle name="Input 5 2 2" xfId="7255" xr:uid="{5321ADC2-B2A8-42FB-919B-BBF5178C4E1F}"/>
    <cellStyle name="Input 5 2 2 10" xfId="12076" xr:uid="{868390CB-6590-4CAC-A6F1-85E979D9C5C5}"/>
    <cellStyle name="Input 5 2 2 2" xfId="8895" xr:uid="{7FD66FC0-BFB0-4D47-916B-3BAA690F90A5}"/>
    <cellStyle name="Input 5 2 2 2 2" xfId="13546" xr:uid="{F26909C7-EBDF-46DA-B604-EDC06438189D}"/>
    <cellStyle name="Input 5 2 2 2 3" xfId="14550" xr:uid="{DACFD6A0-0AA9-4656-B894-1C7789136468}"/>
    <cellStyle name="Input 5 2 2 2 4" xfId="15508" xr:uid="{8E66F5FF-EB77-454B-B607-DD27EB63CB3D}"/>
    <cellStyle name="Input 5 2 2 2 5" xfId="16433" xr:uid="{9736DDAE-3AB6-4233-BEE2-F5B11D74F60F}"/>
    <cellStyle name="Input 5 2 2 2 6" xfId="17304" xr:uid="{373584B6-263A-4856-AAA0-3B792B199CA4}"/>
    <cellStyle name="Input 5 2 2 2 7" xfId="18150" xr:uid="{44B7B815-0E93-4FE6-A591-7D780C36FDC4}"/>
    <cellStyle name="Input 5 2 2 2 8" xfId="18910" xr:uid="{64663384-537E-4546-BD23-A39EA029AA0E}"/>
    <cellStyle name="Input 5 2 2 3" xfId="9737" xr:uid="{EF6EB106-AA89-4252-B158-9D1E64045BA0}"/>
    <cellStyle name="Input 5 2 2 3 2" xfId="14141" xr:uid="{D7CD2A79-62C6-473C-8A21-B2ECBD02EC3D}"/>
    <cellStyle name="Input 5 2 2 3 3" xfId="15101" xr:uid="{27FA2896-8F38-494E-9CA5-AF55127BF43F}"/>
    <cellStyle name="Input 5 2 2 3 4" xfId="16053" xr:uid="{85FEC749-2040-4D4E-A663-5965A0A33FB4}"/>
    <cellStyle name="Input 5 2 2 3 5" xfId="16927" xr:uid="{9219F038-D684-433D-8726-FD918E35D7DD}"/>
    <cellStyle name="Input 5 2 2 3 6" xfId="17792" xr:uid="{A5E19C5B-5FED-431E-92AD-52E90BF3FBEC}"/>
    <cellStyle name="Input 5 2 2 3 7" xfId="18568" xr:uid="{FAA7E17C-DD38-446E-8A1D-1D0743CF8106}"/>
    <cellStyle name="Input 5 2 2 3 8" xfId="19325" xr:uid="{70D8EDE9-F4E0-42E0-84A5-F076B9310B12}"/>
    <cellStyle name="Input 5 2 2 4" xfId="12518" xr:uid="{F9538F64-680E-4BB6-82D9-F9E69B17FFB5}"/>
    <cellStyle name="Input 5 2 2 5" xfId="10361" xr:uid="{1BB7AC43-00BB-4477-A7E7-FC04A3501114}"/>
    <cellStyle name="Input 5 2 2 6" xfId="12923" xr:uid="{CDE29286-C4AE-49C9-B4DE-3BD302A4E26E}"/>
    <cellStyle name="Input 5 2 2 7" xfId="10059" xr:uid="{71997593-D32C-44AA-B56F-AC9B222CD570}"/>
    <cellStyle name="Input 5 2 2 8" xfId="12150" xr:uid="{CC190B30-F53B-44B9-BAF8-AB0B43DE9C2B}"/>
    <cellStyle name="Input 5 2 2 9" xfId="10707" xr:uid="{ED816908-8611-4B5B-ACDA-2CBFE125F47B}"/>
    <cellStyle name="Input 5 2 3" xfId="8486" xr:uid="{C74F97EB-D31B-4E44-A33B-B63F2F288D21}"/>
    <cellStyle name="Input 5 2 3 2" xfId="13226" xr:uid="{CBCA91AB-48C3-4737-9094-90B56D4CDB08}"/>
    <cellStyle name="Input 5 2 3 3" xfId="14246" xr:uid="{08FB06C6-4BD8-487E-9E7C-8FA4298895B7}"/>
    <cellStyle name="Input 5 2 3 4" xfId="15206" xr:uid="{FADB6082-35D7-46E2-A909-AB221A206F0F}"/>
    <cellStyle name="Input 5 2 3 5" xfId="16155" xr:uid="{20F1F1A4-426A-4ED4-AF7D-88D7ED03D1E6}"/>
    <cellStyle name="Input 5 2 3 6" xfId="17028" xr:uid="{1B3BB989-4767-4EF8-93D4-47E34ED71665}"/>
    <cellStyle name="Input 5 2 3 7" xfId="17893" xr:uid="{D9C82A71-54C6-4089-B1D0-A52B1E914D37}"/>
    <cellStyle name="Input 5 2 3 8" xfId="18669" xr:uid="{2AD2D76D-9FF9-4F60-99DB-BC11EFBFE8EB}"/>
    <cellStyle name="Input 5 2 4" xfId="9496" xr:uid="{0B74F6A3-A671-47A7-ABA2-839DC309C980}"/>
    <cellStyle name="Input 5 2 4 2" xfId="13900" xr:uid="{BEEFCE63-506B-4E6D-83E2-603BC6C6DBBC}"/>
    <cellStyle name="Input 5 2 4 3" xfId="14860" xr:uid="{1A1C7690-939D-448B-9F94-0718BB338509}"/>
    <cellStyle name="Input 5 2 4 4" xfId="15812" xr:uid="{8860E788-AA0A-48A3-B3E5-65D1D3515C94}"/>
    <cellStyle name="Input 5 2 4 5" xfId="16686" xr:uid="{8D9D6EDF-3014-427F-BC36-A690D44E6784}"/>
    <cellStyle name="Input 5 2 4 6" xfId="17551" xr:uid="{A8DF59D3-BE41-4E4E-840D-008C29F4330B}"/>
    <cellStyle name="Input 5 2 4 7" xfId="18327" xr:uid="{52DAE46F-30BB-465B-8984-C5EE903211A0}"/>
    <cellStyle name="Input 5 2 4 8" xfId="19084" xr:uid="{132E1F98-997D-4489-8F9C-98E5C31C763E}"/>
    <cellStyle name="Input 5 2 5" xfId="12197" xr:uid="{B30EE79C-4D32-46CE-AA3D-5E81CDA30BF9}"/>
    <cellStyle name="Input 5 2 6" xfId="10666" xr:uid="{472F4318-A970-445F-B015-D8E49538ABDF}"/>
    <cellStyle name="Input 5 2 7" xfId="12912" xr:uid="{D8D9DA60-7E94-4419-BA54-AD730321B939}"/>
    <cellStyle name="Input 5 2 8" xfId="10070" xr:uid="{80F8EA15-9916-4C0F-BF46-8B309613AF34}"/>
    <cellStyle name="Input 5 2 9" xfId="12682" xr:uid="{23F4D2F2-77B1-4555-98D5-F7ED61394502}"/>
    <cellStyle name="Input 5 3" xfId="7014" xr:uid="{564503BA-D0CE-4228-96D6-6B29AFC5D85B}"/>
    <cellStyle name="Input 5 3 10" xfId="11971" xr:uid="{3628AF4D-FE10-4639-A6C8-9F39434EE32D}"/>
    <cellStyle name="Input 5 3 2" xfId="8654" xr:uid="{0971E290-D2E5-41AD-B580-CE7C7AA965C4}"/>
    <cellStyle name="Input 5 3 2 2" xfId="13374" xr:uid="{83C36FCA-D6DE-47C4-954E-2E00323B2297}"/>
    <cellStyle name="Input 5 3 2 3" xfId="14388" xr:uid="{C7298207-F080-47BA-9539-253FF71ED04E}"/>
    <cellStyle name="Input 5 3 2 4" xfId="15346" xr:uid="{11F81199-CBD5-46C8-9AAB-3EFFF31BA303}"/>
    <cellStyle name="Input 5 3 2 5" xfId="16290" xr:uid="{67429249-DFF4-47AD-B9B1-9BB22DB8D419}"/>
    <cellStyle name="Input 5 3 2 6" xfId="17163" xr:uid="{80C6461F-67B0-468E-96B1-114659FCD476}"/>
    <cellStyle name="Input 5 3 2 7" xfId="18028" xr:uid="{617B284B-239C-46CD-B12E-FAE4C3540B1E}"/>
    <cellStyle name="Input 5 3 2 8" xfId="18796" xr:uid="{981DF372-7D69-4A78-A188-25C4DD4AE19E}"/>
    <cellStyle name="Input 5 3 3" xfId="9623" xr:uid="{ECCC71F1-8313-4BB9-BCF5-03AD7FDE3827}"/>
    <cellStyle name="Input 5 3 3 2" xfId="14027" xr:uid="{547A2A84-9049-4C28-BFFC-8472E28F6EC7}"/>
    <cellStyle name="Input 5 3 3 3" xfId="14987" xr:uid="{D9FBA3DF-ED54-4930-8309-27F0403B8733}"/>
    <cellStyle name="Input 5 3 3 4" xfId="15939" xr:uid="{B9EBB2BA-C0EA-42CA-ADCB-94D2205027A2}"/>
    <cellStyle name="Input 5 3 3 5" xfId="16813" xr:uid="{6EEB7CCF-ECB1-49F2-981C-A9F521A82463}"/>
    <cellStyle name="Input 5 3 3 6" xfId="17678" xr:uid="{B0BC7792-33D7-4D47-B0B9-8FAF39A00620}"/>
    <cellStyle name="Input 5 3 3 7" xfId="18454" xr:uid="{D57102DF-99D5-4242-AB9A-736FF9A83864}"/>
    <cellStyle name="Input 5 3 3 8" xfId="19211" xr:uid="{082C4D80-5ECD-4453-BCC5-D1D7C65FD15B}"/>
    <cellStyle name="Input 5 3 4" xfId="12345" xr:uid="{E017D934-E75D-4E35-8021-309556978599}"/>
    <cellStyle name="Input 5 3 5" xfId="10523" xr:uid="{EF1FE148-B4AC-4D9D-80F4-EEEA473D97F3}"/>
    <cellStyle name="Input 5 3 6" xfId="12617" xr:uid="{4917075F-2DEF-44E0-9E3E-F391C1596523}"/>
    <cellStyle name="Input 5 3 7" xfId="10286" xr:uid="{CC677596-04D5-4A29-81B0-AAB99B379D6A}"/>
    <cellStyle name="Input 5 3 8" xfId="12123" xr:uid="{CE758A19-B35E-4C63-81C8-FC478523F194}"/>
    <cellStyle name="Input 5 3 9" xfId="10730" xr:uid="{DA6D435B-5F8A-42C5-B04D-DA3C5A20CE16}"/>
    <cellStyle name="Input 5 4" xfId="7837" xr:uid="{B30EEABC-9391-400E-B43F-FF492CAAA0A0}"/>
    <cellStyle name="Input 5 4 2" xfId="12859" xr:uid="{230D8FC2-9DCC-40C1-A347-BAEE0F6D2DAD}"/>
    <cellStyle name="Input 5 4 3" xfId="10114" xr:uid="{3ED45A2B-70EE-4632-87A2-03D5B985C2C6}"/>
    <cellStyle name="Input 5 4 4" xfId="12136" xr:uid="{64C66D3D-07C6-485F-8876-F708FECD1459}"/>
    <cellStyle name="Input 5 4 5" xfId="10717" xr:uid="{A73FC728-4473-47BE-BD3C-1AF352575203}"/>
    <cellStyle name="Input 5 4 6" xfId="13107" xr:uid="{1F53661F-B80C-4279-BC3B-1B36C8CDCC8C}"/>
    <cellStyle name="Input 5 4 7" xfId="9914" xr:uid="{18C7C126-DA87-48DA-844D-792354A5CB64}"/>
    <cellStyle name="Input 5 4 8" xfId="13320" xr:uid="{6504E0CF-4112-4E03-9EAF-59446120D811}"/>
    <cellStyle name="Input 5 5" xfId="7806" xr:uid="{13D37C35-627E-4C0E-A227-3A3B5DCD0F1C}"/>
    <cellStyle name="Input 5 5 2" xfId="12828" xr:uid="{D0F152A9-FD97-4257-8104-229F3E4639DC}"/>
    <cellStyle name="Input 5 5 3" xfId="10144" xr:uid="{50710C9C-51B4-4370-8DF5-CC795A1FECD0}"/>
    <cellStyle name="Input 5 5 4" xfId="12027" xr:uid="{39EB9CCC-4FC7-4671-A0FB-CACF4EDD983F}"/>
    <cellStyle name="Input 5 5 5" xfId="10805" xr:uid="{6575AA19-8840-4D75-97F1-AFA02237DD28}"/>
    <cellStyle name="Input 5 5 6" xfId="11612" xr:uid="{69A7D269-947D-49A8-8A56-027308014888}"/>
    <cellStyle name="Input 5 5 7" xfId="11145" xr:uid="{AD9354EB-7426-485B-9313-552C17BF4659}"/>
    <cellStyle name="Input 5 5 8" xfId="13573" xr:uid="{EFDB95AA-C69A-4A80-92B5-A3B41359A57D}"/>
    <cellStyle name="Input 5 6" xfId="11371" xr:uid="{B05336E1-C602-4CDC-BA5D-A96CB25CBC10}"/>
    <cellStyle name="Input 5 7" xfId="11338" xr:uid="{FF4774A8-3F25-4ED2-99E8-E6B36DC05549}"/>
    <cellStyle name="Input 5 8" xfId="11390" xr:uid="{497C9F45-08DF-4D87-A0CD-059CB4E27F40}"/>
    <cellStyle name="Input 5 9" xfId="11319" xr:uid="{B7EEFC07-FE89-414C-9462-A64C699BAC63}"/>
    <cellStyle name="Input 6" xfId="5144" xr:uid="{3637BB46-56F1-460A-A3B3-33C8732CE229}"/>
    <cellStyle name="Input 6 10" xfId="11410" xr:uid="{1C602108-EC01-4DFD-B931-E13BFE8CA77C}"/>
    <cellStyle name="Input 6 11" xfId="11300" xr:uid="{05622F49-20C7-40AD-B06C-A737BA27FE39}"/>
    <cellStyle name="Input 6 12" xfId="12523" xr:uid="{B2B88B17-931F-4F89-B54A-F9634F4A6CCA}"/>
    <cellStyle name="Input 6 2" xfId="6845" xr:uid="{E7307656-D3A9-4013-B6AD-5321030A0D6E}"/>
    <cellStyle name="Input 6 2 10" xfId="16299" xr:uid="{80779E18-398C-485E-B480-DF8AFBED2FDA}"/>
    <cellStyle name="Input 6 2 11" xfId="17171" xr:uid="{F623177F-4426-42F3-AC9B-0B184B494DB1}"/>
    <cellStyle name="Input 6 2 2" xfId="7256" xr:uid="{1803B7FD-14C8-4517-A0F4-E0F04AB44899}"/>
    <cellStyle name="Input 6 2 2 10" xfId="11995" xr:uid="{8E4EC7DF-349A-43B6-8E31-3A823DDD5F50}"/>
    <cellStyle name="Input 6 2 2 2" xfId="8896" xr:uid="{30EB37FF-4FBD-4B45-BABB-B2477D49C889}"/>
    <cellStyle name="Input 6 2 2 2 2" xfId="13547" xr:uid="{AB23CF4B-4BEE-4CC6-B80A-D52AE9A03F2C}"/>
    <cellStyle name="Input 6 2 2 2 3" xfId="14551" xr:uid="{18065EB5-F447-4163-88FB-D3EE9CD6267E}"/>
    <cellStyle name="Input 6 2 2 2 4" xfId="15509" xr:uid="{3656997E-AAF8-4D4C-95F0-E07D1601DA99}"/>
    <cellStyle name="Input 6 2 2 2 5" xfId="16434" xr:uid="{A39C8E2C-6E0E-46BD-9BCE-303FAADBE734}"/>
    <cellStyle name="Input 6 2 2 2 6" xfId="17305" xr:uid="{CD289EEC-F5E4-4A2E-B814-9C9D672816B3}"/>
    <cellStyle name="Input 6 2 2 2 7" xfId="18151" xr:uid="{001721C5-BAAC-4FCD-8F48-B7AFC87BE657}"/>
    <cellStyle name="Input 6 2 2 2 8" xfId="18911" xr:uid="{3C95F8D3-647D-4ECF-AEAE-8FB7D6643272}"/>
    <cellStyle name="Input 6 2 2 3" xfId="9738" xr:uid="{973C8DBE-CC7D-4BA6-B46E-760BD7BB07CF}"/>
    <cellStyle name="Input 6 2 2 3 2" xfId="14142" xr:uid="{8C979FAC-4FDF-4119-9EA0-6494A8CA0017}"/>
    <cellStyle name="Input 6 2 2 3 3" xfId="15102" xr:uid="{69FA69DB-4CF2-46B9-AC12-E0C20B0A3D72}"/>
    <cellStyle name="Input 6 2 2 3 4" xfId="16054" xr:uid="{9A874758-F40D-4352-8DA9-41A1C351D61F}"/>
    <cellStyle name="Input 6 2 2 3 5" xfId="16928" xr:uid="{62D71E06-8AD1-4E6F-9741-D03C1CC911DD}"/>
    <cellStyle name="Input 6 2 2 3 6" xfId="17793" xr:uid="{668D5350-9305-42FA-9DC4-7F5896DAB151}"/>
    <cellStyle name="Input 6 2 2 3 7" xfId="18569" xr:uid="{60EDCA7B-EA25-411D-9A0C-2B211B37EA25}"/>
    <cellStyle name="Input 6 2 2 3 8" xfId="19326" xr:uid="{3ADDC32A-E2D5-4201-AE1D-D1138358C17F}"/>
    <cellStyle name="Input 6 2 2 4" xfId="12519" xr:uid="{005DE75D-0399-4409-A6A4-B08D58C6EDE7}"/>
    <cellStyle name="Input 6 2 2 5" xfId="10360" xr:uid="{2BEA9CC3-90BC-4F31-95E0-4C61FAA759AE}"/>
    <cellStyle name="Input 6 2 2 6" xfId="11732" xr:uid="{B8DBEB14-081E-416B-966D-AF9232906300}"/>
    <cellStyle name="Input 6 2 2 7" xfId="11053" xr:uid="{DA0E2DD0-AA39-4D05-8188-987E2C67A37D}"/>
    <cellStyle name="Input 6 2 2 8" xfId="12875" xr:uid="{FA3D071A-E87C-476B-9465-07869629330D}"/>
    <cellStyle name="Input 6 2 2 9" xfId="10102" xr:uid="{CD12F8A1-D7E9-40FB-B94F-08AE54BA9EC7}"/>
    <cellStyle name="Input 6 2 3" xfId="8485" xr:uid="{3F3FB30B-3C5A-4CFF-9D29-1A4BE3FA85E9}"/>
    <cellStyle name="Input 6 2 3 2" xfId="13225" xr:uid="{602E79A1-97F8-4EF8-A403-5C7ECA529CB0}"/>
    <cellStyle name="Input 6 2 3 3" xfId="14245" xr:uid="{669ED8B8-6D7E-4B4B-972A-9D262A8C3319}"/>
    <cellStyle name="Input 6 2 3 4" xfId="15205" xr:uid="{0512EB5B-A736-4D7B-89DA-DF22C259EABD}"/>
    <cellStyle name="Input 6 2 3 5" xfId="16154" xr:uid="{AD3FE99A-51A7-48CF-B00F-983447941B75}"/>
    <cellStyle name="Input 6 2 3 6" xfId="17027" xr:uid="{65E96851-71B4-4357-8443-B2E5C8C3C259}"/>
    <cellStyle name="Input 6 2 3 7" xfId="17892" xr:uid="{DBB7BC49-27E9-420F-8727-4B851C781A8F}"/>
    <cellStyle name="Input 6 2 3 8" xfId="18668" xr:uid="{22DA8386-89B2-4F66-A3CA-C75B3985BBD0}"/>
    <cellStyle name="Input 6 2 4" xfId="9495" xr:uid="{89B76330-F438-4840-8B60-9206172CB1F6}"/>
    <cellStyle name="Input 6 2 4 2" xfId="13899" xr:uid="{7EAAA4FA-5BF9-42B4-B819-46CCE17AAFA1}"/>
    <cellStyle name="Input 6 2 4 3" xfId="14859" xr:uid="{A6E0056F-DA92-4045-BA91-0275C9FCAC89}"/>
    <cellStyle name="Input 6 2 4 4" xfId="15811" xr:uid="{176AA83A-83A9-4A9B-8F9C-54431851565B}"/>
    <cellStyle name="Input 6 2 4 5" xfId="16685" xr:uid="{DC524621-A1F5-497A-98BD-049302C5D759}"/>
    <cellStyle name="Input 6 2 4 6" xfId="17550" xr:uid="{709AF4C2-FAA6-4CA6-83FA-B26918211FEA}"/>
    <cellStyle name="Input 6 2 4 7" xfId="18326" xr:uid="{A74205F5-C403-4FFD-9367-DA61A9DE751A}"/>
    <cellStyle name="Input 6 2 4 8" xfId="19083" xr:uid="{C1E49B28-AF6D-4579-A366-8183C7F19EDF}"/>
    <cellStyle name="Input 6 2 5" xfId="12196" xr:uid="{B6549BD6-1DDA-456A-94B6-18E08EA86946}"/>
    <cellStyle name="Input 6 2 6" xfId="10667" xr:uid="{AB20A1CB-1021-47DF-A7B9-E10381ED37A9}"/>
    <cellStyle name="Input 6 2 7" xfId="13401" xr:uid="{EBF3465D-AB5B-4BD5-93CD-C145FE65DBD9}"/>
    <cellStyle name="Input 6 2 8" xfId="14410" xr:uid="{8212249D-DF13-4405-A607-3CCCE55929B6}"/>
    <cellStyle name="Input 6 2 9" xfId="15368" xr:uid="{273FE2FC-7518-4974-BC15-90005496067F}"/>
    <cellStyle name="Input 6 3" xfId="7015" xr:uid="{0CA63F78-EEA5-4B81-A51B-32DC2D41D1A5}"/>
    <cellStyle name="Input 6 3 10" xfId="17337" xr:uid="{ED491EB9-FBDD-4FF8-92AE-9DE4C353569E}"/>
    <cellStyle name="Input 6 3 2" xfId="8655" xr:uid="{869D848B-CC5D-41C5-898D-AD5300120B00}"/>
    <cellStyle name="Input 6 3 2 2" xfId="13375" xr:uid="{E4702A8C-BB12-473A-82A3-EA275EAD5603}"/>
    <cellStyle name="Input 6 3 2 3" xfId="14389" xr:uid="{CE45E1DE-2FF6-41BC-8AC3-7B5E19D6D4DB}"/>
    <cellStyle name="Input 6 3 2 4" xfId="15347" xr:uid="{541BFF43-6D30-4327-8B04-32695BF460D8}"/>
    <cellStyle name="Input 6 3 2 5" xfId="16291" xr:uid="{F6E8A88B-ADCB-47EC-BB8E-0DC5FFFD1986}"/>
    <cellStyle name="Input 6 3 2 6" xfId="17164" xr:uid="{C1DDF708-D9C2-482C-9E80-90E9B79366A5}"/>
    <cellStyle name="Input 6 3 2 7" xfId="18029" xr:uid="{F14A62CB-C351-40DD-91FE-5612415A8424}"/>
    <cellStyle name="Input 6 3 2 8" xfId="18797" xr:uid="{C171199D-7FDE-45C2-B281-F74094AC4970}"/>
    <cellStyle name="Input 6 3 3" xfId="9624" xr:uid="{4D4FC778-F8EC-4C6A-AE45-D4B9AE3DC96D}"/>
    <cellStyle name="Input 6 3 3 2" xfId="14028" xr:uid="{19C55FE5-206B-499C-A21A-93F5AD3A3191}"/>
    <cellStyle name="Input 6 3 3 3" xfId="14988" xr:uid="{F9F8BAC8-A793-466F-A7EC-AF82DE69544A}"/>
    <cellStyle name="Input 6 3 3 4" xfId="15940" xr:uid="{FA99E41F-6B3A-4767-B15B-8E6214C9FEEA}"/>
    <cellStyle name="Input 6 3 3 5" xfId="16814" xr:uid="{6ABCC618-2D93-452E-AC1E-874D9791AB1C}"/>
    <cellStyle name="Input 6 3 3 6" xfId="17679" xr:uid="{3EE27E64-5FD1-4625-865F-A512ED6A8F18}"/>
    <cellStyle name="Input 6 3 3 7" xfId="18455" xr:uid="{37F51035-DEE4-49D5-991C-B0FD052F72FF}"/>
    <cellStyle name="Input 6 3 3 8" xfId="19212" xr:uid="{09A75DB9-201D-4FCE-B61F-E7D977ACE80D}"/>
    <cellStyle name="Input 6 3 4" xfId="12346" xr:uid="{F06CAEDB-66C4-41A3-844F-E8F2DA32E443}"/>
    <cellStyle name="Input 6 3 5" xfId="10522" xr:uid="{EC0194B8-2F2A-4AA3-B030-0891772F6F62}"/>
    <cellStyle name="Input 6 3 6" xfId="13638" xr:uid="{085D6026-0448-4305-9438-16870A6A0A69}"/>
    <cellStyle name="Input 6 3 7" xfId="14616" xr:uid="{A3357D35-EE62-4AB7-8743-246FAF641EF0}"/>
    <cellStyle name="Input 6 3 8" xfId="15569" xr:uid="{0BAECE58-070F-4C03-95D5-BCF23FA8C811}"/>
    <cellStyle name="Input 6 3 9" xfId="16468" xr:uid="{888BB23C-44CF-462C-90CB-2516AC34D8FE}"/>
    <cellStyle name="Input 6 4" xfId="7838" xr:uid="{75DAD11E-E4E6-4F27-94AA-21B649F8DEFA}"/>
    <cellStyle name="Input 6 4 2" xfId="12860" xr:uid="{B9B6903C-422C-483C-8A27-A032B9502AF6}"/>
    <cellStyle name="Input 6 4 3" xfId="10113" xr:uid="{B2333259-8ED0-4604-AFD3-5E01E62887FC}"/>
    <cellStyle name="Input 6 4 4" xfId="12673" xr:uid="{8C2B7EBF-E44C-4A9F-9F3D-EE00D40EAAB3}"/>
    <cellStyle name="Input 6 4 5" xfId="10242" xr:uid="{29111189-98DF-46BE-9046-2A5852644696}"/>
    <cellStyle name="Input 6 4 6" xfId="12928" xr:uid="{EB5C02C7-7749-4FC0-9391-2A3C3D23F5CE}"/>
    <cellStyle name="Input 6 4 7" xfId="10056" xr:uid="{D45FC1F0-E935-49AF-A1AA-5A5FB1803A85}"/>
    <cellStyle name="Input 6 4 8" xfId="12151" xr:uid="{AFCBA3ED-564B-4731-BCB6-C65F1C468A36}"/>
    <cellStyle name="Input 6 5" xfId="7805" xr:uid="{E1D4C17E-F4CE-4B60-8793-1E528CCAF64B}"/>
    <cellStyle name="Input 6 5 2" xfId="12827" xr:uid="{34355C8B-B62B-45D7-AB62-5658E495E758}"/>
    <cellStyle name="Input 6 5 3" xfId="10145" xr:uid="{EF795AAE-B0F0-4D83-BF6B-97175DCD1507}"/>
    <cellStyle name="Input 6 5 4" xfId="12003" xr:uid="{F539A890-DF0C-46C0-890C-B9B396DE1442}"/>
    <cellStyle name="Input 6 5 5" xfId="10827" xr:uid="{77A91DE2-AB7B-4971-9480-7EAE96FB7947}"/>
    <cellStyle name="Input 6 5 6" xfId="11593" xr:uid="{99C4C67B-3996-4ED5-A3F3-66116ABB29B8}"/>
    <cellStyle name="Input 6 5 7" xfId="11163" xr:uid="{EE9E2D04-3FCB-490F-A586-1EA66FE3DE9E}"/>
    <cellStyle name="Input 6 5 8" xfId="12543" xr:uid="{CAA7C86E-AC53-4BB6-92B5-45AE015C5F29}"/>
    <cellStyle name="Input 6 6" xfId="11372" xr:uid="{E54CA7D9-97D7-4DC3-8270-8D2875E5857C}"/>
    <cellStyle name="Input 6 7" xfId="11337" xr:uid="{62E4F68A-7EDD-4EC7-B150-F5B1EAC3B084}"/>
    <cellStyle name="Input 6 8" xfId="11391" xr:uid="{E8088188-84F2-4816-8FDB-AB2EB71698AB}"/>
    <cellStyle name="Input 6 9" xfId="11318" xr:uid="{2A965BA5-8C7A-4A7E-A46A-930C17FA1AD5}"/>
    <cellStyle name="Input 7" xfId="5145" xr:uid="{48FA316D-7045-4E56-B6B5-F929DAE4B6B4}"/>
    <cellStyle name="Input 7 10" xfId="11411" xr:uid="{524206D8-2299-40AA-A4D8-8695EF70769A}"/>
    <cellStyle name="Input 7 11" xfId="11299" xr:uid="{8EA4D345-3E1C-4AB8-BC7C-5F7DBAD931DC}"/>
    <cellStyle name="Input 7 12" xfId="13551" xr:uid="{AE8A7641-2906-41D4-BE27-1F08318A1B1D}"/>
    <cellStyle name="Input 7 2" xfId="6844" xr:uid="{FDDCE4BB-F3C1-4845-85F1-D0FE4BE3D9C0}"/>
    <cellStyle name="Input 7 2 10" xfId="10745" xr:uid="{A2BC8B4A-AE10-41B0-8201-78FC861D89D2}"/>
    <cellStyle name="Input 7 2 11" xfId="11660" xr:uid="{321DBDBC-8FDC-4DE0-8540-DC15F0B7D1AE}"/>
    <cellStyle name="Input 7 2 2" xfId="7257" xr:uid="{1AA79D2E-4D75-4F89-8E04-FC57135B3A47}"/>
    <cellStyle name="Input 7 2 2 10" xfId="11955" xr:uid="{608EE92C-98DC-4CF0-B9ED-650A97E18302}"/>
    <cellStyle name="Input 7 2 2 2" xfId="8897" xr:uid="{E9314B56-1918-443D-8E10-DE102DD893BC}"/>
    <cellStyle name="Input 7 2 2 2 2" xfId="13548" xr:uid="{D2054E92-9DCF-41E6-A051-B418558324E3}"/>
    <cellStyle name="Input 7 2 2 2 3" xfId="14552" xr:uid="{60A07297-30B4-4AF7-B8B6-D9DE43DD238B}"/>
    <cellStyle name="Input 7 2 2 2 4" xfId="15510" xr:uid="{EC3CC459-DEDE-4C37-8530-6D606DA5F342}"/>
    <cellStyle name="Input 7 2 2 2 5" xfId="16435" xr:uid="{5D588FA3-5645-4C95-89BA-5DC838F6DE6B}"/>
    <cellStyle name="Input 7 2 2 2 6" xfId="17306" xr:uid="{27663226-169B-4D10-B25B-7B00B27E36A1}"/>
    <cellStyle name="Input 7 2 2 2 7" xfId="18152" xr:uid="{5C24CE52-6926-4B64-BA23-88D8C39056CA}"/>
    <cellStyle name="Input 7 2 2 2 8" xfId="18912" xr:uid="{C85C875C-87BD-4F60-9B30-972C86ECB74A}"/>
    <cellStyle name="Input 7 2 2 3" xfId="9739" xr:uid="{3E1E2D9B-3326-415B-B265-FDB63F41F544}"/>
    <cellStyle name="Input 7 2 2 3 2" xfId="14143" xr:uid="{1E0FE04E-B31F-40D2-B5CE-EBC7C37E74EF}"/>
    <cellStyle name="Input 7 2 2 3 3" xfId="15103" xr:uid="{76D89BD0-2915-45E5-AAD4-783516E62A84}"/>
    <cellStyle name="Input 7 2 2 3 4" xfId="16055" xr:uid="{8B137605-6D93-4302-A44E-7143C1721B44}"/>
    <cellStyle name="Input 7 2 2 3 5" xfId="16929" xr:uid="{0E0D3BA7-5A7A-4412-A1B2-66EBAD6092BF}"/>
    <cellStyle name="Input 7 2 2 3 6" xfId="17794" xr:uid="{C1A9ED8A-EE76-4F3A-9D93-695DF9F49CD8}"/>
    <cellStyle name="Input 7 2 2 3 7" xfId="18570" xr:uid="{1A60BB41-5B63-42A0-AB9C-81E0FF2BA01E}"/>
    <cellStyle name="Input 7 2 2 3 8" xfId="19327" xr:uid="{C8FA784F-A3E8-4414-ABB8-98CBD986586D}"/>
    <cellStyle name="Input 7 2 2 4" xfId="12520" xr:uid="{1C8E060A-57A9-492B-93B5-B2031EE6E0CC}"/>
    <cellStyle name="Input 7 2 2 5" xfId="10359" xr:uid="{700E401A-584A-460D-8DF0-9C18249993DE}"/>
    <cellStyle name="Input 7 2 2 6" xfId="11733" xr:uid="{30F84190-FC93-4460-978B-7D488039303A}"/>
    <cellStyle name="Input 7 2 2 7" xfId="11052" xr:uid="{9D027631-C798-4BF9-8241-F1E9365E16F4}"/>
    <cellStyle name="Input 7 2 2 8" xfId="11452" xr:uid="{9793CFA7-BE72-47CC-9B2F-759B28DAADC1}"/>
    <cellStyle name="Input 7 2 2 9" xfId="11274" xr:uid="{08B0A067-2F65-4883-A7CF-69A33CE5C807}"/>
    <cellStyle name="Input 7 2 3" xfId="8484" xr:uid="{C5CEEBF3-F89C-4B15-A2FB-789C8088A345}"/>
    <cellStyle name="Input 7 2 3 2" xfId="13224" xr:uid="{16C014DE-08AE-4081-B3E7-EE3F88D0B4EA}"/>
    <cellStyle name="Input 7 2 3 3" xfId="14244" xr:uid="{5EEFB517-1A4A-4BA3-8EED-0DA6384561BB}"/>
    <cellStyle name="Input 7 2 3 4" xfId="15204" xr:uid="{2AA0EBDB-A789-447D-9BB6-F1C74EE3EF39}"/>
    <cellStyle name="Input 7 2 3 5" xfId="16153" xr:uid="{0BF930A1-6C04-458E-9A32-D358BAA75F99}"/>
    <cellStyle name="Input 7 2 3 6" xfId="17026" xr:uid="{56BA5127-2B6A-4798-B716-7136E4F5E1C1}"/>
    <cellStyle name="Input 7 2 3 7" xfId="17891" xr:uid="{AF98DF2B-9A45-4002-BBAB-8AE3C7E963F1}"/>
    <cellStyle name="Input 7 2 3 8" xfId="18667" xr:uid="{D9A1C949-F650-42B6-A4DB-C4D841830B0E}"/>
    <cellStyle name="Input 7 2 4" xfId="9494" xr:uid="{C926B27B-7252-4BE6-A565-4D8F348FAD72}"/>
    <cellStyle name="Input 7 2 4 2" xfId="13898" xr:uid="{37D822D3-B8E8-4065-B378-4B04BEB8F4E5}"/>
    <cellStyle name="Input 7 2 4 3" xfId="14858" xr:uid="{69EEAE4B-EB7D-4ADE-8218-163CC3CC1168}"/>
    <cellStyle name="Input 7 2 4 4" xfId="15810" xr:uid="{0D5CAE3D-B4D1-4183-8966-0E71FE17E30C}"/>
    <cellStyle name="Input 7 2 4 5" xfId="16684" xr:uid="{EF734854-D46B-4D7D-99F3-723B9B0B605C}"/>
    <cellStyle name="Input 7 2 4 6" xfId="17549" xr:uid="{DC53D1EC-3764-4AD0-BE39-212874EBF933}"/>
    <cellStyle name="Input 7 2 4 7" xfId="18325" xr:uid="{D9861F58-2E70-4877-917B-029FC36D1F4F}"/>
    <cellStyle name="Input 7 2 4 8" xfId="19082" xr:uid="{9A9849DA-02C0-4C94-9E16-7E222F033AE5}"/>
    <cellStyle name="Input 7 2 5" xfId="12195" xr:uid="{9178CD44-2B84-4134-9907-57891F8DDE26}"/>
    <cellStyle name="Input 7 2 6" xfId="10668" xr:uid="{F6F50B74-F385-4ADC-8612-F14106968378}"/>
    <cellStyle name="Input 7 2 7" xfId="12368" xr:uid="{218B09FE-7FD5-4E15-8837-19E50916C934}"/>
    <cellStyle name="Input 7 2 8" xfId="10504" xr:uid="{8AB0F552-F3FD-4085-8401-249DF86660B4}"/>
    <cellStyle name="Input 7 2 9" xfId="12105" xr:uid="{8F95B03D-0CCD-475E-86DC-7A1C158FA2CE}"/>
    <cellStyle name="Input 7 3" xfId="7016" xr:uid="{B0BAB4AD-3EA8-4900-8FE7-B1606236E035}"/>
    <cellStyle name="Input 7 3 10" xfId="11895" xr:uid="{3B1CD690-1D23-4C0F-9FB3-E4135FEC3201}"/>
    <cellStyle name="Input 7 3 2" xfId="8656" xr:uid="{0778ABBC-1A46-4D58-9030-7AF149C70FCF}"/>
    <cellStyle name="Input 7 3 2 2" xfId="13376" xr:uid="{2EDDE6C3-F87A-40AF-8143-B175E96787FB}"/>
    <cellStyle name="Input 7 3 2 3" xfId="14390" xr:uid="{534622EE-349B-47A6-B199-0D1D00EA8CAB}"/>
    <cellStyle name="Input 7 3 2 4" xfId="15348" xr:uid="{E138AD07-E6DB-493E-94C0-3DEA0064DD62}"/>
    <cellStyle name="Input 7 3 2 5" xfId="16292" xr:uid="{09E053E2-903D-4B7D-A1FB-D6ADBFD6B238}"/>
    <cellStyle name="Input 7 3 2 6" xfId="17165" xr:uid="{38E65828-F4BA-418F-BD9B-AD0A59EAF12D}"/>
    <cellStyle name="Input 7 3 2 7" xfId="18030" xr:uid="{9E067DD7-E49D-4758-A4D0-22F7A1A9B347}"/>
    <cellStyle name="Input 7 3 2 8" xfId="18798" xr:uid="{1E77D010-955E-407D-BBB6-BB8D017BAA43}"/>
    <cellStyle name="Input 7 3 3" xfId="9625" xr:uid="{DF0BC9CD-796A-40FD-9EDD-D8990283E57B}"/>
    <cellStyle name="Input 7 3 3 2" xfId="14029" xr:uid="{84CDDB3C-EC02-44CA-B55F-287AD0ECAAF4}"/>
    <cellStyle name="Input 7 3 3 3" xfId="14989" xr:uid="{C9F12AA0-339F-4899-BE3E-0009EA036698}"/>
    <cellStyle name="Input 7 3 3 4" xfId="15941" xr:uid="{31C8D1B2-F38A-4822-AE15-E3BEA7FBFCC9}"/>
    <cellStyle name="Input 7 3 3 5" xfId="16815" xr:uid="{43884F46-6D11-4DDD-BCF3-EEF6B87F3BD3}"/>
    <cellStyle name="Input 7 3 3 6" xfId="17680" xr:uid="{A98F6C64-5BBC-47E5-8AF0-DEFC85A3847D}"/>
    <cellStyle name="Input 7 3 3 7" xfId="18456" xr:uid="{DAB13DED-C860-4193-AF53-E455D474DEAF}"/>
    <cellStyle name="Input 7 3 3 8" xfId="19213" xr:uid="{FEB25918-927B-40DA-81A0-A4BE2788279C}"/>
    <cellStyle name="Input 7 3 4" xfId="12347" xr:uid="{3B114AFF-5484-469D-B91A-22615D1047A5}"/>
    <cellStyle name="Input 7 3 5" xfId="10521" xr:uid="{10AD5D71-03D8-49A3-9DE9-6BE993BA7DF0}"/>
    <cellStyle name="Input 7 3 6" xfId="13133" xr:uid="{BBC9980C-EA59-4D72-94D9-B4BB2C248970}"/>
    <cellStyle name="Input 7 3 7" xfId="9892" xr:uid="{05F7BD10-AAFE-40B4-81DA-119F705B0C38}"/>
    <cellStyle name="Input 7 3 8" xfId="13199" xr:uid="{EF8FEE61-4D69-4B01-A2E2-26D3018E9B18}"/>
    <cellStyle name="Input 7 3 9" xfId="9841" xr:uid="{3F5FEAB9-0788-4C2A-B1CC-113AF810D862}"/>
    <cellStyle name="Input 7 4" xfId="7839" xr:uid="{0F7C65F4-7C40-46C7-9CB1-D3D6F775CDC5}"/>
    <cellStyle name="Input 7 4 2" xfId="12861" xr:uid="{EB37FD51-4474-42E9-84D6-8213D1103ECD}"/>
    <cellStyle name="Input 7 4 3" xfId="10112" xr:uid="{83313F47-B713-4DF2-9A22-5AADC3D8E637}"/>
    <cellStyle name="Input 7 4 4" xfId="13693" xr:uid="{FE0EACFF-E9AC-4FE7-9937-1DD613B7C87C}"/>
    <cellStyle name="Input 7 4 5" xfId="14661" xr:uid="{C03C1544-E304-4113-AB31-460671EA7D13}"/>
    <cellStyle name="Input 7 4 6" xfId="15613" xr:uid="{C4734899-DF61-4E0B-A254-B3C6A4ED4AE0}"/>
    <cellStyle name="Input 7 4 7" xfId="16498" xr:uid="{3B9BB008-A0D7-4ADE-BA37-DBD8B6097AC5}"/>
    <cellStyle name="Input 7 4 8" xfId="17366" xr:uid="{CF61BBB9-827A-454F-9EFC-34416F7186D1}"/>
    <cellStyle name="Input 7 5" xfId="7804" xr:uid="{8950D9D0-2A53-4B1F-8AE5-035384D00C48}"/>
    <cellStyle name="Input 7 5 2" xfId="12826" xr:uid="{3AB99A51-377C-48ED-9E21-BEE7CC02A27F}"/>
    <cellStyle name="Input 7 5 3" xfId="10146" xr:uid="{EC7391F9-B15A-46BB-AD91-B88FB255AE30}"/>
    <cellStyle name="Input 7 5 4" xfId="11797" xr:uid="{E0540EA7-9E77-4AE2-BD13-85B42EB20F66}"/>
    <cellStyle name="Input 7 5 5" xfId="11005" xr:uid="{4F029651-A884-4929-9D9D-81604E29A387}"/>
    <cellStyle name="Input 7 5 6" xfId="11968" xr:uid="{4FCC0687-3538-4AD8-A33D-C2561F396D42}"/>
    <cellStyle name="Input 7 5 7" xfId="10856" xr:uid="{CDD4B251-9A55-41C8-91CA-443619914E28}"/>
    <cellStyle name="Input 7 5 8" xfId="11564" xr:uid="{E167E6FC-AD39-42A6-860E-01CB208A6D39}"/>
    <cellStyle name="Input 7 6" xfId="11373" xr:uid="{CC75CC2F-252A-4774-831A-F6910218506F}"/>
    <cellStyle name="Input 7 7" xfId="11336" xr:uid="{E9871432-5005-441C-9CDB-F97DD53458E4}"/>
    <cellStyle name="Input 7 8" xfId="11392" xr:uid="{A6248E98-83FC-46F4-A2D9-CACDC365C380}"/>
    <cellStyle name="Input 7 9" xfId="11317" xr:uid="{17DC2C46-040E-44B9-BB5A-9DAB2FC15650}"/>
    <cellStyle name="Input 8" xfId="5146" xr:uid="{304A6F80-A612-4E6D-A893-D9F0079D9D74}"/>
    <cellStyle name="Input 8 10" xfId="11412" xr:uid="{9E557B1F-D05E-4E24-A223-7753A0DC7D87}"/>
    <cellStyle name="Input 8 11" xfId="11298" xr:uid="{B0957331-0A26-4240-A4FA-20D7BF5F1663}"/>
    <cellStyle name="Input 8 12" xfId="13074" xr:uid="{0D0A3F55-4836-4D57-8127-0EE63856F64A}"/>
    <cellStyle name="Input 8 2" xfId="6843" xr:uid="{4141CE1C-FDD1-4B33-BDD3-E9F15F72BE64}"/>
    <cellStyle name="Input 8 2 10" xfId="10224" xr:uid="{847557BE-BCD0-429E-A8C1-5769E3DC8999}"/>
    <cellStyle name="Input 8 2 11" xfId="13680" xr:uid="{5D036BB0-06EB-4BFE-87F3-3C8EA724EA85}"/>
    <cellStyle name="Input 8 2 2" xfId="7258" xr:uid="{CAB132B8-7617-4C59-95D2-FB71160E3926}"/>
    <cellStyle name="Input 8 2 2 10" xfId="11743" xr:uid="{0F760D6D-236D-4EF8-B27D-F49B6C02BA0B}"/>
    <cellStyle name="Input 8 2 2 2" xfId="8898" xr:uid="{76180A92-F0CA-42ED-8FF0-5F45777CD164}"/>
    <cellStyle name="Input 8 2 2 2 2" xfId="13549" xr:uid="{027B6034-2FED-4AA3-B186-DCED39BFD028}"/>
    <cellStyle name="Input 8 2 2 2 3" xfId="14553" xr:uid="{28145FE9-92AC-4BA8-805D-AB65FC4A62CD}"/>
    <cellStyle name="Input 8 2 2 2 4" xfId="15511" xr:uid="{E6A8721F-41ED-499C-8266-D09F3448F1ED}"/>
    <cellStyle name="Input 8 2 2 2 5" xfId="16436" xr:uid="{E7A48356-BCD7-41B3-A852-4233EE804A8D}"/>
    <cellStyle name="Input 8 2 2 2 6" xfId="17307" xr:uid="{C8F8F170-8BD9-4EE7-8EEF-A5F363F9834E}"/>
    <cellStyle name="Input 8 2 2 2 7" xfId="18153" xr:uid="{666B2542-B071-406B-88C8-A6BC320A7014}"/>
    <cellStyle name="Input 8 2 2 2 8" xfId="18913" xr:uid="{12C175E2-011F-4916-8F3C-DD638B945A84}"/>
    <cellStyle name="Input 8 2 2 3" xfId="9740" xr:uid="{7E9F02F7-DF4D-4DDE-B68B-BC1A2C15612C}"/>
    <cellStyle name="Input 8 2 2 3 2" xfId="14144" xr:uid="{2F0056B3-11D0-4132-8146-2AEA9BE1AC33}"/>
    <cellStyle name="Input 8 2 2 3 3" xfId="15104" xr:uid="{16ECA2AF-3344-4384-820A-6B98721B3001}"/>
    <cellStyle name="Input 8 2 2 3 4" xfId="16056" xr:uid="{AFAC2E3E-4F7D-46A6-8214-1BA1C89C6F92}"/>
    <cellStyle name="Input 8 2 2 3 5" xfId="16930" xr:uid="{1FAF7016-FCE6-4185-A68D-32C512914F2A}"/>
    <cellStyle name="Input 8 2 2 3 6" xfId="17795" xr:uid="{7EA4E362-1AF8-4CD4-A449-28E425B9DDE9}"/>
    <cellStyle name="Input 8 2 2 3 7" xfId="18571" xr:uid="{61A659E6-9062-4C5D-8811-FF0E18FC97A8}"/>
    <cellStyle name="Input 8 2 2 3 8" xfId="19328" xr:uid="{E8C4FCEB-1FD0-4BFA-AB8E-EE7BDB43D65D}"/>
    <cellStyle name="Input 8 2 2 4" xfId="12521" xr:uid="{9DE30E74-520A-458B-A7AE-ACCEF81E3975}"/>
    <cellStyle name="Input 8 2 2 5" xfId="10358" xr:uid="{4F1CC008-E89E-47E4-958A-97AF8616FB57}"/>
    <cellStyle name="Input 8 2 2 6" xfId="12118" xr:uid="{FDCE4EDF-E04B-48FC-B991-459EED3030FA}"/>
    <cellStyle name="Input 8 2 2 7" xfId="10732" xr:uid="{E183AE0F-1E8C-4527-AA3C-2C4DC4E768A0}"/>
    <cellStyle name="Input 8 2 2 8" xfId="12581" xr:uid="{5B7C413C-A421-40D6-BC1D-B202DBED1ECD}"/>
    <cellStyle name="Input 8 2 2 9" xfId="10318" xr:uid="{8BC40F9B-BDCA-47A1-86D3-236D2AEB441B}"/>
    <cellStyle name="Input 8 2 3" xfId="8483" xr:uid="{6B573122-B0D4-4EB0-AED8-4F9CED658C5D}"/>
    <cellStyle name="Input 8 2 3 2" xfId="13223" xr:uid="{00AC1FAE-BC14-4540-882E-B38B8A7FC034}"/>
    <cellStyle name="Input 8 2 3 3" xfId="14243" xr:uid="{7AF44970-EDBD-4C7C-915A-B3C870EF4ED9}"/>
    <cellStyle name="Input 8 2 3 4" xfId="15203" xr:uid="{FA3B5C1A-C8A2-435D-8A12-CC04513077CA}"/>
    <cellStyle name="Input 8 2 3 5" xfId="16152" xr:uid="{E5E4E006-0C30-439F-B76F-BADAEB21FB96}"/>
    <cellStyle name="Input 8 2 3 6" xfId="17025" xr:uid="{78A90E9C-673E-4E0E-BAC2-AA7BE560012F}"/>
    <cellStyle name="Input 8 2 3 7" xfId="17890" xr:uid="{953A5DF1-3B8A-447D-908A-FCC4AA92365E}"/>
    <cellStyle name="Input 8 2 3 8" xfId="18666" xr:uid="{9AA6237F-300B-49C9-9D58-D97D5C65DCE8}"/>
    <cellStyle name="Input 8 2 4" xfId="9493" xr:uid="{EEBE49A0-C649-429A-949E-482D59360BD5}"/>
    <cellStyle name="Input 8 2 4 2" xfId="13897" xr:uid="{1CF188C7-01EF-422B-A336-DA3280A23A0E}"/>
    <cellStyle name="Input 8 2 4 3" xfId="14857" xr:uid="{01E8983D-ED32-49AA-9393-10EC22DBC48D}"/>
    <cellStyle name="Input 8 2 4 4" xfId="15809" xr:uid="{8DDD7BB6-15FA-437B-9348-00695991515F}"/>
    <cellStyle name="Input 8 2 4 5" xfId="16683" xr:uid="{49A07D7E-12CE-43EA-9C40-1A686180FFA9}"/>
    <cellStyle name="Input 8 2 4 6" xfId="17548" xr:uid="{2DFAA3F2-C83E-4E40-B0C1-4EAA6F1E7718}"/>
    <cellStyle name="Input 8 2 4 7" xfId="18324" xr:uid="{8A9CE8DC-536E-44E9-9B45-3F390DFB079C}"/>
    <cellStyle name="Input 8 2 4 8" xfId="19081" xr:uid="{9C7A9F93-FDF4-4F49-A6A8-FA31D83CE23F}"/>
    <cellStyle name="Input 8 2 5" xfId="12194" xr:uid="{664675AA-3019-4D0E-94E0-ADE911B36F46}"/>
    <cellStyle name="Input 8 2 6" xfId="10669" xr:uid="{A57573A8-EC1E-4C9E-BD7B-C2274526B428}"/>
    <cellStyle name="Input 8 2 7" xfId="13033" xr:uid="{5CE46EB5-52ED-4B5A-B4F9-85A0F13309B6}"/>
    <cellStyle name="Input 8 2 8" xfId="9965" xr:uid="{DA009852-AF66-4F1A-94F9-E6BA30A6541D}"/>
    <cellStyle name="Input 8 2 9" xfId="12697" xr:uid="{37494E99-CA26-41EF-B316-E8D793D07EBC}"/>
    <cellStyle name="Input 8 3" xfId="7017" xr:uid="{86DEF1AD-2CD1-490B-9FC4-09D65CB16D78}"/>
    <cellStyle name="Input 8 3 10" xfId="13069" xr:uid="{4D443C0D-B18F-41D8-9D7B-4865492347E3}"/>
    <cellStyle name="Input 8 3 2" xfId="8657" xr:uid="{8BD42410-992F-4026-BEC0-2EC58E2A757D}"/>
    <cellStyle name="Input 8 3 2 2" xfId="13377" xr:uid="{26F08A64-DEE1-463D-B569-96A5BAF5772B}"/>
    <cellStyle name="Input 8 3 2 3" xfId="14391" xr:uid="{15B23C0D-180E-4086-AC0C-DC0C44EBED08}"/>
    <cellStyle name="Input 8 3 2 4" xfId="15349" xr:uid="{C2B7BE38-D897-440D-9012-8E241CDAB8B5}"/>
    <cellStyle name="Input 8 3 2 5" xfId="16293" xr:uid="{191C4502-4325-411C-A817-1D41BA94F854}"/>
    <cellStyle name="Input 8 3 2 6" xfId="17166" xr:uid="{845D6DB8-89BF-4252-A76C-501D3982925A}"/>
    <cellStyle name="Input 8 3 2 7" xfId="18031" xr:uid="{5B02C229-14CC-4991-9AF7-15C11E869499}"/>
    <cellStyle name="Input 8 3 2 8" xfId="18799" xr:uid="{54135FAB-B4BA-4C69-A123-7B84E5C01ECF}"/>
    <cellStyle name="Input 8 3 3" xfId="9626" xr:uid="{8F63B230-BD35-48AC-8E44-8F30C48B851A}"/>
    <cellStyle name="Input 8 3 3 2" xfId="14030" xr:uid="{E10A875B-6A3E-487A-BA43-0BE94AFA2410}"/>
    <cellStyle name="Input 8 3 3 3" xfId="14990" xr:uid="{AD336341-414A-407C-AD2B-0AA5ECDC6CF8}"/>
    <cellStyle name="Input 8 3 3 4" xfId="15942" xr:uid="{E98ECE72-5C27-4DC9-97D9-175C1C3623F4}"/>
    <cellStyle name="Input 8 3 3 5" xfId="16816" xr:uid="{7A09C09C-2739-41DF-AF37-C933D4084997}"/>
    <cellStyle name="Input 8 3 3 6" xfId="17681" xr:uid="{D58EEDC2-683F-451B-987A-F600FD984BC6}"/>
    <cellStyle name="Input 8 3 3 7" xfId="18457" xr:uid="{5FF01F88-037E-4546-BC67-66B7EBEF9538}"/>
    <cellStyle name="Input 8 3 3 8" xfId="19214" xr:uid="{A5085CAE-4503-4158-B25D-44D55B709A77}"/>
    <cellStyle name="Input 8 3 4" xfId="12348" xr:uid="{BD60708B-3E9E-4612-A790-205913603088}"/>
    <cellStyle name="Input 8 3 5" xfId="10520" xr:uid="{9DB5D7E9-410A-416F-8CB9-0ED3C88F3FDF}"/>
    <cellStyle name="Input 8 3 6" xfId="12103" xr:uid="{B29BB541-91AB-4B1C-8E80-995E4B7739EB}"/>
    <cellStyle name="Input 8 3 7" xfId="10747" xr:uid="{DF8E2374-1C01-41A8-9979-02FB45C1AFE3}"/>
    <cellStyle name="Input 8 3 8" xfId="12578" xr:uid="{C225B465-AC66-492F-876B-C6D64833C6FE}"/>
    <cellStyle name="Input 8 3 9" xfId="10321" xr:uid="{AA03F3FB-324B-4889-9119-D4BC9368F851}"/>
    <cellStyle name="Input 8 4" xfId="7840" xr:uid="{BD2D8925-E58D-445A-A5B7-7197856C0857}"/>
    <cellStyle name="Input 8 4 2" xfId="12862" xr:uid="{8ECCCB0A-7744-4EBD-A15D-8B4B574A7A32}"/>
    <cellStyle name="Input 8 4 3" xfId="10111" xr:uid="{B1D065E2-6B7C-4488-AAC8-9A89ABB5130C}"/>
    <cellStyle name="Input 8 4 4" xfId="13168" xr:uid="{FAE4FD72-908F-4A0A-8646-557CF3E5B495}"/>
    <cellStyle name="Input 8 4 5" xfId="9865" xr:uid="{6B4CDBA7-ADE8-4BB1-BB0A-DADCEDB460C1}"/>
    <cellStyle name="Input 8 4 6" xfId="12172" xr:uid="{E402C092-FBB1-46A0-992B-798054138E07}"/>
    <cellStyle name="Input 8 4 7" xfId="10691" xr:uid="{B6D943E0-774A-46BE-ACE7-612225050951}"/>
    <cellStyle name="Input 8 4 8" xfId="11670" xr:uid="{02525F7F-029F-4CDB-8E5A-177C57C2488A}"/>
    <cellStyle name="Input 8 5" xfId="7803" xr:uid="{5176A101-6773-43F8-8639-EEC758AD3238}"/>
    <cellStyle name="Input 8 5 2" xfId="12825" xr:uid="{9778B42E-1A6F-48A8-9C1A-7571E407956E}"/>
    <cellStyle name="Input 8 5 3" xfId="10147" xr:uid="{25643A01-673F-44F3-9242-60EFC494E0B5}"/>
    <cellStyle name="Input 8 5 4" xfId="12026" xr:uid="{1C498FCD-BE0F-4A1F-88D6-AD663005CF0A}"/>
    <cellStyle name="Input 8 5 5" xfId="10806" xr:uid="{9AF2E088-4EFE-429D-BB30-C22B11E3B453}"/>
    <cellStyle name="Input 8 5 6" xfId="11611" xr:uid="{801572DB-ECE5-43C3-8E1C-004B2B7008B7}"/>
    <cellStyle name="Input 8 5 7" xfId="11146" xr:uid="{4965D2C2-0E5B-422F-BDE3-C46B0BA9582B}"/>
    <cellStyle name="Input 8 5 8" xfId="12548" xr:uid="{0720CB48-B5F1-4673-92AF-98B1F2F9F0DB}"/>
    <cellStyle name="Input 8 6" xfId="11374" xr:uid="{C9BE5C93-7F0C-412F-B4DB-1BC85C845C1D}"/>
    <cellStyle name="Input 8 7" xfId="11335" xr:uid="{1E3D68BB-642B-4828-AACE-431ACCC2BB06}"/>
    <cellStyle name="Input 8 8" xfId="11393" xr:uid="{3C7564D8-76DB-4BC8-A33C-E933F549F360}"/>
    <cellStyle name="Input 8 9" xfId="11316" xr:uid="{1E48B840-DAC0-46B3-981A-613452EF7091}"/>
    <cellStyle name="Input 9" xfId="5147" xr:uid="{2DCF3D3C-6EC8-4319-8441-D6DDA3C52694}"/>
    <cellStyle name="Input 9 10" xfId="11413" xr:uid="{8EFD2CCA-0748-4B23-B8E5-EB2EB190AE81}"/>
    <cellStyle name="Input 9 11" xfId="11297" xr:uid="{A89F03C4-4603-4405-B691-DD428E45B4C6}"/>
    <cellStyle name="Input 9 12" xfId="11953" xr:uid="{067C92E0-9A24-425A-A145-5820C2B5CA54}"/>
    <cellStyle name="Input 9 2" xfId="6842" xr:uid="{1D9D029A-AEB3-41FB-9DB0-5988D5E86DE3}"/>
    <cellStyle name="Input 9 2 10" xfId="16442" xr:uid="{9A47EA79-4B68-402D-8839-C172F947AC56}"/>
    <cellStyle name="Input 9 2 11" xfId="17313" xr:uid="{C5A29807-2169-4B83-A70B-954EBF5B1E2A}"/>
    <cellStyle name="Input 9 2 2" xfId="7259" xr:uid="{C06F6BDC-E5EE-4D0D-90B7-E650330F279A}"/>
    <cellStyle name="Input 9 2 2 10" xfId="15594" xr:uid="{17F1A3A5-0657-4A47-BE37-37E0306DA185}"/>
    <cellStyle name="Input 9 2 2 2" xfId="8899" xr:uid="{558823DF-EDD2-4AE7-9979-C526F0FFDE05}"/>
    <cellStyle name="Input 9 2 2 2 2" xfId="13550" xr:uid="{8AC62A12-0DBB-4E48-AB5B-AE7DC2431D8E}"/>
    <cellStyle name="Input 9 2 2 2 3" xfId="14554" xr:uid="{65580ABD-CFD2-42E4-89B8-02F1729965A3}"/>
    <cellStyle name="Input 9 2 2 2 4" xfId="15512" xr:uid="{0AEA7A91-49E0-4CDE-AEC7-2B828D419E07}"/>
    <cellStyle name="Input 9 2 2 2 5" xfId="16437" xr:uid="{DAF4CBAA-0483-45CC-8556-81514242D1F4}"/>
    <cellStyle name="Input 9 2 2 2 6" xfId="17308" xr:uid="{BC81F7D0-3956-4301-AF20-2E274E0F2048}"/>
    <cellStyle name="Input 9 2 2 2 7" xfId="18154" xr:uid="{1F75DC4B-68CB-49C5-B8B7-B731E62B8DD7}"/>
    <cellStyle name="Input 9 2 2 2 8" xfId="18914" xr:uid="{57D9A340-ED69-4627-90F9-496F9733FE83}"/>
    <cellStyle name="Input 9 2 2 3" xfId="9741" xr:uid="{E13A7C43-C315-481A-A522-0A87E269A464}"/>
    <cellStyle name="Input 9 2 2 3 2" xfId="14145" xr:uid="{8D604C38-2B1C-4796-A32E-F46DBCAEC35B}"/>
    <cellStyle name="Input 9 2 2 3 3" xfId="15105" xr:uid="{19BEFC15-F9A4-4CCE-8D0E-545DC34F478C}"/>
    <cellStyle name="Input 9 2 2 3 4" xfId="16057" xr:uid="{F7D6DCF9-F140-4BA2-BA09-7E87D9B53A47}"/>
    <cellStyle name="Input 9 2 2 3 5" xfId="16931" xr:uid="{F7BE7A82-2E32-445A-B9B5-963558081B6B}"/>
    <cellStyle name="Input 9 2 2 3 6" xfId="17796" xr:uid="{67A17F5A-5F08-4DA3-8E2C-0FEA0215F16D}"/>
    <cellStyle name="Input 9 2 2 3 7" xfId="18572" xr:uid="{223EDCAC-7F9D-4C4B-9166-95EA95C178C2}"/>
    <cellStyle name="Input 9 2 2 3 8" xfId="19329" xr:uid="{90BB940D-5CA5-4ECB-B760-845128D874BB}"/>
    <cellStyle name="Input 9 2 2 4" xfId="12522" xr:uid="{39F542BA-172B-4D24-B541-618234E09D43}"/>
    <cellStyle name="Input 9 2 2 5" xfId="10357" xr:uid="{6A7BEDE7-B0EE-4B65-8970-23AF7BE0C904}"/>
    <cellStyle name="Input 9 2 2 6" xfId="12643" xr:uid="{01700DA7-C6AB-41E6-9519-F0F6D3BC0636}"/>
    <cellStyle name="Input 9 2 2 7" xfId="10266" xr:uid="{4FEF8487-2404-488D-BD30-43F960BCA4E5}"/>
    <cellStyle name="Input 9 2 2 8" xfId="13671" xr:uid="{3F88E6FA-CF42-400B-9E76-4095D8AF3115}"/>
    <cellStyle name="Input 9 2 2 9" xfId="14642" xr:uid="{46C24057-1E0C-4812-A9F5-A60A703A140B}"/>
    <cellStyle name="Input 9 2 3" xfId="8482" xr:uid="{0F82ED1D-B5CD-4DE8-840C-79E6D848500D}"/>
    <cellStyle name="Input 9 2 3 2" xfId="13222" xr:uid="{8B54AE3B-9DF7-4B2F-8D2A-9D90CF33FDC7}"/>
    <cellStyle name="Input 9 2 3 3" xfId="14242" xr:uid="{5355FA90-078E-4CDC-985F-A2471C26B895}"/>
    <cellStyle name="Input 9 2 3 4" xfId="15202" xr:uid="{ADC5BCF0-BB1D-4104-B653-80E141DB55A0}"/>
    <cellStyle name="Input 9 2 3 5" xfId="16151" xr:uid="{312BAAB2-A8C6-4F8F-BE48-AD6E9589E205}"/>
    <cellStyle name="Input 9 2 3 6" xfId="17024" xr:uid="{6A4F0AA1-B392-4A80-92DB-522A02D41237}"/>
    <cellStyle name="Input 9 2 3 7" xfId="17889" xr:uid="{399D3E51-E276-487F-BD4D-6A395EDB2733}"/>
    <cellStyle name="Input 9 2 3 8" xfId="18665" xr:uid="{D6B5776F-7530-485C-A24A-7841D5EA49C6}"/>
    <cellStyle name="Input 9 2 4" xfId="9492" xr:uid="{9AA0A0C7-092D-4B6C-B04E-30335E23B509}"/>
    <cellStyle name="Input 9 2 4 2" xfId="13896" xr:uid="{91923BB1-CCAE-49BA-90AB-5415FE8E9942}"/>
    <cellStyle name="Input 9 2 4 3" xfId="14856" xr:uid="{B0019745-CDB8-4FEC-9D93-93C0574F304F}"/>
    <cellStyle name="Input 9 2 4 4" xfId="15808" xr:uid="{0D28FF50-6FAA-4F38-A74B-E63A9733014A}"/>
    <cellStyle name="Input 9 2 4 5" xfId="16682" xr:uid="{3029C6F2-1235-4371-9A78-A1ADC6A8FA6E}"/>
    <cellStyle name="Input 9 2 4 6" xfId="17547" xr:uid="{AD965A4B-2818-405A-B8EB-B731CA2898BC}"/>
    <cellStyle name="Input 9 2 4 7" xfId="18323" xr:uid="{5BB59917-ABB4-42B2-9DA1-E604695D3F02}"/>
    <cellStyle name="Input 9 2 4 8" xfId="19080" xr:uid="{6E6D0B69-0721-4F2C-B751-2DE66AA2E425}"/>
    <cellStyle name="Input 9 2 5" xfId="12193" xr:uid="{6088A229-99A4-4121-B1CB-1758711ECBC4}"/>
    <cellStyle name="Input 9 2 6" xfId="10670" xr:uid="{CD64A133-0472-4439-A009-1222F871BA28}"/>
    <cellStyle name="Input 9 2 7" xfId="13612" xr:uid="{A961CBDC-5CE4-4C4A-83CF-FCFDE015005D}"/>
    <cellStyle name="Input 9 2 8" xfId="14590" xr:uid="{99C2CDFD-E945-4C9F-91EE-7166D3592FB3}"/>
    <cellStyle name="Input 9 2 9" xfId="15543" xr:uid="{7CD417FB-BC9A-43D6-8679-902D2D69108C}"/>
    <cellStyle name="Input 9 3" xfId="7018" xr:uid="{CEDC08F3-DF16-4CB2-9472-BCF923A943F6}"/>
    <cellStyle name="Input 9 3 10" xfId="13048" xr:uid="{E8F263DC-3CF3-4B49-8C17-293A21751F1B}"/>
    <cellStyle name="Input 9 3 2" xfId="8658" xr:uid="{2075C304-D29A-4AA4-A06D-134396276D7B}"/>
    <cellStyle name="Input 9 3 2 2" xfId="13378" xr:uid="{205BC5F9-3A2B-4DD8-A809-2DEEFDF18862}"/>
    <cellStyle name="Input 9 3 2 3" xfId="14392" xr:uid="{668239EB-3945-485B-9C08-1E0F942CE49E}"/>
    <cellStyle name="Input 9 3 2 4" xfId="15350" xr:uid="{67C04C4E-159A-4FFD-857E-F5B20BEA33B9}"/>
    <cellStyle name="Input 9 3 2 5" xfId="16294" xr:uid="{9C995B17-24A0-4F8B-93C2-58D37405C2C9}"/>
    <cellStyle name="Input 9 3 2 6" xfId="17167" xr:uid="{1FE77616-E68C-4623-AA2F-43EB21C6B597}"/>
    <cellStyle name="Input 9 3 2 7" xfId="18032" xr:uid="{140ECAE1-0135-4D56-BDEF-1395A15FDF59}"/>
    <cellStyle name="Input 9 3 2 8" xfId="18800" xr:uid="{BCB7BC22-D43C-4C7E-ACCD-066F23E79187}"/>
    <cellStyle name="Input 9 3 3" xfId="9627" xr:uid="{920A82A6-4973-479B-A9DB-FFFF130A295C}"/>
    <cellStyle name="Input 9 3 3 2" xfId="14031" xr:uid="{8CF53747-9C99-41AC-8978-FA1B4F38187E}"/>
    <cellStyle name="Input 9 3 3 3" xfId="14991" xr:uid="{8BE260F1-AA6F-4B89-B422-28E5601958FB}"/>
    <cellStyle name="Input 9 3 3 4" xfId="15943" xr:uid="{37493621-6CD1-4E90-A868-44A7643A6CC4}"/>
    <cellStyle name="Input 9 3 3 5" xfId="16817" xr:uid="{90DD7EF2-F74A-4A88-8278-AEE3E0C516D8}"/>
    <cellStyle name="Input 9 3 3 6" xfId="17682" xr:uid="{DF05FB38-80E6-46AA-BB41-45DF02A722FB}"/>
    <cellStyle name="Input 9 3 3 7" xfId="18458" xr:uid="{2105A8C9-C533-4131-A801-CD835589A61E}"/>
    <cellStyle name="Input 9 3 3 8" xfId="19215" xr:uid="{F6138CD6-9723-4FFD-A82C-6F1D378D2E22}"/>
    <cellStyle name="Input 9 3 4" xfId="12349" xr:uid="{BDA444AD-A38C-4C0C-B829-473EB648F2AE}"/>
    <cellStyle name="Input 9 3 5" xfId="10519" xr:uid="{E2C034FA-4BBA-4DA9-BD99-B35591E38DFF}"/>
    <cellStyle name="Input 9 3 6" xfId="12618" xr:uid="{E0763AB8-0276-49DC-B5B8-CF457AE77957}"/>
    <cellStyle name="Input 9 3 7" xfId="10285" xr:uid="{F31B3721-B845-45E1-8131-4A80FA9456AF}"/>
    <cellStyle name="Input 9 3 8" xfId="12650" xr:uid="{E6C84BBC-0697-4E21-8698-8399EC154B06}"/>
    <cellStyle name="Input 9 3 9" xfId="10262" xr:uid="{D82296E6-06CA-4FFE-BCCA-3DD84DBEEC52}"/>
    <cellStyle name="Input 9 4" xfId="7841" xr:uid="{2F4A7C33-D0CE-462B-9209-6CB5E317055B}"/>
    <cellStyle name="Input 9 4 2" xfId="12863" xr:uid="{A98C3487-7574-4855-811C-D957E98BA762}"/>
    <cellStyle name="Input 9 4 3" xfId="10110" xr:uid="{F060D61D-FB12-4CB5-81D5-175A81E4F51C}"/>
    <cellStyle name="Input 9 4 4" xfId="12137" xr:uid="{59D85C60-147E-47E4-A351-C173B97D8A7F}"/>
    <cellStyle name="Input 9 4 5" xfId="10716" xr:uid="{0B0CEEEF-25D6-4576-BFBF-7A65D8C60AA5}"/>
    <cellStyle name="Input 9 4 6" xfId="12074" xr:uid="{D5410AC0-9D34-493B-BF60-F5F5D31627DB}"/>
    <cellStyle name="Input 9 4 7" xfId="10772" xr:uid="{C9B4AC16-A32F-407D-A827-75804ECFC6BC}"/>
    <cellStyle name="Input 9 4 8" xfId="11640" xr:uid="{CF20AE41-A267-4898-B90E-A6006D1201DC}"/>
    <cellStyle name="Input 9 5" xfId="7802" xr:uid="{EB488772-7787-4B57-B111-EFA8A5986824}"/>
    <cellStyle name="Input 9 5 2" xfId="12824" xr:uid="{954541B1-C08A-47AF-AA6F-287CCB3DA682}"/>
    <cellStyle name="Input 9 5 3" xfId="10148" xr:uid="{A2DAD516-6884-444D-8913-31D742DE7240}"/>
    <cellStyle name="Input 9 5 4" xfId="9833" xr:uid="{AFE159E4-BB52-4D85-9524-2C6932B6366D}"/>
    <cellStyle name="Input 9 5 5" xfId="11901" xr:uid="{A0A3A343-D49E-4F7D-BA81-D04867D7C234}"/>
    <cellStyle name="Input 9 5 6" xfId="10914" xr:uid="{C1E670A6-46D9-4E0A-B8A0-B82AEEF45E89}"/>
    <cellStyle name="Input 9 5 7" xfId="11512" xr:uid="{536AAD1D-392A-42C8-8C3A-1B7E4EA0D706}"/>
    <cellStyle name="Input 9 5 8" xfId="11225" xr:uid="{3864B871-13BA-460C-A5D6-2D9B1E5530D2}"/>
    <cellStyle name="Input 9 6" xfId="11375" xr:uid="{7627F9BD-7F39-491C-BF1D-B086039703C2}"/>
    <cellStyle name="Input 9 7" xfId="11334" xr:uid="{FE3EEC1C-D5EC-4FE9-85B4-410EC7DCCB00}"/>
    <cellStyle name="Input 9 8" xfId="11394" xr:uid="{73345F44-FCF5-4664-BBA3-C493F870FFD6}"/>
    <cellStyle name="Input 9 9" xfId="11315" xr:uid="{94BE7980-7FA4-4D6A-B5A9-2647D23A511A}"/>
    <cellStyle name="Koefic." xfId="6529" xr:uid="{854C7B9F-0313-4779-9A1D-1B9694FCE345}"/>
    <cellStyle name="Linked Cell 10" xfId="5148" xr:uid="{3807D5EF-18C4-4203-99DA-9A01BF86081B}"/>
    <cellStyle name="Linked Cell 11" xfId="5149" xr:uid="{FF7663F2-E2A9-45ED-8BFC-E6B753B1C5A0}"/>
    <cellStyle name="Linked Cell 12" xfId="5150" xr:uid="{5EE8D453-3AAC-41E0-9F01-C2D8423DCDDC}"/>
    <cellStyle name="Linked Cell 13" xfId="5151" xr:uid="{283B4748-09E2-45CB-90DD-62C5B764DC7D}"/>
    <cellStyle name="Linked Cell 14" xfId="5152" xr:uid="{8681B503-C172-4E14-B842-0477B9A4F863}"/>
    <cellStyle name="Linked Cell 15" xfId="5153" xr:uid="{8E140A38-4ACE-448C-961A-6A44490837A4}"/>
    <cellStyle name="Linked Cell 16" xfId="5154" xr:uid="{633A2EB2-4120-4942-B121-85536F6AE370}"/>
    <cellStyle name="Linked Cell 17" xfId="5155" xr:uid="{1DE10437-12AD-43B2-B72D-7FCC3EB38BD9}"/>
    <cellStyle name="Linked Cell 18" xfId="5156" xr:uid="{343045B9-B370-407E-8D0B-7B6E9423CB81}"/>
    <cellStyle name="Linked Cell 18 2" xfId="5157" xr:uid="{6F7FFF05-E5FF-440B-964F-49B82D0A633C}"/>
    <cellStyle name="Linked Cell 19" xfId="5158" xr:uid="{BA718672-59DC-4BE9-96E4-C6DACEC049B9}"/>
    <cellStyle name="Linked Cell 19 2" xfId="5159" xr:uid="{4D54BA25-E6CD-4090-BCA8-190F9BBC036E}"/>
    <cellStyle name="Linked Cell 2" xfId="5160" xr:uid="{9C1F49EB-C946-4C25-AF70-B82C25066914}"/>
    <cellStyle name="Linked Cell 2 2" xfId="5161" xr:uid="{9369FE91-D030-45B3-81E3-6E11A1B62A3F}"/>
    <cellStyle name="Linked Cell 3" xfId="5162" xr:uid="{ABCD39A5-F078-43DF-8624-58150E2209FA}"/>
    <cellStyle name="Linked Cell 4" xfId="5163" xr:uid="{58D24130-F76D-417D-8EF1-89109A21E102}"/>
    <cellStyle name="Linked Cell 5" xfId="5164" xr:uid="{0BEDC262-0C81-4CEE-A280-6FF2CAB8427C}"/>
    <cellStyle name="Linked Cell 6" xfId="5165" xr:uid="{70B98DCD-BCB2-4AD9-B53A-932582C7B9EF}"/>
    <cellStyle name="Linked Cell 7" xfId="5166" xr:uid="{2121434D-6370-47BA-8C0F-B32C46204541}"/>
    <cellStyle name="Linked Cell 8" xfId="5167" xr:uid="{826EF52D-A2C6-4AAE-BD89-AC12541E1B70}"/>
    <cellStyle name="Linked Cell 9" xfId="5168" xr:uid="{97AE052E-98ED-469D-BB26-EF6FE705DDD4}"/>
    <cellStyle name="Neutral 10" xfId="5169" xr:uid="{DD3ED26A-7E62-4BE1-933D-8C10F62B7E1E}"/>
    <cellStyle name="Neutral 11" xfId="5170" xr:uid="{7B205ACC-3FA4-481C-B5B8-73906AE6C7DB}"/>
    <cellStyle name="Neutral 12" xfId="5171" xr:uid="{FCE6E177-60EC-4730-973B-B63E07A4AF01}"/>
    <cellStyle name="Neutral 13" xfId="5172" xr:uid="{B185E07A-D53B-4B5E-B867-C6CCA1ADEFEE}"/>
    <cellStyle name="Neutral 14" xfId="5173" xr:uid="{1CA28F25-773B-4645-8B1C-3ADC736294FD}"/>
    <cellStyle name="Neutral 15" xfId="5174" xr:uid="{BF457569-3334-4C2E-9C7F-EF79C23397E0}"/>
    <cellStyle name="Neutral 16" xfId="5175" xr:uid="{007B8B76-52A1-4408-804D-1191095EDE6B}"/>
    <cellStyle name="Neutral 17" xfId="5176" xr:uid="{C41D37F5-6E7E-4401-BA05-48C7E4DD438E}"/>
    <cellStyle name="Neutral 18" xfId="5177" xr:uid="{8068E456-BD4E-4BAA-BBCA-7DEBAFF3F5D2}"/>
    <cellStyle name="Neutral 18 2" xfId="5178" xr:uid="{0CC8DA81-995C-4571-80B8-333AAB8C3FF2}"/>
    <cellStyle name="Neutral 19" xfId="5179" xr:uid="{F2BF3F0B-0082-4A8B-B984-87CB9D7511C1}"/>
    <cellStyle name="Neutral 19 2" xfId="5180" xr:uid="{DC84E0BA-ED7F-4F22-BD4F-5ED311491EB8}"/>
    <cellStyle name="Neutral 2" xfId="5181" xr:uid="{D2703FE4-FBEC-48DC-A416-5A4FDBC33343}"/>
    <cellStyle name="Neutral 2 2" xfId="5182" xr:uid="{D7A14921-F7E8-440F-A66F-6C03806C01B7}"/>
    <cellStyle name="Neutral 3" xfId="5183" xr:uid="{472143AE-8DE8-485B-B568-6222751F8563}"/>
    <cellStyle name="Neutral 4" xfId="5184" xr:uid="{F5A7B86E-9252-46F1-8D74-27C8BC2BAD88}"/>
    <cellStyle name="Neutral 5" xfId="5185" xr:uid="{FC91AEB5-AD4B-475A-A58F-AEB795339F93}"/>
    <cellStyle name="Neutral 6" xfId="5186" xr:uid="{C5E9D84B-4648-4866-BF34-642FF9B99ED4}"/>
    <cellStyle name="Neutral 7" xfId="5187" xr:uid="{4CF368DC-3AF5-494B-9E8E-AB887EDB71DF}"/>
    <cellStyle name="Neutral 8" xfId="5188" xr:uid="{78CD2E87-0884-45F7-88B4-3164B8A042E3}"/>
    <cellStyle name="Neutral 9" xfId="5189" xr:uid="{AE3BB4F3-2A22-43C5-9E04-F732CF3857AB}"/>
    <cellStyle name="Normal" xfId="0" builtinId="0"/>
    <cellStyle name="Normal 10" xfId="50" xr:uid="{E43F9F8D-0642-46AD-90F0-F9CD75524AF2}"/>
    <cellStyle name="Normal 10 2" xfId="20" xr:uid="{CD0AB3FB-FC81-45AF-9271-36597985D391}"/>
    <cellStyle name="Normal 10 2 2" xfId="6" xr:uid="{DB0ADE74-4492-49F5-AEB7-457171964380}"/>
    <cellStyle name="Normal 10 3" xfId="5190" xr:uid="{3AF9069A-9D40-4CBB-9942-3BD14A11E781}"/>
    <cellStyle name="Normal 10 4" xfId="5191" xr:uid="{CBA5FB52-1658-4526-889C-8CFA867CD187}"/>
    <cellStyle name="Normal 10 5" xfId="5192" xr:uid="{A8251A8F-E741-47B3-97FA-2FE9DDD208FC}"/>
    <cellStyle name="Normal 10 5 2" xfId="6530" xr:uid="{C12769EF-A0BD-4F7E-BBA1-6318579328B1}"/>
    <cellStyle name="Normal 10 5 2 2" xfId="7213" xr:uid="{EB6A3864-1C5E-4C52-8F1C-58FC366AFE90}"/>
    <cellStyle name="Normal 10 5 2 2 2" xfId="8853" xr:uid="{C3AC2B9A-3072-4E07-BD00-E9AEA73E6B58}"/>
    <cellStyle name="Normal 10 5 2 3" xfId="8180" xr:uid="{C1FEDA28-9E38-4323-99D8-7B6147DAAD20}"/>
    <cellStyle name="Normal 10 5 3" xfId="6531" xr:uid="{03432DB3-6806-4DE4-B0DF-3EFF0885221E}"/>
    <cellStyle name="Normal 10 5 3 2" xfId="7260" xr:uid="{8B231E55-9A39-46E3-8973-6AE512CE9806}"/>
    <cellStyle name="Normal 10 5 3 2 2" xfId="8900" xr:uid="{EDB8B727-C903-4E39-8E36-F7227496A816}"/>
    <cellStyle name="Normal 10 5 3 3" xfId="8181" xr:uid="{F40A64E9-2955-481C-8A5A-3970F35B8124}"/>
    <cellStyle name="Normal 10 5 4" xfId="6344" xr:uid="{3FE33D02-C93B-4B15-93BB-D370C3FC5B42}"/>
    <cellStyle name="Normal 10 5 4 2" xfId="7261" xr:uid="{97D57251-0490-4CF3-866F-3EDCA18CB382}"/>
    <cellStyle name="Normal 10 5 4 2 2" xfId="8901" xr:uid="{BA14F509-BE9B-4337-B8A8-9081BE0E03B0}"/>
    <cellStyle name="Normal 10 5 4 3" xfId="8051" xr:uid="{A1F0F45C-3C86-4708-8270-42DDC5B28876}"/>
    <cellStyle name="Normal 10 5 5" xfId="7019" xr:uid="{5DD83488-5E1C-4BA9-9328-F7DDA3B038B5}"/>
    <cellStyle name="Normal 10 5 5 2" xfId="8659" xr:uid="{6F32B7ED-B6B2-4C50-B803-BF92303A418B}"/>
    <cellStyle name="Normal 10 5 6" xfId="7842" xr:uid="{EF45B5C5-9699-406F-8EEC-0F522CA7EDC7}"/>
    <cellStyle name="Normal 10 5 7" xfId="58" xr:uid="{58F96E07-3227-455F-8173-2415CBF04BF4}"/>
    <cellStyle name="Normal 10 6" xfId="5193" xr:uid="{51220C7C-F10C-4F8D-8D5A-CC0B7816682C}"/>
    <cellStyle name="Normal 10 7" xfId="4" xr:uid="{9CE70900-A48B-4603-9BEB-84EDCE75BD55}"/>
    <cellStyle name="Normal 10 7 2" xfId="56" xr:uid="{13A38821-70C4-4372-B1DE-7FA532841017}"/>
    <cellStyle name="Normal 10 7 2 2" xfId="19716" xr:uid="{5E754687-ABC5-495D-837D-1D6EFCAD7449}"/>
    <cellStyle name="Normal 10 7 3" xfId="14" xr:uid="{0D251A42-9243-4238-8060-E57DB42931E2}"/>
    <cellStyle name="Normal 10 7 3 2" xfId="19705" xr:uid="{D3984116-EF25-4DE4-AC13-0D471F996F46}"/>
    <cellStyle name="Normal 10 7 4" xfId="19702" xr:uid="{91C2D233-5A7E-4B39-B4F2-E9ACA7255C77}"/>
    <cellStyle name="Normal 10 7 5" xfId="20864" xr:uid="{18DF1CCA-61D0-4AFA-BD18-B0DD5AB42D13}"/>
    <cellStyle name="Normal 10_1_solis_MK Nr 595 " xfId="5194" xr:uid="{3930DCA9-02C1-4841-958F-FA6F066FD527}"/>
    <cellStyle name="Normal 11" xfId="116" xr:uid="{16EB771B-7AE0-4104-B1C0-379E50D03946}"/>
    <cellStyle name="Normal 11 2" xfId="5195" xr:uid="{33260F76-D41B-4A4B-B323-7EF3AC3F9735}"/>
    <cellStyle name="Normal 11 3" xfId="6502" xr:uid="{B9EDB52B-4816-47FF-966E-34ADC5A2FC2D}"/>
    <cellStyle name="Normal 11 3 2" xfId="7203" xr:uid="{356A8119-F447-4D06-8D51-C6A1CDC47FF4}"/>
    <cellStyle name="Normal 11 3 2 2" xfId="8843" xr:uid="{F49739F2-2C08-42A5-A1EE-BBF30ADC48D0}"/>
    <cellStyle name="Normal 11 3 3" xfId="8170" xr:uid="{FD06A0A8-EE71-477C-91F3-C08DF745733A}"/>
    <cellStyle name="Normal 11 4" xfId="6532" xr:uid="{29DC9139-47A4-4D0D-90EE-3EAEF4E205B9}"/>
    <cellStyle name="Normal 11 4 2" xfId="7262" xr:uid="{6E06EB8B-840C-410C-9CD3-1D4D1098B8E9}"/>
    <cellStyle name="Normal 11 4 2 2" xfId="8902" xr:uid="{DCE961C3-27DE-4A8E-8CE0-D106428AEE9B}"/>
    <cellStyle name="Normal 11 4 3" xfId="8182" xr:uid="{99134AFC-6659-4741-A822-4DC993AED2F3}"/>
    <cellStyle name="Normal 11_1_solis_MK Nr 595 " xfId="5196" xr:uid="{3EBBA144-5B79-4632-87AC-64F1E148B02A}"/>
    <cellStyle name="Normal 12" xfId="128" xr:uid="{2D8796EF-CCD2-465C-9E45-199FD5B65670}"/>
    <cellStyle name="Normal 12 10" xfId="5197" xr:uid="{5CD808F4-7E78-4807-8410-6F9B2118E46E}"/>
    <cellStyle name="Normal 12 11" xfId="5198" xr:uid="{E01C502F-6C72-4058-8C23-58BC0BE9B60A}"/>
    <cellStyle name="Normal 12 12" xfId="5199" xr:uid="{A7618540-902D-40B2-8923-02942F4F6849}"/>
    <cellStyle name="Normal 12 13" xfId="5200" xr:uid="{DD8EE6A9-F645-437B-8F64-1A74211D060A}"/>
    <cellStyle name="Normal 12 14" xfId="5201" xr:uid="{08320074-960D-4BB4-B1B6-6ABDB135C2CF}"/>
    <cellStyle name="Normal 12 15" xfId="5202" xr:uid="{FC33080C-992F-4CC6-9D62-120873CB2ABD}"/>
    <cellStyle name="Normal 12 16" xfId="5203" xr:uid="{A30525FC-9678-497F-815B-06DCEF2AEB32}"/>
    <cellStyle name="Normal 12 17" xfId="5204" xr:uid="{20C44FD4-2E89-4C68-BED3-CCD8C68788EB}"/>
    <cellStyle name="Normal 12 18" xfId="5205" xr:uid="{8C3D4643-87FA-4AFD-AC1B-B52976C794C4}"/>
    <cellStyle name="Normal 12 19" xfId="5206" xr:uid="{BF6C83A1-8D14-428B-8B91-5F61A282553D}"/>
    <cellStyle name="Normal 12 2" xfId="5207" xr:uid="{27899E02-CE26-4EB1-8668-F37A4F32FA0F}"/>
    <cellStyle name="Normal 12 20" xfId="5208" xr:uid="{752D229D-6308-4ECE-A5C6-26C622011C0A}"/>
    <cellStyle name="Normal 12 21" xfId="5209" xr:uid="{FF4E5B5B-3560-4437-AAE7-769806CE69EE}"/>
    <cellStyle name="Normal 12 22" xfId="5210" xr:uid="{EA739BF8-4A03-4CC8-99A3-7FEA6E801EF8}"/>
    <cellStyle name="Normal 12 23" xfId="5211" xr:uid="{DDC90DF2-8236-4E5D-BD8F-50D01AA89222}"/>
    <cellStyle name="Normal 12 24" xfId="5212" xr:uid="{ECC63E43-772D-4021-AB27-9D3CC944163C}"/>
    <cellStyle name="Normal 12 25" xfId="5213" xr:uid="{69C18E3C-AE5B-4E98-8E3D-7E77958D2E11}"/>
    <cellStyle name="Normal 12 26" xfId="5214" xr:uid="{C4E1FAA3-8C35-4F26-B742-9BDA3BE8FAAA}"/>
    <cellStyle name="Normal 12 27" xfId="5215" xr:uid="{89348166-09DE-4C8E-A298-763E32076A1E}"/>
    <cellStyle name="Normal 12 28" xfId="5216" xr:uid="{C9D1C929-A3BE-4EE0-989F-395CB82AFC8D}"/>
    <cellStyle name="Normal 12 29" xfId="5217" xr:uid="{92FE2CFE-03EA-4F97-8213-DDC01AD46555}"/>
    <cellStyle name="Normal 12 3" xfId="5218" xr:uid="{A4BA2ED6-0925-4BCD-AA6C-D4A80DD55A05}"/>
    <cellStyle name="Normal 12 30" xfId="5219" xr:uid="{F2A7041F-E593-4372-B5B1-D96AAA86D53E}"/>
    <cellStyle name="Normal 12 31" xfId="5220" xr:uid="{87196A59-EF87-4189-89B3-F8078B084ED0}"/>
    <cellStyle name="Normal 12 32" xfId="5221" xr:uid="{005B9A6C-9E9D-499F-8C8E-93B4F7ADA945}"/>
    <cellStyle name="Normal 12 33" xfId="5222" xr:uid="{E146AFF6-D721-49FA-B4B7-BA932F4DBB92}"/>
    <cellStyle name="Normal 12 34" xfId="5223" xr:uid="{E36336E3-33B9-4D43-B2AE-AD66823AF4FC}"/>
    <cellStyle name="Normal 12 35" xfId="5224" xr:uid="{766ADE06-BDA7-4665-9BFB-DA7A34E3C77A}"/>
    <cellStyle name="Normal 12 36" xfId="5225" xr:uid="{F1E6373F-6CAF-4E1F-9AB6-35F002B0D360}"/>
    <cellStyle name="Normal 12 37" xfId="5226" xr:uid="{B7E608EA-CBD3-434E-94D1-0CBA64B22C2C}"/>
    <cellStyle name="Normal 12 38" xfId="5227" xr:uid="{C4CC721B-7D38-4DC3-89E0-E84E2529FA59}"/>
    <cellStyle name="Normal 12 39" xfId="5228" xr:uid="{69BE10F2-99AE-4DD1-B984-D84EF30E4BA3}"/>
    <cellStyle name="Normal 12 4" xfId="5229" xr:uid="{5B572641-5D96-42F8-AE5E-6B428A75FAC0}"/>
    <cellStyle name="Normal 12 40" xfId="5230" xr:uid="{8C05B8DF-7ACF-4040-BEE0-9059CD63A04E}"/>
    <cellStyle name="Normal 12 41" xfId="5231" xr:uid="{2C9FA212-EAEF-469F-A615-79D6C76641DA}"/>
    <cellStyle name="Normal 12 42" xfId="5232" xr:uid="{14731EEE-67E9-4E1F-9D5F-0054E6F084CF}"/>
    <cellStyle name="Normal 12 43" xfId="5233" xr:uid="{6D7E0587-C48C-49CB-997C-AB6483EB625B}"/>
    <cellStyle name="Normal 12 44" xfId="5234" xr:uid="{F59452A6-B222-4E6F-9898-367EC65F7DE3}"/>
    <cellStyle name="Normal 12 45" xfId="5235" xr:uid="{4E9A2546-6651-42A6-8B0F-3E91258CC401}"/>
    <cellStyle name="Normal 12 46" xfId="5236" xr:uid="{43AE8AB0-649B-469F-877F-DDD1B9613965}"/>
    <cellStyle name="Normal 12 47" xfId="5237" xr:uid="{2946B2AD-55CF-4540-BBEF-A35988688965}"/>
    <cellStyle name="Normal 12 48" xfId="5238" xr:uid="{2EE1604B-3988-4AD8-9F88-1E4B97111AE8}"/>
    <cellStyle name="Normal 12 49" xfId="5239" xr:uid="{EC73367C-5912-4D2F-BCD4-DDCB68D297E0}"/>
    <cellStyle name="Normal 12 5" xfId="5240" xr:uid="{72AB3BDA-A9CC-47AC-9875-9E4AC77B902B}"/>
    <cellStyle name="Normal 12 50" xfId="6533" xr:uid="{E466BD3E-C74F-4997-9CC9-AEDCAF75ADFA}"/>
    <cellStyle name="Normal 12 6" xfId="5241" xr:uid="{AA4EF19C-920F-4BDB-B03D-4F4FB3C4B647}"/>
    <cellStyle name="Normal 12 7" xfId="5242" xr:uid="{E697D576-5031-49ED-ACA0-5066A7E2B30A}"/>
    <cellStyle name="Normal 12 8" xfId="5243" xr:uid="{C98BC88D-E240-40EE-A56A-39A7BF79B72E}"/>
    <cellStyle name="Normal 12 9" xfId="5244" xr:uid="{5E2F89E0-AFCB-4432-B8B2-C4894722BD0E}"/>
    <cellStyle name="Normal 13" xfId="85" xr:uid="{F5E13D3E-7F47-47C3-B389-E4977DEB17A6}"/>
    <cellStyle name="Normal 13 10" xfId="5245" xr:uid="{91DAD8FB-021D-4BE5-BEB9-1F3E038F1E89}"/>
    <cellStyle name="Normal 13 11" xfId="5246" xr:uid="{BB248BBF-2F1F-439C-9882-7CEE6BF5FD16}"/>
    <cellStyle name="Normal 13 12" xfId="5247" xr:uid="{7E7EA5C5-93A2-4117-9B86-F70089C83AED}"/>
    <cellStyle name="Normal 13 13" xfId="5248" xr:uid="{00D0BDD5-68CE-4D6A-942D-C7AC8315393C}"/>
    <cellStyle name="Normal 13 14" xfId="5249" xr:uid="{BB3D8EDD-B787-4299-9EE8-FDF309D0F2D9}"/>
    <cellStyle name="Normal 13 15" xfId="5250" xr:uid="{1035F618-73C0-45F0-9D6F-B268C110C9F8}"/>
    <cellStyle name="Normal 13 16" xfId="5251" xr:uid="{9A15D5A0-0BBD-47D2-AD0C-16BDFD6E67D6}"/>
    <cellStyle name="Normal 13 17" xfId="5252" xr:uid="{7CD8FE86-5190-46E4-8F01-9713E61E5E05}"/>
    <cellStyle name="Normal 13 18" xfId="5253" xr:uid="{6FA65E67-AC8B-4560-8A70-232A238C013A}"/>
    <cellStyle name="Normal 13 19" xfId="5254" xr:uid="{78BA515E-7A43-4BDC-ACD8-CC0A6E39ABBB}"/>
    <cellStyle name="Normal 13 2" xfId="5255" xr:uid="{BB411429-A06D-4B3A-9DAB-299DF895C980}"/>
    <cellStyle name="Normal 13 20" xfId="5256" xr:uid="{E6D8EB65-0E8C-443B-A5D9-F414C286DE7F}"/>
    <cellStyle name="Normal 13 21" xfId="5257" xr:uid="{A26EF5EE-7B8E-4D66-9F6C-A0FC2487B49D}"/>
    <cellStyle name="Normal 13 22" xfId="5258" xr:uid="{06EE399C-F06C-4BAF-9B2F-65372AF6D000}"/>
    <cellStyle name="Normal 13 23" xfId="5259" xr:uid="{C09B67D4-0307-49B7-8DBB-C3407210C53A}"/>
    <cellStyle name="Normal 13 24" xfId="5260" xr:uid="{6F9C172B-874F-4F0F-833B-8FC2B2E36C6C}"/>
    <cellStyle name="Normal 13 25" xfId="5261" xr:uid="{B0063223-E66C-4A12-BE18-F3860BE7551B}"/>
    <cellStyle name="Normal 13 26" xfId="5262" xr:uid="{3F7618B1-DBE5-4323-B1DA-830FD2941B29}"/>
    <cellStyle name="Normal 13 27" xfId="5263" xr:uid="{D1359336-D131-4E73-89D4-EEB678069947}"/>
    <cellStyle name="Normal 13 28" xfId="5264" xr:uid="{DE777304-CDD5-408E-8D08-4AAAACF5A575}"/>
    <cellStyle name="Normal 13 29" xfId="5265" xr:uid="{55E68F62-A918-4A95-B4E3-C3B8745FE6A8}"/>
    <cellStyle name="Normal 13 3" xfId="5266" xr:uid="{4808CA29-5EE8-471D-BBC2-D4CA4DD4782D}"/>
    <cellStyle name="Normal 13 30" xfId="5267" xr:uid="{AB437B3A-56CA-4407-B597-E9CC25560A88}"/>
    <cellStyle name="Normal 13 31" xfId="5268" xr:uid="{C338D3DA-36CA-4D41-8EF3-B1E09F0FB0D2}"/>
    <cellStyle name="Normal 13 32" xfId="5269" xr:uid="{B3C5FA8A-F88E-44C6-8AD5-9CC6ED3319FA}"/>
    <cellStyle name="Normal 13 33" xfId="5270" xr:uid="{A4D5EA37-B22A-4836-8A45-ED0F972995A3}"/>
    <cellStyle name="Normal 13 34" xfId="5271" xr:uid="{02B5DF14-0953-43C9-9C64-C91167790602}"/>
    <cellStyle name="Normal 13 35" xfId="5272" xr:uid="{23E35E19-4691-4ABD-8C30-AC9D97578D54}"/>
    <cellStyle name="Normal 13 36" xfId="5273" xr:uid="{319B039E-5D1C-41CA-B000-79B8FB3A8853}"/>
    <cellStyle name="Normal 13 37" xfId="5274" xr:uid="{0BFE2438-1F43-467E-8DA8-A3FFDEB880DD}"/>
    <cellStyle name="Normal 13 38" xfId="5275" xr:uid="{7D19D468-C4F9-43F3-9BB4-BC66975FE305}"/>
    <cellStyle name="Normal 13 39" xfId="5276" xr:uid="{E81057F5-DC45-4BBB-B85C-D0A8733D4156}"/>
    <cellStyle name="Normal 13 4" xfId="5277" xr:uid="{23DFBF16-DF67-4853-A2B8-AFDE9060B76B}"/>
    <cellStyle name="Normal 13 40" xfId="5278" xr:uid="{77D5117D-F70C-4163-A87D-60AC9FA3BDEE}"/>
    <cellStyle name="Normal 13 41" xfId="5279" xr:uid="{1DB1CA5F-87BA-47B8-98B5-E026EB497D96}"/>
    <cellStyle name="Normal 13 42" xfId="5280" xr:uid="{B40E1FD2-804B-4C2D-893B-A2198C44BF19}"/>
    <cellStyle name="Normal 13 43" xfId="5281" xr:uid="{2BBFA0B1-7995-4707-8EB4-D6D398FBC3B4}"/>
    <cellStyle name="Normal 13 44" xfId="5282" xr:uid="{E9D744AD-5711-4D27-98AC-B27ABE0F9DFF}"/>
    <cellStyle name="Normal 13 45" xfId="5283" xr:uid="{2DF5D015-1986-4640-866D-ED3094589CED}"/>
    <cellStyle name="Normal 13 46" xfId="5284" xr:uid="{2B3CD3DE-957A-426C-88B4-930E7B44CDD8}"/>
    <cellStyle name="Normal 13 47" xfId="5285" xr:uid="{1B3F4290-5B1E-42E4-BDCC-101E3F2B2017}"/>
    <cellStyle name="Normal 13 48" xfId="5286" xr:uid="{3C65B62F-DCBB-4151-8ADD-CD2DDB628882}"/>
    <cellStyle name="Normal 13 49" xfId="5287" xr:uid="{F81FDEAC-743C-46F1-8129-D545B783CC48}"/>
    <cellStyle name="Normal 13 5" xfId="5288" xr:uid="{85534918-82B0-4CE9-8220-0E70349DAA01}"/>
    <cellStyle name="Normal 13 50" xfId="6503" xr:uid="{9D9DABD7-99AE-4F32-A008-B4DB4D538791}"/>
    <cellStyle name="Normal 13 50 2" xfId="7204" xr:uid="{6D5ECB96-7A27-4437-BB99-B2A6E0EAE1B2}"/>
    <cellStyle name="Normal 13 50 2 2" xfId="8844" xr:uid="{1D0C3E13-1EA1-4BF9-80D8-181F2439AD90}"/>
    <cellStyle name="Normal 13 50 3" xfId="8171" xr:uid="{FACC0975-2EE1-4F39-B553-FCF18746D491}"/>
    <cellStyle name="Normal 13 51" xfId="6534" xr:uid="{6382D3FE-007A-4BA2-B7C1-946EDFB72901}"/>
    <cellStyle name="Normal 13 51 2" xfId="7263" xr:uid="{F4CBC9CF-B0C9-48EC-8BD5-7DE1577FFA28}"/>
    <cellStyle name="Normal 13 51 2 2" xfId="8903" xr:uid="{978D27A8-06D6-427B-A75B-305C5D2BFDFC}"/>
    <cellStyle name="Normal 13 51 3" xfId="8183" xr:uid="{7C6A16FD-03A4-47FE-B289-15B67FA2F117}"/>
    <cellStyle name="Normal 13 6" xfId="5289" xr:uid="{097625CF-B663-42F7-967C-F60686EF2B2B}"/>
    <cellStyle name="Normal 13 7" xfId="5290" xr:uid="{8FD0F788-0C7A-4F7E-8197-195132D3FFC0}"/>
    <cellStyle name="Normal 13 8" xfId="5291" xr:uid="{3A580D80-C7F3-43D8-83F4-4817224D9DF5}"/>
    <cellStyle name="Normal 13 9" xfId="5292" xr:uid="{435650D3-792C-4137-922F-34E824FF531B}"/>
    <cellStyle name="Normal 13_1_solis_MK Nr 595 " xfId="5293" xr:uid="{D482A4C8-8294-46EC-8C8A-2CCB36DA5551}"/>
    <cellStyle name="Normal 14" xfId="106" xr:uid="{56D8B879-BAF3-40FD-98F6-71E92F46C74F}"/>
    <cellStyle name="Normal 14 2" xfId="5294" xr:uid="{ABEF859E-649C-4116-A02A-6688A5EF1542}"/>
    <cellStyle name="Normal 14 3" xfId="6504" xr:uid="{6E73D2FA-5687-4BBF-9EE0-F8705E4D59C6}"/>
    <cellStyle name="Normal 14 3 2" xfId="7205" xr:uid="{28C1AE98-011E-40DD-9D83-A1E6D679D78D}"/>
    <cellStyle name="Normal 14 3 2 2" xfId="8845" xr:uid="{471378A0-7F3C-4410-9887-D7E90040B885}"/>
    <cellStyle name="Normal 14 3 3" xfId="8172" xr:uid="{D9BAB5B9-DDBE-46A3-8407-708719853364}"/>
    <cellStyle name="Normal 14 4" xfId="6535" xr:uid="{471F54C3-0F81-4F63-9C77-96969C20784E}"/>
    <cellStyle name="Normal 14 4 2" xfId="7264" xr:uid="{77DD79DE-BDD3-415D-AFCA-EA04D7A0E7BF}"/>
    <cellStyle name="Normal 14 4 2 2" xfId="8904" xr:uid="{F4E36284-1CF0-4A9C-80CD-ED649121CAF2}"/>
    <cellStyle name="Normal 14 4 3" xfId="8184" xr:uid="{8034C073-C718-4656-9ABA-4235659B8456}"/>
    <cellStyle name="Normal 14_1_solis_MK Nr 595 " xfId="5295" xr:uid="{C3DCCD52-4528-4545-B444-C0D502871FE5}"/>
    <cellStyle name="Normal 15" xfId="91" xr:uid="{9300E94D-8652-4969-9E69-8E282E33CE8A}"/>
    <cellStyle name="Normal 15 2" xfId="5296" xr:uid="{990B2C15-7DB6-425A-93CB-E036980031C8}"/>
    <cellStyle name="Normal 15 2 2" xfId="5297" xr:uid="{3F33AF14-85FB-4469-8535-CAF5A3E28D6C}"/>
    <cellStyle name="Normal 15 2 2 2" xfId="6506" xr:uid="{DB268D27-10D7-4938-A673-076F3640FB76}"/>
    <cellStyle name="Normal 15 2 2 3" xfId="6346" xr:uid="{15F6A222-F415-4E6E-A2A6-81B41064140B}"/>
    <cellStyle name="Normal 15 2 2 3 2" xfId="7265" xr:uid="{386103F0-358A-4325-8823-D43D7B9C3C08}"/>
    <cellStyle name="Normal 15 2 2 3 2 2" xfId="8905" xr:uid="{D6F9FA54-1C9F-4936-924C-D7844AC360C2}"/>
    <cellStyle name="Normal 15 2 2 3 3" xfId="8053" xr:uid="{A7E3940E-64F2-4BE6-B813-2914EF8B9ED5}"/>
    <cellStyle name="Normal 15 2 2 4" xfId="7021" xr:uid="{15B9ACC5-123B-41E4-85DF-31CC079FD897}"/>
    <cellStyle name="Normal 15 2 2 4 2" xfId="8661" xr:uid="{090668A1-E2C5-4C28-9EC8-8AB5C7ECD855}"/>
    <cellStyle name="Normal 15 2 2 5" xfId="7844" xr:uid="{3F038FE1-3845-40CA-BBCC-D221725E0AA7}"/>
    <cellStyle name="Normal 15 2 3" xfId="6536" xr:uid="{5B6F88EE-8ECA-4BDC-A0D7-631386175E89}"/>
    <cellStyle name="Normal 15 2 3 2" xfId="7266" xr:uid="{4AFECC98-4791-454B-8D68-64A8F576998C}"/>
    <cellStyle name="Normal 15 2 3 2 2" xfId="8906" xr:uid="{7F0FDF64-7605-4D6D-9A98-161FF24D0394}"/>
    <cellStyle name="Normal 15 2 3 3" xfId="8185" xr:uid="{F0EEBCAE-2CC4-4EC0-8BA7-D0C8FBE8E178}"/>
    <cellStyle name="Normal 15 2 4" xfId="6537" xr:uid="{A56EE865-6D54-400F-B29F-D3C4F583CF79}"/>
    <cellStyle name="Normal 15 2 4 2" xfId="7267" xr:uid="{8E1E0129-ED28-4080-88D1-BD4AA7D78872}"/>
    <cellStyle name="Normal 15 2 4 2 2" xfId="8907" xr:uid="{B3993707-0998-46EC-B7C7-4645628994A4}"/>
    <cellStyle name="Normal 15 2 4 3" xfId="8186" xr:uid="{DE04790E-DBB5-47B5-B32E-991F42A06C7C}"/>
    <cellStyle name="Normal 15 2 5" xfId="6345" xr:uid="{9EA710EC-DF6F-43EF-8BF7-C3CCD44D8B22}"/>
    <cellStyle name="Normal 15 2 5 2" xfId="7268" xr:uid="{D18E7893-75AA-4A24-ABE3-46DF4E156812}"/>
    <cellStyle name="Normal 15 2 5 2 2" xfId="8908" xr:uid="{448884AD-CCA0-42AF-9DF1-08718D452708}"/>
    <cellStyle name="Normal 15 2 5 3" xfId="8052" xr:uid="{6D755D24-A4C4-4DB0-A3B4-875C6CFDCE69}"/>
    <cellStyle name="Normal 15 2 6" xfId="7020" xr:uid="{8DE14BEF-97A3-45C8-A217-8270DE815E4D}"/>
    <cellStyle name="Normal 15 2 6 2" xfId="8660" xr:uid="{34BF7D9D-66A9-4673-927F-5C20ACAE7EF8}"/>
    <cellStyle name="Normal 15 2 7" xfId="7843" xr:uid="{F904F175-78D9-4E32-AE47-BD2C1BDF693E}"/>
    <cellStyle name="Normal 15 2_1_solis_MK Nr 595 " xfId="5298" xr:uid="{7C4DB5A2-B946-482C-91FE-5FE2FF52AA78}"/>
    <cellStyle name="Normal 15 3" xfId="6505" xr:uid="{2133E1B1-2C95-40D8-AA5D-5655E95E83E3}"/>
    <cellStyle name="Normal 16" xfId="133" xr:uid="{555797F1-46FC-4100-B2B1-97B50AB6B3CD}"/>
    <cellStyle name="Normal 16 2" xfId="5299" xr:uid="{B28E5A45-D8B7-4EBF-92D5-0FDBFBE2CA63}"/>
    <cellStyle name="Normal 16 2 2" xfId="6538" xr:uid="{A96980A0-5132-41D5-B854-12E4AA5FC9FF}"/>
    <cellStyle name="Normal 16 2 2 2" xfId="7269" xr:uid="{1ECD922F-C7C2-4A95-8BFB-157D539A5E9E}"/>
    <cellStyle name="Normal 16 2 2 2 2" xfId="8909" xr:uid="{0697A096-3564-4EC6-ACF2-F8DD246A7931}"/>
    <cellStyle name="Normal 16 2 2 3" xfId="8187" xr:uid="{0D32A6A7-A8BD-48D7-BAD3-CC66330252C1}"/>
    <cellStyle name="Normal 16 2 3" xfId="6539" xr:uid="{92ECC671-B6F1-437E-9E6F-BA0C643D2DD9}"/>
    <cellStyle name="Normal 16 2 3 2" xfId="7270" xr:uid="{C049010C-AF1C-49E6-A647-DCED562FD5D0}"/>
    <cellStyle name="Normal 16 2 3 2 2" xfId="8910" xr:uid="{E367A948-44EC-461E-9795-0A4DBBA81856}"/>
    <cellStyle name="Normal 16 2 3 3" xfId="8188" xr:uid="{59BF6504-2CF7-4266-A352-282D9C64FA73}"/>
    <cellStyle name="Normal 16 2 4" xfId="6347" xr:uid="{A6A21E7E-D786-4F73-8347-A19DD77E6953}"/>
    <cellStyle name="Normal 16 2 4 2" xfId="7271" xr:uid="{816F7ED6-E635-4F4A-84E2-4426D2AD0B43}"/>
    <cellStyle name="Normal 16 2 4 2 2" xfId="8911" xr:uid="{3C98AD01-1504-42D7-87D5-B204334ABDC9}"/>
    <cellStyle name="Normal 16 2 4 3" xfId="8054" xr:uid="{459922D1-7717-4247-8C22-B530114CD40C}"/>
    <cellStyle name="Normal 16 2 5" xfId="7022" xr:uid="{C34D3D1E-3EC5-4DC9-9F1C-7C25DF25FBB5}"/>
    <cellStyle name="Normal 16 2 5 2" xfId="8662" xr:uid="{CE26F996-49BB-4439-9E59-7ACF9B27067E}"/>
    <cellStyle name="Normal 16 2 6" xfId="7845" xr:uid="{A71B8FBF-AD9B-4F81-A8BE-4FC3B5140C8B}"/>
    <cellStyle name="Normal 16 3" xfId="6507" xr:uid="{577790B9-9F00-456F-A58C-1CF3E4B1ED40}"/>
    <cellStyle name="Normal 17" xfId="90" xr:uid="{157D69F6-8876-43BD-AFF0-1B5C95DBC2CF}"/>
    <cellStyle name="Normal 17 2" xfId="6508" xr:uid="{CB98359F-BB43-4EEF-B43D-3B4861169AC5}"/>
    <cellStyle name="Normal 18" xfId="160" xr:uid="{4D978A2B-8008-4984-9B34-62A77E9F2E0D}"/>
    <cellStyle name="Normal 18 10" xfId="6961" xr:uid="{D26F4A4B-50AF-4B01-AF2A-EC18CF2220B6}"/>
    <cellStyle name="Normal 18 10 2" xfId="8600" xr:uid="{9EBA357C-5D96-4AF4-B0AB-8F050063A8F0}"/>
    <cellStyle name="Normal 18 11" xfId="7766" xr:uid="{A7EAA9DA-F1FF-4198-9FBC-6E6B29DCB7C7}"/>
    <cellStyle name="Normal 18 2" xfId="157" xr:uid="{B3CFF5C8-CD5E-41F6-A3BC-FA88D9B1F81F}"/>
    <cellStyle name="Normal 18 2 2" xfId="6335" xr:uid="{68FCEAEF-7522-43E9-B417-2927E5957E47}"/>
    <cellStyle name="Normal 18 2 2 2" xfId="6510" xr:uid="{1A756ADE-A0A5-4A07-883D-1FDE243E9E1D}"/>
    <cellStyle name="Normal 18 2 2 2 2" xfId="6944" xr:uid="{A9D9C01D-BBAD-4E75-8CA9-E95F6F91E854}"/>
    <cellStyle name="Normal 18 2 2 2 2 2" xfId="6957" xr:uid="{AA8A7DBE-E6EB-47E6-BDEB-45301CF4AAD1}"/>
    <cellStyle name="Normal 18 2 2 2 2 3" xfId="8584" xr:uid="{5A1D62B4-6893-4607-A5E2-AB7A43287AE1}"/>
    <cellStyle name="Normal 18 2 2 2 3" xfId="7212" xr:uid="{FB8A6BB7-ACD2-4A19-BFFB-7CFE326A6EBD}"/>
    <cellStyle name="Normal 18 2 2 2 3 2" xfId="8852" xr:uid="{5B8F1D1C-6F42-42B7-9DC1-79AF94CC5695}"/>
    <cellStyle name="Normal 18 2 2 3" xfId="6349" xr:uid="{06EB7570-3915-4F23-9ADE-BE635E8BE7CA}"/>
    <cellStyle name="Normal 18 2 2 3 2" xfId="7272" xr:uid="{4D55B78C-ECF5-4449-BE61-718A6411050E}"/>
    <cellStyle name="Normal 18 2 2 3 2 2" xfId="8912" xr:uid="{0A52033F-4561-4982-8AD4-E9008E3C1CC6}"/>
    <cellStyle name="Normal 18 2 2 3 3" xfId="8056" xr:uid="{DAA3F8FF-0738-4327-B3D8-D4E70C7F1A3E}"/>
    <cellStyle name="Normal 18 2 2 4" xfId="6955" xr:uid="{4E7F184C-2CE7-46F4-A796-D8D302D810BE}"/>
    <cellStyle name="Normal 18 2 2 4 2" xfId="7748" xr:uid="{80E92DF2-7A51-4587-86DD-AB63BF1257A0}"/>
    <cellStyle name="Normal 18 2 2 4 2 2" xfId="9385" xr:uid="{EDD832D4-6511-43A8-972F-9385E8C7FFDC}"/>
    <cellStyle name="Normal 18 2 2 4 3" xfId="7759" xr:uid="{D617F031-6511-42F3-9DA8-15867F525E52}"/>
    <cellStyle name="Normal 18 2 2 4 3 2" xfId="9396" xr:uid="{93EF432B-858C-4FA6-BF47-49921C2BA52A}"/>
    <cellStyle name="Normal 18 2 2 4 4" xfId="8595" xr:uid="{9403CE63-6F5C-47FD-851D-4C450A0726EB}"/>
    <cellStyle name="Normal 18 2 2 5" xfId="8043" xr:uid="{70E1D422-D175-45D3-A51C-D1234227153C}"/>
    <cellStyle name="Normal 18 2 3" xfId="6337" xr:uid="{7E7021B6-CED8-4EC7-B06E-041FF01AF806}"/>
    <cellStyle name="Normal 18 2 3 2" xfId="6350" xr:uid="{F1EBFDA5-426E-4E1C-8212-C402B2C9ECF3}"/>
    <cellStyle name="Normal 18 2 3 2 2" xfId="7273" xr:uid="{17798B1E-467F-485E-B859-110D783D93D5}"/>
    <cellStyle name="Normal 18 2 3 2 2 2" xfId="8913" xr:uid="{E3E98155-F7E8-4494-BD7F-50C57B6A90E2}"/>
    <cellStyle name="Normal 18 2 3 2 3" xfId="8057" xr:uid="{316083FB-6221-449B-981A-7BA17CC26C14}"/>
    <cellStyle name="Normal 18 2 3 3" xfId="7211" xr:uid="{7D2CB323-1F17-4E4F-933C-4F955DDBAD34}"/>
    <cellStyle name="Normal 18 2 3 3 2" xfId="8851" xr:uid="{38E66748-18AF-4B55-8B09-52F280DCEFD9}"/>
    <cellStyle name="Normal 18 2 3 4" xfId="8044" xr:uid="{85FE3643-2868-4453-998C-64CF31B962C3}"/>
    <cellStyle name="Normal 18 2 4" xfId="6348" xr:uid="{18A2D39E-F84D-46EC-85AE-3DECD1B7D5CB}"/>
    <cellStyle name="Normal 18 2 4 2" xfId="7274" xr:uid="{987FC5D1-6F01-47FC-8259-05BF113696EB}"/>
    <cellStyle name="Normal 18 2 4 2 2" xfId="8914" xr:uid="{08604049-3860-4692-8604-99584A824C88}"/>
    <cellStyle name="Normal 18 2 4 3" xfId="8055" xr:uid="{4542E5A6-0C9D-46BB-A743-FD70D6B7FDC8}"/>
    <cellStyle name="Normal 18 2 5" xfId="6966" xr:uid="{680DD8DD-B11E-4C11-AFF0-E784F18EC953}"/>
    <cellStyle name="Normal 18 2 5 2" xfId="8605" xr:uid="{DCE59BAE-8518-4B2C-81AE-529CA9F6672A}"/>
    <cellStyle name="Normal 18 2 6" xfId="7768" xr:uid="{E83C8A1A-332C-48D5-8E99-5EE27487A58F}"/>
    <cellStyle name="Normal 18 3" xfId="40" xr:uid="{C0FE3033-FE09-4C4C-9948-ECC09DEB6657}"/>
    <cellStyle name="Normal 18 3 2" xfId="38" xr:uid="{E8B43787-1196-4E85-ACCF-2B7A7000C223}"/>
    <cellStyle name="Normal 18 3 2 2" xfId="7275" xr:uid="{DC48A275-C669-44AB-B79F-59FAE5E814B8}"/>
    <cellStyle name="Normal 18 3 2 2 2" xfId="8915" xr:uid="{018A545B-2FF5-44F1-A207-A647F93B5A94}"/>
    <cellStyle name="Normal 18 3 2 3" xfId="7756" xr:uid="{2E48B8E6-E820-4C1F-B301-2C630F8696EF}"/>
    <cellStyle name="Normal 18 3 2 3 2" xfId="9393" xr:uid="{65DD932E-CD5A-4436-BB75-9B65E7E2E66A}"/>
    <cellStyle name="Normal 18 3 2 4" xfId="8189" xr:uid="{DEB19C9F-30A0-4136-BE65-9F00310450E9}"/>
    <cellStyle name="Normal 18 3 3" xfId="6540" xr:uid="{A02FF851-3242-4A51-B5AB-A105A6AB183E}"/>
    <cellStyle name="Normal 18 3 3 2" xfId="7276" xr:uid="{95B78767-6CE5-4E14-AB05-D3D64DC9B809}"/>
    <cellStyle name="Normal 18 3 3 2 2" xfId="8916" xr:uid="{40706319-508B-48ED-834D-7106FE065F26}"/>
    <cellStyle name="Normal 18 3 3 3" xfId="8190" xr:uid="{0EA1B91E-4D77-41D6-8A3B-C3B78FC2478E}"/>
    <cellStyle name="Normal 18 3 4" xfId="6351" xr:uid="{43737494-8BAD-44F1-BD5A-C3DB2D12E98C}"/>
    <cellStyle name="Normal 18 3 4 2" xfId="7277" xr:uid="{1E9316D7-0B94-4110-B0EC-3DF9D97D991F}"/>
    <cellStyle name="Normal 18 3 4 2 2" xfId="8917" xr:uid="{6E6D229E-7341-4AF7-BD49-4C910B63CFAF}"/>
    <cellStyle name="Normal 18 3 4 3" xfId="8058" xr:uid="{6959C41B-F2DE-4884-A4DF-518C2A4C01DA}"/>
    <cellStyle name="Normal 18 3 5" xfId="6952" xr:uid="{1BFEAE4A-0F4C-4E89-836B-8574E00F54BF}"/>
    <cellStyle name="Normal 18 3 5 2" xfId="6956" xr:uid="{3F23C45E-3185-4AC8-B110-6376C3D6EC11}"/>
    <cellStyle name="Normal 18 3 5 2 2" xfId="7760" xr:uid="{27DAF3FB-31F9-4D24-B6C6-C82E7E0AF47C}"/>
    <cellStyle name="Normal 18 3 5 2 2 2" xfId="9397" xr:uid="{B634A277-ADC5-40A5-B41F-9B9CD7BFC0C1}"/>
    <cellStyle name="Normal 18 3 5 2 3" xfId="8596" xr:uid="{67B797B4-46A5-4C4E-B264-5D5D62B75316}"/>
    <cellStyle name="Normal 18 3 5 3" xfId="7752" xr:uid="{1E659ED1-91FA-4D1F-A1AA-0D6B672320BC}"/>
    <cellStyle name="Normal 18 3 5 3 2" xfId="9389" xr:uid="{EDF10B14-809E-4972-AD1F-BB91D1CB8801}"/>
    <cellStyle name="Normal 18 3 5 4" xfId="8592" xr:uid="{8D471B7C-7FD4-41FC-9C74-BAC4CE842AC5}"/>
    <cellStyle name="Normal 18 3 6" xfId="7023" xr:uid="{143EEA86-A1CB-4D9A-A666-55C0CEBFD289}"/>
    <cellStyle name="Normal 18 3 6 2" xfId="8663" xr:uid="{B54E7CF7-36AB-481B-ACE9-639D919F3BB2}"/>
    <cellStyle name="Normal 18 3 7" xfId="7846" xr:uid="{2D988E94-D967-40A3-9BF1-17D207BB4181}"/>
    <cellStyle name="Normal 18 4" xfId="5300" xr:uid="{8B9C6CC8-7B33-438E-9A47-B6205BB31512}"/>
    <cellStyle name="Normal 18 4 2" xfId="6541" xr:uid="{98A116FD-3FAA-449A-8CAB-879EE7891B56}"/>
    <cellStyle name="Normal 18 4 2 2" xfId="7278" xr:uid="{9D833934-8A31-4E81-A497-B9C2797D68F7}"/>
    <cellStyle name="Normal 18 4 2 2 2" xfId="8918" xr:uid="{CCE07B54-33BD-45DB-8F5C-2EC6BE3E0803}"/>
    <cellStyle name="Normal 18 4 2 3" xfId="8191" xr:uid="{474B3423-5A53-4272-8A2E-81E754C64109}"/>
    <cellStyle name="Normal 18 4 3" xfId="6352" xr:uid="{168A68BD-7B6B-4F97-9A6F-CCC0F9DEA483}"/>
    <cellStyle name="Normal 18 4 3 2" xfId="7279" xr:uid="{45A9BC7E-A415-4D2B-9089-7AE708AD6E9F}"/>
    <cellStyle name="Normal 18 4 3 2 2" xfId="8919" xr:uid="{C12FDD91-0803-4674-B4B4-6606A0084AA0}"/>
    <cellStyle name="Normal 18 4 3 3" xfId="8059" xr:uid="{AC6FABF8-D62D-4214-9B73-555647379CDA}"/>
    <cellStyle name="Normal 18 4 4" xfId="7024" xr:uid="{16A045F4-D5E3-46CB-A081-59857B9A7F1D}"/>
    <cellStyle name="Normal 18 4 4 2" xfId="8664" xr:uid="{7F06BF66-7FA7-47E2-9AB7-9E0CB89B7A8F}"/>
    <cellStyle name="Normal 18 4 5" xfId="7847" xr:uid="{383E893C-7D82-4ED3-A53B-1C2A8F171D47}"/>
    <cellStyle name="Normal 18 5" xfId="5301" xr:uid="{9A4A35D0-4530-48F2-9963-F8C30AE0549F}"/>
    <cellStyle name="Normal 18 5 2" xfId="6542" xr:uid="{6A14E826-E950-409C-BC5C-9330D068AAAA}"/>
    <cellStyle name="Normal 18 5 2 2" xfId="7280" xr:uid="{89AB7647-9A6B-40A5-A76A-6ECB71A70913}"/>
    <cellStyle name="Normal 18 5 2 2 2" xfId="8920" xr:uid="{F97810CA-100F-4B35-8E86-ACE1B862F2E2}"/>
    <cellStyle name="Normal 18 5 2 3" xfId="8192" xr:uid="{BF2BC31F-8BC3-41DA-9441-C24954B0E297}"/>
    <cellStyle name="Normal 18 5 3" xfId="6353" xr:uid="{19371FC4-3DA9-4FC7-AE37-8B8E0DBACA34}"/>
    <cellStyle name="Normal 18 5 3 2" xfId="7281" xr:uid="{950FD151-BC5B-4648-AD09-556FA919B6CB}"/>
    <cellStyle name="Normal 18 5 3 2 2" xfId="8921" xr:uid="{9F8D540F-5C28-45EB-9927-D41FA375412B}"/>
    <cellStyle name="Normal 18 5 3 3" xfId="8060" xr:uid="{74857EEC-1696-48E5-A812-CCE6EE5182E6}"/>
    <cellStyle name="Normal 18 5 4" xfId="7025" xr:uid="{E3F846D9-D17D-4E7D-B65C-47E847CC5ABC}"/>
    <cellStyle name="Normal 18 5 4 2" xfId="8665" xr:uid="{143F7057-7720-4899-8408-3F56E042610D}"/>
    <cellStyle name="Normal 18 5 5" xfId="7848" xr:uid="{A8CC6B3C-DD81-4AD7-AB68-2B53582C0677}"/>
    <cellStyle name="Normal 18 6" xfId="5302" xr:uid="{7C8306B2-F16F-4147-B3AA-471C13BC94C4}"/>
    <cellStyle name="Normal 18 6 2" xfId="6543" xr:uid="{3865CA06-8B93-4198-A436-05EC23752CF4}"/>
    <cellStyle name="Normal 18 6 2 2" xfId="7282" xr:uid="{40E9D54E-9B6B-4C3D-8EA6-2C833E518BC2}"/>
    <cellStyle name="Normal 18 6 2 2 2" xfId="8922" xr:uid="{3236E5D2-E646-4BF0-88A1-2C5F00A2E1E2}"/>
    <cellStyle name="Normal 18 6 2 3" xfId="8193" xr:uid="{C120221F-219C-4E65-B16B-D9B25759E127}"/>
    <cellStyle name="Normal 18 6 3" xfId="6354" xr:uid="{F4EAC767-EEEF-465B-8549-0357219499E1}"/>
    <cellStyle name="Normal 18 6 3 2" xfId="7283" xr:uid="{1272AE3F-F32C-4A04-89AD-E54FBC872827}"/>
    <cellStyle name="Normal 18 6 3 2 2" xfId="8923" xr:uid="{1A7FB070-C2C6-42D1-A083-74B6C8333411}"/>
    <cellStyle name="Normal 18 6 3 3" xfId="8061" xr:uid="{4A32B9DF-CC32-49DA-BBCF-0C25CC80A855}"/>
    <cellStyle name="Normal 18 6 4" xfId="7026" xr:uid="{13431C98-AA1A-44E8-A21A-37C1AEDDAAB6}"/>
    <cellStyle name="Normal 18 6 4 2" xfId="8666" xr:uid="{586159FC-04A1-4727-AEEE-DFE97479C15E}"/>
    <cellStyle name="Normal 18 6 5" xfId="7849" xr:uid="{60E38F6D-6D2B-4171-BB35-1837115EABAD}"/>
    <cellStyle name="Normal 18 7" xfId="6509" xr:uid="{E2DE050C-B99D-4A7C-AF2D-6959A90D6DBA}"/>
    <cellStyle name="Normal 18 7 2" xfId="19805" xr:uid="{2E82A14D-040D-4B81-8BCA-9C6D25443BF1}"/>
    <cellStyle name="Normal 18 8" xfId="6339" xr:uid="{14EB38A1-34C6-47B7-8A22-4997EBFB25F4}"/>
    <cellStyle name="Normal 18 8 2" xfId="7284" xr:uid="{026FD2E6-6417-491D-81C0-C35D3CF0E48B}"/>
    <cellStyle name="Normal 18 8 2 2" xfId="8924" xr:uid="{324F6D60-22E9-449F-A917-A8F4724E4917}"/>
    <cellStyle name="Normal 18 8 3" xfId="8046" xr:uid="{BCD2C685-E921-4428-8CC0-3FEBC6FE47DE}"/>
    <cellStyle name="Normal 18 9" xfId="6940" xr:uid="{BDB84847-E8CF-4610-A6C0-00EC1592B6E5}"/>
    <cellStyle name="Normal 18 9 2" xfId="8579" xr:uid="{13B080DE-3DAD-4FAE-B4AF-8C5C6A8CEFEC}"/>
    <cellStyle name="Normal 18_1_solis_MK Nr 595 " xfId="5303" xr:uid="{7D2DDE30-1615-4850-ABF0-39DFF08127A4}"/>
    <cellStyle name="Normal 19" xfId="5304" xr:uid="{D9509826-6972-447D-94A3-495C9349F704}"/>
    <cellStyle name="Normal 19 10" xfId="6342" xr:uid="{796ACDD8-8042-4683-8874-EFFD2DF5A95A}"/>
    <cellStyle name="Normal 19 10 2" xfId="7285" xr:uid="{43C20F0B-F5E9-4ECF-B76F-FBED9BC9CA0A}"/>
    <cellStyle name="Normal 19 10 2 2" xfId="8925" xr:uid="{78FAE407-F938-4B0B-ACE6-EEAD1901BE17}"/>
    <cellStyle name="Normal 19 10 3" xfId="8049" xr:uid="{CF2378F0-5051-4B1B-BE88-3FBB3FEC49ED}"/>
    <cellStyle name="Normal 19 11" xfId="7027" xr:uid="{36E2A519-5C23-4A46-945F-BD253EDAFE9C}"/>
    <cellStyle name="Normal 19 11 2" xfId="8667" xr:uid="{97C84A70-7575-45C3-B10D-9E21F9843AB8}"/>
    <cellStyle name="Normal 19 12" xfId="7850" xr:uid="{BE95233B-BAA1-46F7-B8C9-9B1E30DB5BE3}"/>
    <cellStyle name="Normal 19 2" xfId="5305" xr:uid="{DD9DD687-EB4B-48F0-B132-1EFB70C8B04C}"/>
    <cellStyle name="Normal 19 2 2" xfId="5306" xr:uid="{7D53259A-7950-4F20-BEAD-7229BCC95613}"/>
    <cellStyle name="Normal 19 2 3" xfId="5307" xr:uid="{BDD7BA51-F99F-4F00-8B11-FCE4435D62BB}"/>
    <cellStyle name="Normal 19 2 4" xfId="19753" xr:uid="{F15DCC16-3F4D-498A-A031-897D9545C6D1}"/>
    <cellStyle name="Normal 19 2_1_solis_MK Nr 595 " xfId="5308" xr:uid="{8FA5DD88-A645-425A-A36F-E506F904A666}"/>
    <cellStyle name="Normal 19 3" xfId="5309" xr:uid="{9DC01C2E-CFA1-4A4B-ACB8-569183382BE5}"/>
    <cellStyle name="Normal 19 4" xfId="5310" xr:uid="{D4B67F89-71C2-430B-877D-A16B9AA43C86}"/>
    <cellStyle name="Normal 19 5" xfId="6544" xr:uid="{3F20B654-B765-4692-AD74-F6E9D0B9F45D}"/>
    <cellStyle name="Normal 19 5 2" xfId="7286" xr:uid="{546DB773-8927-4DF9-A114-10CE7F12337E}"/>
    <cellStyle name="Normal 19 5 2 2" xfId="8926" xr:uid="{6050891C-6A43-4B51-93D8-E2C3A24BAC3F}"/>
    <cellStyle name="Normal 19 5 3" xfId="8194" xr:uid="{FE038931-B09C-4944-90B1-082BC5D84577}"/>
    <cellStyle name="Normal 19 6" xfId="6545" xr:uid="{54554367-D46A-4D7E-A351-46E873B4DC1C}"/>
    <cellStyle name="Normal 19 6 2" xfId="7287" xr:uid="{5F6BA3CF-1900-4A1B-9503-40A6CA6BCC2F}"/>
    <cellStyle name="Normal 19 6 2 2" xfId="8927" xr:uid="{427C5B82-3414-4657-8908-EC74A575591B}"/>
    <cellStyle name="Normal 19 6 3" xfId="8195" xr:uid="{5E82FC5E-D9C7-4A04-9CCE-08AD70A83AEC}"/>
    <cellStyle name="Normal 19 7" xfId="6355" xr:uid="{AE58A237-1BBA-4854-B1DD-88A5856365FB}"/>
    <cellStyle name="Normal 19 7 2" xfId="7288" xr:uid="{3EEEBAA0-8196-4B47-8ABD-A0BEC8120A34}"/>
    <cellStyle name="Normal 19 7 2 2" xfId="8928" xr:uid="{6F2DE157-486D-46C9-A16D-01FED15C4840}"/>
    <cellStyle name="Normal 19 7 3" xfId="8062" xr:uid="{2AFBB732-793C-4238-B36D-04F991AC1C2A}"/>
    <cellStyle name="Normal 19 8" xfId="6341" xr:uid="{BF261E29-D242-45B2-8C19-A369B23D23E1}"/>
    <cellStyle name="Normal 19 8 2" xfId="7289" xr:uid="{53E5090A-49B2-497C-A3C5-4939EAB2F778}"/>
    <cellStyle name="Normal 19 8 2 2" xfId="8929" xr:uid="{9665685D-6E71-4170-80D6-4B7F74FD2D0B}"/>
    <cellStyle name="Normal 19 8 3" xfId="8048" xr:uid="{F8A75BAF-978E-4092-AA1A-C3D887B0B4B9}"/>
    <cellStyle name="Normal 19 9" xfId="6343" xr:uid="{E536ABF1-63D9-42B0-85F5-907193F3B318}"/>
    <cellStyle name="Normal 19 9 2" xfId="7290" xr:uid="{F926754B-5524-4279-BDAD-5D23721C149B}"/>
    <cellStyle name="Normal 19 9 2 2" xfId="8930" xr:uid="{7A8BE25E-A0C3-4654-85F4-8653558D3BD6}"/>
    <cellStyle name="Normal 19 9 3" xfId="8050" xr:uid="{B194AACA-741E-45A3-9122-F32490C0CB17}"/>
    <cellStyle name="Normal 19_1_solis_MK Nr 595 " xfId="5311" xr:uid="{2E019945-8AB3-4C5A-95F1-C7C8641E2BE6}"/>
    <cellStyle name="Normal 2" xfId="1" xr:uid="{5E302CD1-476A-4243-A216-5EF1B285CC83}"/>
    <cellStyle name="Normal 2 10" xfId="5312" xr:uid="{D2030D9B-5092-4B71-B3A9-2D35FBAEA063}"/>
    <cellStyle name="Normal 2 10 2" xfId="6546" xr:uid="{4D0155AE-FEFD-4F5D-B47F-28AB919923BE}"/>
    <cellStyle name="Normal 2 10 2 2" xfId="7291" xr:uid="{979190A2-C398-4DF3-80D1-30B338A40A92}"/>
    <cellStyle name="Normal 2 10 2 2 2" xfId="8931" xr:uid="{C7B6AB70-FF75-4F8D-A3D2-FF46EBA75FB8}"/>
    <cellStyle name="Normal 2 10 2 3" xfId="8196" xr:uid="{7E838EEB-395C-4759-80B6-969EE5492920}"/>
    <cellStyle name="Normal 2 10 3" xfId="6547" xr:uid="{1104F672-D666-448B-A484-D027917F69EE}"/>
    <cellStyle name="Normal 2 10 3 2" xfId="7292" xr:uid="{29A3AA11-5AE7-47FD-B062-556A5A6D9078}"/>
    <cellStyle name="Normal 2 10 3 2 2" xfId="8932" xr:uid="{B09C8CBA-BC5F-4EC8-8CB2-F4607E480B93}"/>
    <cellStyle name="Normal 2 10 3 3" xfId="8197" xr:uid="{8D7B39B1-DB90-4872-B2DD-4683945D2E0A}"/>
    <cellStyle name="Normal 2 10 4" xfId="6356" xr:uid="{D98E6431-7A0B-42D8-BC01-49904C917123}"/>
    <cellStyle name="Normal 2 10 4 2" xfId="7293" xr:uid="{97B9E67E-5ADF-49B9-AD54-A10323FE5985}"/>
    <cellStyle name="Normal 2 10 4 2 2" xfId="8933" xr:uid="{5C5F5EE8-32F0-4FE4-ACA7-F2EFD6A51642}"/>
    <cellStyle name="Normal 2 10 4 3" xfId="8063" xr:uid="{3447C52B-4248-4DEF-BEE6-2838EFC6EE0B}"/>
    <cellStyle name="Normal 2 10 5" xfId="7028" xr:uid="{43091F99-8FE4-4117-97CA-BAF81AD899D7}"/>
    <cellStyle name="Normal 2 10 5 2" xfId="8668" xr:uid="{E749A128-C860-4CC7-BF4A-3EA957A98059}"/>
    <cellStyle name="Normal 2 10 6" xfId="7851" xr:uid="{73745ED2-5516-4BAC-9CB2-57E21CC0176D}"/>
    <cellStyle name="Normal 2 11" xfId="5313" xr:uid="{A269EEF5-860A-4B97-B57B-AF784F5CF2BE}"/>
    <cellStyle name="Normal 2 11 2" xfId="6548" xr:uid="{55300C5E-F11E-4958-ABD0-2908DB3CF572}"/>
    <cellStyle name="Normal 2 11 2 2" xfId="7294" xr:uid="{EA6CE7D4-7241-423E-A7BF-98ED353496CE}"/>
    <cellStyle name="Normal 2 11 2 2 2" xfId="8934" xr:uid="{A70C540A-5696-4456-A0DB-5AA1DB3B100A}"/>
    <cellStyle name="Normal 2 11 2 3" xfId="8198" xr:uid="{677C57EF-76E8-4CD0-9706-C6FEAC11BD57}"/>
    <cellStyle name="Normal 2 11 3" xfId="6549" xr:uid="{9536127C-387B-45B6-B77A-E54D333B2954}"/>
    <cellStyle name="Normal 2 11 3 2" xfId="7295" xr:uid="{BF98A0C8-A4DE-4358-9ABC-6EE77DCECF22}"/>
    <cellStyle name="Normal 2 11 3 2 2" xfId="8935" xr:uid="{E5C0A85D-9BE9-4110-91CC-AD3989D649E8}"/>
    <cellStyle name="Normal 2 11 3 3" xfId="8199" xr:uid="{2747B553-CD91-4238-AC5B-9D0965E79744}"/>
    <cellStyle name="Normal 2 11 4" xfId="6357" xr:uid="{556BC17D-BA97-45AE-8647-DB349A0D5E12}"/>
    <cellStyle name="Normal 2 11 4 2" xfId="7296" xr:uid="{7606CD8A-B3C4-4AB3-A022-C504894E1AE1}"/>
    <cellStyle name="Normal 2 11 4 2 2" xfId="8936" xr:uid="{63677025-1680-45E4-BA99-72EFC8F0AA54}"/>
    <cellStyle name="Normal 2 11 4 3" xfId="8064" xr:uid="{5CEA7885-BAF2-46A8-883B-399197A032C4}"/>
    <cellStyle name="Normal 2 11 5" xfId="7029" xr:uid="{E3F003AE-C5C8-419F-AFA4-BEF00ACA3AD1}"/>
    <cellStyle name="Normal 2 11 5 2" xfId="8669" xr:uid="{84C41717-E2A6-4EB7-884C-A84C7136989C}"/>
    <cellStyle name="Normal 2 11 6" xfId="7852" xr:uid="{40D14B66-26B2-41FC-8A70-460B61A20AD7}"/>
    <cellStyle name="Normal 2 12" xfId="2" xr:uid="{D854C2B7-2BBB-43EB-BE3C-ABD4DA6C784D}"/>
    <cellStyle name="Normal 2 12 2" xfId="69" xr:uid="{B4E71D26-FC1D-4CD4-9959-B821D0ACC51D}"/>
    <cellStyle name="Normal 2 12 2 2" xfId="19721" xr:uid="{E0C8D1F3-3754-4693-B6FF-4B61358FD100}"/>
    <cellStyle name="Normal 2 12 3" xfId="19701" xr:uid="{1EF83FF0-49CF-4E75-BFFB-722FB49AD39D}"/>
    <cellStyle name="Normal 2 12 4" xfId="20865" xr:uid="{8984D8A1-70C5-4AF2-84C6-7768EECB633A}"/>
    <cellStyle name="Normal 2 13" xfId="5314" xr:uid="{B059119C-BB0E-4B4E-B46F-372CAF5F57C9}"/>
    <cellStyle name="Normal 2 13 10" xfId="5315" xr:uid="{AFD521F1-1FB2-4CA8-A8E9-83DF5D8B662B}"/>
    <cellStyle name="Normal 2 13 11" xfId="5316" xr:uid="{554D681A-3019-4918-892E-F8F3E1C3638D}"/>
    <cellStyle name="Normal 2 13 12" xfId="5317" xr:uid="{AF793D6A-F9D7-404C-89D1-AD8F4B7544E8}"/>
    <cellStyle name="Normal 2 13 13" xfId="5318" xr:uid="{940F2A4A-0ECC-4A98-AD15-6BA47928A8AD}"/>
    <cellStyle name="Normal 2 13 2" xfId="5319" xr:uid="{6795C133-4BDA-4003-B459-E2724BE9D9E6}"/>
    <cellStyle name="Normal 2 13 2 10" xfId="5320" xr:uid="{0815D835-CAA2-4993-85FF-8CBE23D65734}"/>
    <cellStyle name="Normal 2 13 2 10 2" xfId="19755" xr:uid="{FAC10729-7ACA-43E9-B9FA-65945F5C96A4}"/>
    <cellStyle name="Normal 2 13 2 11" xfId="5321" xr:uid="{B8382149-6266-427A-B15F-F475A55107EF}"/>
    <cellStyle name="Normal 2 13 2 11 2" xfId="19756" xr:uid="{88534F07-6658-4D92-9354-7C477E2DA131}"/>
    <cellStyle name="Normal 2 13 2 12" xfId="5322" xr:uid="{0693279F-6B2D-42A2-8DCE-271A60E8122D}"/>
    <cellStyle name="Normal 2 13 2 12 2" xfId="19757" xr:uid="{139D9595-1961-4260-9BE8-D912F6979C3B}"/>
    <cellStyle name="Normal 2 13 2 13" xfId="5323" xr:uid="{2802C33C-24FB-4EB7-8F41-BD5D77E21C56}"/>
    <cellStyle name="Normal 2 13 2 13 2" xfId="19758" xr:uid="{6DA6C5D0-8C6C-42EB-AD55-A2B1CB8066F5}"/>
    <cellStyle name="Normal 2 13 2 14" xfId="19754" xr:uid="{F495E893-1D17-44B0-8125-3FBB1518BDAB}"/>
    <cellStyle name="Normal 2 13 2 2" xfId="5324" xr:uid="{02851116-299C-484F-BAA1-D9CD731ED8DB}"/>
    <cellStyle name="Normal 2 13 2 2 2" xfId="19759" xr:uid="{E6E4FA7C-C73D-4D43-8738-5244022F0D05}"/>
    <cellStyle name="Normal 2 13 2 3" xfId="5325" xr:uid="{29995645-BF42-46A3-999B-1DEC9743C8E8}"/>
    <cellStyle name="Normal 2 13 2 3 2" xfId="19760" xr:uid="{3D1A3BD7-FE9F-4E95-87D9-AD259CAE71C7}"/>
    <cellStyle name="Normal 2 13 2 4" xfId="5326" xr:uid="{25968830-F642-4E3B-80FD-737ECE0F41B8}"/>
    <cellStyle name="Normal 2 13 2 4 2" xfId="19761" xr:uid="{416EC14E-C208-4B00-BBC2-4D2FA32FB340}"/>
    <cellStyle name="Normal 2 13 2 5" xfId="5327" xr:uid="{79B3DBB5-C9B7-4596-8440-3CAB1ED9E248}"/>
    <cellStyle name="Normal 2 13 2 5 2" xfId="19762" xr:uid="{809CE2C2-0558-4DE3-9510-7DE4E4A03AC7}"/>
    <cellStyle name="Normal 2 13 2 6" xfId="5328" xr:uid="{6378298D-478A-4BE5-9E1C-D875F6DB0377}"/>
    <cellStyle name="Normal 2 13 2 6 2" xfId="19763" xr:uid="{B6D11AA1-4B39-435C-BED9-ABE9177BBA96}"/>
    <cellStyle name="Normal 2 13 2 7" xfId="5329" xr:uid="{18DC9AE4-67CD-4D5D-AA7D-939849DAC3F4}"/>
    <cellStyle name="Normal 2 13 2 7 2" xfId="19764" xr:uid="{7031FE1B-1BC7-4DED-82F9-0B8B4383F492}"/>
    <cellStyle name="Normal 2 13 2 8" xfId="5330" xr:uid="{0F41AC83-61DD-4920-8135-CAF562BC5772}"/>
    <cellStyle name="Normal 2 13 2 8 2" xfId="19765" xr:uid="{98D33C5D-C105-4B94-823F-436CF79503A4}"/>
    <cellStyle name="Normal 2 13 2 9" xfId="5331" xr:uid="{FB7B2403-6932-4E96-985B-CAD43EED3543}"/>
    <cellStyle name="Normal 2 13 2 9 2" xfId="19766" xr:uid="{E57A299F-1457-46E3-B9F5-590DA7BC34B8}"/>
    <cellStyle name="Normal 2 13 3" xfId="5332" xr:uid="{5C740D7B-7A90-49DB-AB2C-C6FC15177067}"/>
    <cellStyle name="Normal 2 13 4" xfId="5333" xr:uid="{556946E1-829F-4D76-81A1-C805C56FCCC5}"/>
    <cellStyle name="Normal 2 13 5" xfId="5334" xr:uid="{E0E5B3A4-065E-4756-A1BA-F127C02886A8}"/>
    <cellStyle name="Normal 2 13 6" xfId="5335" xr:uid="{712D7D2D-2C96-45EF-AECD-485949F4ACEB}"/>
    <cellStyle name="Normal 2 13 7" xfId="5336" xr:uid="{711292D5-6D0E-4DE4-80AE-C7CAA5105D23}"/>
    <cellStyle name="Normal 2 13 8" xfId="5337" xr:uid="{DADBECC8-A63A-4EF1-B2B1-088F96B6BE48}"/>
    <cellStyle name="Normal 2 13 9" xfId="5338" xr:uid="{143928BF-410A-4312-937B-B37D6BAF3011}"/>
    <cellStyle name="Normal 2 14" xfId="5339" xr:uid="{873360C5-AD34-4A48-91A3-0AC0D42E5644}"/>
    <cellStyle name="Normal 2 14 2" xfId="19767" xr:uid="{0F3383A2-CCDF-4F2F-BDC1-F34646309E78}"/>
    <cellStyle name="Normal 2 15" xfId="5340" xr:uid="{7192BE4C-DE18-47EF-AB35-FFD58563280E}"/>
    <cellStyle name="Normal 2 15 2" xfId="19768" xr:uid="{2DAFF35C-D4CE-4067-B31C-EA93B468712C}"/>
    <cellStyle name="Normal 2 16" xfId="5341" xr:uid="{DF590CC2-1218-41EB-99A8-5EF041EBD3AC}"/>
    <cellStyle name="Normal 2 16 2" xfId="19769" xr:uid="{DF8D3A2E-2551-4A71-A480-28A4391A35C2}"/>
    <cellStyle name="Normal 2 17" xfId="5342" xr:uid="{ECBE481A-FA18-4BC1-B0E6-500C1712C4A4}"/>
    <cellStyle name="Normal 2 17 2" xfId="19770" xr:uid="{D5B1BB96-7132-47A4-9E75-8AA76A31AA78}"/>
    <cellStyle name="Normal 2 18" xfId="5343" xr:uid="{7694A5DB-BC01-4079-9AD9-5015AF23476A}"/>
    <cellStyle name="Normal 2 18 2" xfId="19771" xr:uid="{7E4178ED-1F1D-4629-A2E7-CEAB70CAC6A8}"/>
    <cellStyle name="Normal 2 19" xfId="5344" xr:uid="{AEA7E2EE-C69C-40C6-9170-609C958FA158}"/>
    <cellStyle name="Normal 2 19 2" xfId="19772" xr:uid="{652323B2-0532-433B-9D1D-FD572DE8BE0D}"/>
    <cellStyle name="Normal 2 2" xfId="9" xr:uid="{217FE606-D32F-46E6-A87A-1B3E50511E5A}"/>
    <cellStyle name="Normal 2 2 10" xfId="5346" xr:uid="{9B728044-2256-478D-A3EB-DB19FEF40234}"/>
    <cellStyle name="Normal 2 2 10 2" xfId="6550" xr:uid="{AEAA0708-E61B-4ADF-B002-271367A73F7D}"/>
    <cellStyle name="Normal 2 2 10 2 2" xfId="7297" xr:uid="{57DE134D-E7D1-47E4-8F33-AFBC49EC9230}"/>
    <cellStyle name="Normal 2 2 10 2 2 2" xfId="8937" xr:uid="{8D09284E-62B2-4B1F-ABE7-ACB0E549CBFF}"/>
    <cellStyle name="Normal 2 2 10 2 3" xfId="8200" xr:uid="{37CD0576-131E-4886-85C5-A2DAB92A1314}"/>
    <cellStyle name="Normal 2 2 10 3" xfId="6551" xr:uid="{0D371BAB-A7E1-440C-AC6C-E9988A2B2074}"/>
    <cellStyle name="Normal 2 2 10 3 2" xfId="7298" xr:uid="{D9B20805-73E7-4124-84DA-4372C45B3372}"/>
    <cellStyle name="Normal 2 2 10 3 2 2" xfId="8938" xr:uid="{6AE6D092-3FB7-4860-AD50-B15C56D15DE9}"/>
    <cellStyle name="Normal 2 2 10 3 3" xfId="8201" xr:uid="{09ED3080-DEA4-40B5-82AB-55CBA31BA0D2}"/>
    <cellStyle name="Normal 2 2 10 4" xfId="6358" xr:uid="{000E9FFB-007F-4E33-B2A2-3C92E5FBFFB0}"/>
    <cellStyle name="Normal 2 2 10 4 2" xfId="7299" xr:uid="{C107A332-4E19-4AB3-915C-D278B81FCCB3}"/>
    <cellStyle name="Normal 2 2 10 4 2 2" xfId="8939" xr:uid="{B9F94C07-8387-49E5-AE2F-B8A91CE6C95C}"/>
    <cellStyle name="Normal 2 2 10 4 3" xfId="8065" xr:uid="{D44A9331-A9BB-4068-85D2-DA6C64F57900}"/>
    <cellStyle name="Normal 2 2 10 5" xfId="7030" xr:uid="{E824F132-5242-4FC3-B0DB-0F7D5620354C}"/>
    <cellStyle name="Normal 2 2 10 5 2" xfId="8670" xr:uid="{38CB5108-7CE3-4480-A38A-2FDB451849C3}"/>
    <cellStyle name="Normal 2 2 10 6" xfId="7853" xr:uid="{48E0E79D-2F67-4352-9721-AC8BA74A313F}"/>
    <cellStyle name="Normal 2 2 11" xfId="5347" xr:uid="{35F09A63-2B27-4893-90D4-6306982BC9E8}"/>
    <cellStyle name="Normal 2 2 11 2" xfId="6552" xr:uid="{77962564-BA35-435D-A673-DD8D400173D3}"/>
    <cellStyle name="Normal 2 2 11 2 2" xfId="7300" xr:uid="{170EB4BC-2FFA-4A3E-A595-77FC883C72C9}"/>
    <cellStyle name="Normal 2 2 11 2 2 2" xfId="8940" xr:uid="{AAC08FE5-49EC-4EC8-BBBE-34A02E122DB5}"/>
    <cellStyle name="Normal 2 2 11 2 3" xfId="8202" xr:uid="{FC8ADF91-88E5-45E8-8EB3-300AF23DA0AA}"/>
    <cellStyle name="Normal 2 2 11 3" xfId="6553" xr:uid="{C0339FBD-262F-42AE-96C6-254CB66C9978}"/>
    <cellStyle name="Normal 2 2 11 3 2" xfId="7301" xr:uid="{5E540374-DEC5-4068-AA3B-E9C3E30ADF7E}"/>
    <cellStyle name="Normal 2 2 11 3 2 2" xfId="8941" xr:uid="{FFF8CF57-E0A4-4C41-BE52-804C152A2A8E}"/>
    <cellStyle name="Normal 2 2 11 3 3" xfId="8203" xr:uid="{1111DCE9-A8E9-49C0-9078-190C7CF401DC}"/>
    <cellStyle name="Normal 2 2 11 4" xfId="6359" xr:uid="{90BE827A-ED38-41BE-A5B6-94C2877E6760}"/>
    <cellStyle name="Normal 2 2 11 4 2" xfId="7302" xr:uid="{68E98AD5-219C-4D00-A82A-5F3611F00872}"/>
    <cellStyle name="Normal 2 2 11 4 2 2" xfId="8942" xr:uid="{A4167CA0-D8E8-4679-8BE2-80EAE6F37CB7}"/>
    <cellStyle name="Normal 2 2 11 4 3" xfId="8066" xr:uid="{78067076-FC1B-4738-8BCC-59E1F45E8AD4}"/>
    <cellStyle name="Normal 2 2 11 5" xfId="7031" xr:uid="{766CCFF0-34DE-4E51-B521-9078E0F3D2A7}"/>
    <cellStyle name="Normal 2 2 11 5 2" xfId="8671" xr:uid="{839C8FAF-7BB2-4A49-87CD-F8081222DBD2}"/>
    <cellStyle name="Normal 2 2 11 6" xfId="7854" xr:uid="{C8B43BDB-A221-44E7-BF0F-5D9275333AFA}"/>
    <cellStyle name="Normal 2 2 12" xfId="5348" xr:uid="{76579939-C6A9-49DA-990B-6C24ADA4DA4D}"/>
    <cellStyle name="Normal 2 2 12 2" xfId="6554" xr:uid="{6C7E464E-E4C0-487D-92B7-B341033C1B3E}"/>
    <cellStyle name="Normal 2 2 12 2 2" xfId="7303" xr:uid="{03A141EF-81CA-4A78-B087-44A3F42E13E7}"/>
    <cellStyle name="Normal 2 2 12 2 2 2" xfId="8943" xr:uid="{861FE603-59AA-4DE6-A55B-26FDADE6A948}"/>
    <cellStyle name="Normal 2 2 12 2 3" xfId="8204" xr:uid="{63D74A55-232C-4F1C-A4DA-EECAB0B89944}"/>
    <cellStyle name="Normal 2 2 12 3" xfId="6555" xr:uid="{D3F5A986-68E3-415A-9700-36AA103D05A6}"/>
    <cellStyle name="Normal 2 2 12 3 2" xfId="7304" xr:uid="{6E4D931B-0813-4529-B8C1-66A74637816B}"/>
    <cellStyle name="Normal 2 2 12 3 2 2" xfId="8944" xr:uid="{88D2529D-5BED-486F-A4D8-9FF8F29A5DFA}"/>
    <cellStyle name="Normal 2 2 12 3 3" xfId="8205" xr:uid="{7DB42AA9-ED2F-4F60-82A6-7C6B4D3ABF2C}"/>
    <cellStyle name="Normal 2 2 12 4" xfId="6360" xr:uid="{19648214-01A6-45D6-8F80-0907F04F881A}"/>
    <cellStyle name="Normal 2 2 12 4 2" xfId="7305" xr:uid="{B84D3024-C604-4330-93AE-A47AF8567FFE}"/>
    <cellStyle name="Normal 2 2 12 4 2 2" xfId="8945" xr:uid="{6BC323DC-55E7-436C-A8B7-ED25652A1F03}"/>
    <cellStyle name="Normal 2 2 12 4 3" xfId="8067" xr:uid="{14433B42-E7D2-42A5-8932-A4CD7F0363F8}"/>
    <cellStyle name="Normal 2 2 12 5" xfId="7032" xr:uid="{8C85835B-644A-4A6E-8BBC-DDC9062C77A0}"/>
    <cellStyle name="Normal 2 2 12 5 2" xfId="8672" xr:uid="{5F055F08-7C24-4ACF-9070-EC563DCE5B51}"/>
    <cellStyle name="Normal 2 2 12 6" xfId="7855" xr:uid="{85F2402F-1522-4ADC-8CB0-3D52324C0B8B}"/>
    <cellStyle name="Normal 2 2 13" xfId="5349" xr:uid="{27B9BCC1-A293-453B-8212-BCB6D5718D60}"/>
    <cellStyle name="Normal 2 2 13 2" xfId="6556" xr:uid="{101C5D38-D97B-4D18-A237-FCD3068160EA}"/>
    <cellStyle name="Normal 2 2 13 2 2" xfId="7306" xr:uid="{B1E913B3-CB5C-482D-A71C-63478050705C}"/>
    <cellStyle name="Normal 2 2 13 2 2 2" xfId="8946" xr:uid="{F921F53B-B743-4AAC-BC38-09E1AF20A4B2}"/>
    <cellStyle name="Normal 2 2 13 2 3" xfId="8206" xr:uid="{0BE40E60-E6D5-4170-AD90-A53C3CBE1827}"/>
    <cellStyle name="Normal 2 2 13 3" xfId="6557" xr:uid="{AB676020-CE61-4EAF-9399-65C46B9DD864}"/>
    <cellStyle name="Normal 2 2 13 3 2" xfId="7307" xr:uid="{3F3C2D30-90F1-4311-BB38-6D44B621C278}"/>
    <cellStyle name="Normal 2 2 13 3 2 2" xfId="8947" xr:uid="{D91C3F19-38F9-4448-8EB3-E17A0F3153DB}"/>
    <cellStyle name="Normal 2 2 13 3 3" xfId="8207" xr:uid="{9F478938-63CF-4790-A686-6651B9632743}"/>
    <cellStyle name="Normal 2 2 13 4" xfId="6361" xr:uid="{7D3FE1C0-2E3C-495E-AA43-4947E05D4867}"/>
    <cellStyle name="Normal 2 2 13 4 2" xfId="7308" xr:uid="{361AE090-009F-4205-9CBE-323ABE95D2B7}"/>
    <cellStyle name="Normal 2 2 13 4 2 2" xfId="8948" xr:uid="{A241401A-78D1-4375-A2ED-65D9DB038792}"/>
    <cellStyle name="Normal 2 2 13 4 3" xfId="8068" xr:uid="{8A5B5FBA-C40C-4A09-98E4-54A2383649A6}"/>
    <cellStyle name="Normal 2 2 13 5" xfId="7033" xr:uid="{7991D4F5-D768-4441-B217-DE5C7A0E4CD7}"/>
    <cellStyle name="Normal 2 2 13 5 2" xfId="8673" xr:uid="{67EBAC6D-693F-47DD-AFBC-E806976E7369}"/>
    <cellStyle name="Normal 2 2 13 6" xfId="7856" xr:uid="{08166274-3E03-4D85-958C-22F5A843C4ED}"/>
    <cellStyle name="Normal 2 2 14" xfId="5350" xr:uid="{66984C23-ED32-4F16-9414-7D4514E4B85D}"/>
    <cellStyle name="Normal 2 2 14 2" xfId="6558" xr:uid="{6F2DB300-435A-4563-BACE-8653F239F37A}"/>
    <cellStyle name="Normal 2 2 14 2 2" xfId="7309" xr:uid="{4C0B6C29-9F56-4AC8-8A30-D027844D03EB}"/>
    <cellStyle name="Normal 2 2 14 2 2 2" xfId="8949" xr:uid="{4A02DBB8-856F-4BD8-B124-267AAAF38636}"/>
    <cellStyle name="Normal 2 2 14 2 3" xfId="8208" xr:uid="{21A7A871-BE37-4662-B6D0-7E75FEE1E524}"/>
    <cellStyle name="Normal 2 2 14 3" xfId="6559" xr:uid="{3DAC4654-86D9-4CBF-A377-6D42C04D8F92}"/>
    <cellStyle name="Normal 2 2 14 3 2" xfId="7310" xr:uid="{0BF83F75-8EF0-417D-8D8B-42D7D0965599}"/>
    <cellStyle name="Normal 2 2 14 3 2 2" xfId="8950" xr:uid="{81DB6B00-87B8-4421-BAB9-73A0EC7C6FBD}"/>
    <cellStyle name="Normal 2 2 14 3 3" xfId="8209" xr:uid="{CFA2704C-C7ED-47DB-B22B-ADA7F8B74927}"/>
    <cellStyle name="Normal 2 2 14 4" xfId="6362" xr:uid="{783B7F07-B7C0-40C3-8E45-CDA986C9474B}"/>
    <cellStyle name="Normal 2 2 14 4 2" xfId="7311" xr:uid="{FCA79A3F-2B2B-4546-B9F3-C198DB0BF933}"/>
    <cellStyle name="Normal 2 2 14 4 2 2" xfId="8951" xr:uid="{63A2D19E-7D80-477F-9526-00BEA1FC5392}"/>
    <cellStyle name="Normal 2 2 14 4 3" xfId="8069" xr:uid="{85099659-1A43-4B80-9291-4DFD3B5DD7B7}"/>
    <cellStyle name="Normal 2 2 14 5" xfId="7034" xr:uid="{91633E81-9AA8-4A89-93F1-A521225FC1E3}"/>
    <cellStyle name="Normal 2 2 14 5 2" xfId="8674" xr:uid="{F5A62DA6-D31F-431C-9DB3-DEF567F6AA66}"/>
    <cellStyle name="Normal 2 2 14 6" xfId="7857" xr:uid="{C366BAA7-CFA8-45B5-8D3B-050840809037}"/>
    <cellStyle name="Normal 2 2 15" xfId="5351" xr:uid="{62BAA8E2-F738-4AC5-8510-8A47251E9DD7}"/>
    <cellStyle name="Normal 2 2 15 2" xfId="6560" xr:uid="{E17E4A2A-5EEC-4668-802A-1D64B6138CA9}"/>
    <cellStyle name="Normal 2 2 15 2 2" xfId="7312" xr:uid="{9F79924C-AA8F-4974-A75A-9479B47B078C}"/>
    <cellStyle name="Normal 2 2 15 2 2 2" xfId="8952" xr:uid="{7498A89A-3C60-41F4-A2EE-001DA2671D89}"/>
    <cellStyle name="Normal 2 2 15 2 3" xfId="8210" xr:uid="{217EB3AF-8019-4D35-9E46-B6F3FE6B67D7}"/>
    <cellStyle name="Normal 2 2 15 3" xfId="6561" xr:uid="{5E4ED4C8-60B1-4C53-B729-ED0D1490652C}"/>
    <cellStyle name="Normal 2 2 15 3 2" xfId="7313" xr:uid="{1937DBA0-0813-41A0-A05B-55BC38D0EEC0}"/>
    <cellStyle name="Normal 2 2 15 3 2 2" xfId="8953" xr:uid="{A84F1D0F-0B19-4039-903B-868A395CE14C}"/>
    <cellStyle name="Normal 2 2 15 3 3" xfId="8211" xr:uid="{FE4475D2-86DF-4AA1-BEFF-29FDE3F89B92}"/>
    <cellStyle name="Normal 2 2 15 4" xfId="6363" xr:uid="{B90B370F-EAD2-4F07-A280-72A09957D406}"/>
    <cellStyle name="Normal 2 2 15 4 2" xfId="7314" xr:uid="{38511174-902A-42F4-ADF4-22CA7447A593}"/>
    <cellStyle name="Normal 2 2 15 4 2 2" xfId="8954" xr:uid="{AAB0F9D5-BE8A-4896-8426-2FF22F884FDE}"/>
    <cellStyle name="Normal 2 2 15 4 3" xfId="8070" xr:uid="{B196E3E2-D732-4140-BE89-0E9F6D4EAB52}"/>
    <cellStyle name="Normal 2 2 15 5" xfId="7035" xr:uid="{694F1177-6ECE-4300-B633-E37371683D1D}"/>
    <cellStyle name="Normal 2 2 15 5 2" xfId="8675" xr:uid="{62283AF0-51F1-4F78-A302-24DCD3E71CB4}"/>
    <cellStyle name="Normal 2 2 15 6" xfId="7858" xr:uid="{F9337434-A53D-4CD1-8AA1-4049FEB576BE}"/>
    <cellStyle name="Normal 2 2 16" xfId="5352" xr:uid="{63492D85-DFE3-42AB-9939-DA2A5C296AD4}"/>
    <cellStyle name="Normal 2 2 16 2" xfId="6562" xr:uid="{910BC8DF-B0AA-4A21-BC5E-249D71337F03}"/>
    <cellStyle name="Normal 2 2 16 2 2" xfId="7315" xr:uid="{CAEC7BDC-A1B6-4821-AACB-8DCA4BEED3F7}"/>
    <cellStyle name="Normal 2 2 16 2 2 2" xfId="8955" xr:uid="{70F7A413-12A0-4656-A861-FB5A5122737A}"/>
    <cellStyle name="Normal 2 2 16 2 3" xfId="8212" xr:uid="{779D0151-B0B9-4C60-BC6D-250598748E8B}"/>
    <cellStyle name="Normal 2 2 16 3" xfId="6563" xr:uid="{FA7A81A7-D78E-4550-86BE-87F51C01D996}"/>
    <cellStyle name="Normal 2 2 16 3 2" xfId="7316" xr:uid="{E609122E-2989-4833-A4E1-E09328FFAC0E}"/>
    <cellStyle name="Normal 2 2 16 3 2 2" xfId="8956" xr:uid="{42A7523B-3C7E-4E99-AB3B-DA3913E4A5E9}"/>
    <cellStyle name="Normal 2 2 16 3 3" xfId="8213" xr:uid="{24428ABA-9ABB-465F-82DB-6001B2F42DDB}"/>
    <cellStyle name="Normal 2 2 16 4" xfId="6364" xr:uid="{6E3616B6-DFAB-4158-85FB-3848A50B7093}"/>
    <cellStyle name="Normal 2 2 16 4 2" xfId="7317" xr:uid="{75C681FC-FEC4-42BC-9BCA-8D1AC0188B66}"/>
    <cellStyle name="Normal 2 2 16 4 2 2" xfId="8957" xr:uid="{408FD997-753E-4D5B-AA10-A5E9B4FAA7E0}"/>
    <cellStyle name="Normal 2 2 16 4 3" xfId="8071" xr:uid="{2FA100FE-F87D-4DA5-9CA9-55B67503AB32}"/>
    <cellStyle name="Normal 2 2 16 5" xfId="7036" xr:uid="{1C5583FA-4D32-4D48-AA62-3F459CB7830C}"/>
    <cellStyle name="Normal 2 2 16 5 2" xfId="8676" xr:uid="{3D35670D-7AD0-41A8-9562-37E40BD3BCAD}"/>
    <cellStyle name="Normal 2 2 16 6" xfId="7859" xr:uid="{0060600C-3691-4E90-95D9-E8ED260B3639}"/>
    <cellStyle name="Normal 2 2 17" xfId="5353" xr:uid="{CE3D52F7-C06D-4C37-9182-26D6B79AEB32}"/>
    <cellStyle name="Normal 2 2 17 2" xfId="6564" xr:uid="{90A0B0AF-7990-4011-9AB5-406C29AB5BB1}"/>
    <cellStyle name="Normal 2 2 17 2 2" xfId="7318" xr:uid="{591DB600-A6F2-4426-AE36-A8683BE0744B}"/>
    <cellStyle name="Normal 2 2 17 2 2 2" xfId="8958" xr:uid="{CFF77DAF-508C-4B82-BE6F-906F90A49387}"/>
    <cellStyle name="Normal 2 2 17 2 3" xfId="8214" xr:uid="{58EDB82E-BA50-429F-8568-12BDE66DF2B7}"/>
    <cellStyle name="Normal 2 2 17 3" xfId="6565" xr:uid="{3A133E85-3C92-4066-B866-BDB1433C2E5E}"/>
    <cellStyle name="Normal 2 2 17 3 2" xfId="7319" xr:uid="{3D0D69A6-F136-4E9A-A162-DC8F9D1371BA}"/>
    <cellStyle name="Normal 2 2 17 3 2 2" xfId="8959" xr:uid="{38F2E593-9856-458D-AB36-98AD9DF29D8D}"/>
    <cellStyle name="Normal 2 2 17 3 3" xfId="8215" xr:uid="{71B7C2FD-A532-406D-886F-1F4489AEF7E5}"/>
    <cellStyle name="Normal 2 2 17 4" xfId="6365" xr:uid="{64847418-F8F4-44E5-8DBE-20A81C04B5CD}"/>
    <cellStyle name="Normal 2 2 17 4 2" xfId="7320" xr:uid="{BD00C606-5849-4698-AEFC-DCF938EEF75D}"/>
    <cellStyle name="Normal 2 2 17 4 2 2" xfId="8960" xr:uid="{7CA1D1C6-4147-4027-86E6-DE956796BF86}"/>
    <cellStyle name="Normal 2 2 17 4 3" xfId="8072" xr:uid="{80C5C9F1-5F06-43F6-9431-DF8DFAC7BD57}"/>
    <cellStyle name="Normal 2 2 17 5" xfId="7037" xr:uid="{53D4C482-5BAA-4D49-AEFB-4436B902CEE0}"/>
    <cellStyle name="Normal 2 2 17 5 2" xfId="8677" xr:uid="{18BBCA1A-AC61-4A8E-868B-35E1619C3BDB}"/>
    <cellStyle name="Normal 2 2 17 6" xfId="7860" xr:uid="{7E9FD52C-EEF9-499D-B9D4-248737452596}"/>
    <cellStyle name="Normal 2 2 18" xfId="5354" xr:uid="{9DDEA24F-B303-4E7B-8106-304BC018AB4F}"/>
    <cellStyle name="Normal 2 2 18 2" xfId="6566" xr:uid="{0DFA5747-76F1-4F18-9455-4F42B50EB77C}"/>
    <cellStyle name="Normal 2 2 18 2 2" xfId="7321" xr:uid="{9EE57572-79CB-422D-9A90-C6AE7CAD06BD}"/>
    <cellStyle name="Normal 2 2 18 2 2 2" xfId="8961" xr:uid="{1C8A4B8F-E4A6-4448-9D38-6DE5955CA25F}"/>
    <cellStyle name="Normal 2 2 18 2 3" xfId="8216" xr:uid="{66CE5B78-668F-4E8C-B8F4-0CF5995FAE29}"/>
    <cellStyle name="Normal 2 2 18 3" xfId="6567" xr:uid="{11474C1C-3850-4D08-87FC-B0B176E16402}"/>
    <cellStyle name="Normal 2 2 18 3 2" xfId="7322" xr:uid="{154194D0-03A0-4E97-813D-42ABBBB5B35C}"/>
    <cellStyle name="Normal 2 2 18 3 2 2" xfId="8962" xr:uid="{30E12A18-FB8F-4CFD-B88C-1D2DFB03DEFD}"/>
    <cellStyle name="Normal 2 2 18 3 3" xfId="8217" xr:uid="{9AEFB7D9-CC85-489A-B748-5AB91CFCA8E4}"/>
    <cellStyle name="Normal 2 2 18 4" xfId="6366" xr:uid="{6715ABCD-1CA8-4F26-827B-20CC7262B50B}"/>
    <cellStyle name="Normal 2 2 18 4 2" xfId="7323" xr:uid="{B10E6240-9CFE-4FD4-883E-8A7F9CC514B2}"/>
    <cellStyle name="Normal 2 2 18 4 2 2" xfId="8963" xr:uid="{DE658588-A5B1-4DEF-8226-6E0E97670A94}"/>
    <cellStyle name="Normal 2 2 18 4 3" xfId="8073" xr:uid="{3E411A1E-C8A8-4B20-BFCD-F29E32E8C9C5}"/>
    <cellStyle name="Normal 2 2 18 5" xfId="7038" xr:uid="{6598E955-771D-4C27-BA4A-5BE268135DC9}"/>
    <cellStyle name="Normal 2 2 18 5 2" xfId="8678" xr:uid="{88380B36-F1FB-48C0-8EC8-19E71D423832}"/>
    <cellStyle name="Normal 2 2 18 6" xfId="7861" xr:uid="{46D7DD3E-B756-49EE-A204-28DA8EB91371}"/>
    <cellStyle name="Normal 2 2 19" xfId="5355" xr:uid="{AA33E4F3-94E4-4092-A411-D4D5ABC644C9}"/>
    <cellStyle name="Normal 2 2 19 2" xfId="6568" xr:uid="{DA57DC86-9CC7-4C02-AB64-36904E8765CF}"/>
    <cellStyle name="Normal 2 2 19 2 2" xfId="7324" xr:uid="{260B8665-80E7-447F-8B9F-AAB8E1A929BF}"/>
    <cellStyle name="Normal 2 2 19 2 2 2" xfId="8964" xr:uid="{FF065DDC-76D2-45F5-ADCC-3F6E3C1B96AE}"/>
    <cellStyle name="Normal 2 2 19 2 3" xfId="8218" xr:uid="{8AE72EF7-783E-4DFD-B7B2-0FACB26D51F5}"/>
    <cellStyle name="Normal 2 2 19 3" xfId="6569" xr:uid="{08DD827F-1510-455C-B3E2-2EBF78C0B71E}"/>
    <cellStyle name="Normal 2 2 19 3 2" xfId="7325" xr:uid="{0D4573D2-6B24-4B95-834C-D72BDA185283}"/>
    <cellStyle name="Normal 2 2 19 3 2 2" xfId="8965" xr:uid="{7068AAD5-BB0E-4323-99BD-3911E784D77B}"/>
    <cellStyle name="Normal 2 2 19 3 3" xfId="8219" xr:uid="{B9548512-8929-4A35-A212-CEB59D2BB478}"/>
    <cellStyle name="Normal 2 2 19 4" xfId="6367" xr:uid="{EB198450-35C4-4CD9-A1F9-261EC45AB672}"/>
    <cellStyle name="Normal 2 2 19 4 2" xfId="7326" xr:uid="{6C425ABA-9F63-4E01-A698-F22DE3F71323}"/>
    <cellStyle name="Normal 2 2 19 4 2 2" xfId="8966" xr:uid="{C0DC003B-BA95-427F-95E3-A81B60F25F8F}"/>
    <cellStyle name="Normal 2 2 19 4 3" xfId="8074" xr:uid="{B62D470C-36CA-4664-9282-B2033629379B}"/>
    <cellStyle name="Normal 2 2 19 5" xfId="7039" xr:uid="{339935EA-8A9E-441A-90E1-A3F1AD2E644C}"/>
    <cellStyle name="Normal 2 2 19 5 2" xfId="8679" xr:uid="{B6ECFF03-9948-4360-BDB7-416951502023}"/>
    <cellStyle name="Normal 2 2 19 6" xfId="7862" xr:uid="{D149502B-DFE4-4E68-BA50-539E0D5C460E}"/>
    <cellStyle name="Normal 2 2 2" xfId="74" xr:uid="{B77B6884-0A25-4F57-BB09-783A1C7C5B7D}"/>
    <cellStyle name="Normal 2 2 2 2" xfId="3" xr:uid="{3661D4E2-7A01-4F19-91ED-3F9DD4B681D4}"/>
    <cellStyle name="Normal 2 2 2 2 2" xfId="5357" xr:uid="{FAF96DFE-9D69-4BEB-BC6D-70395D280CA7}"/>
    <cellStyle name="Normal 2 2 2 2 2 2" xfId="5358" xr:uid="{FE0F89DF-4E07-4C3D-B0C1-6C40777A803D}"/>
    <cellStyle name="Normal 2 2 2 2 2 2 2" xfId="5359" xr:uid="{E4ABF2FB-47B1-4DA4-AB89-20331353EA6F}"/>
    <cellStyle name="Normal 2 2 2 2 2 2 2 2" xfId="6570" xr:uid="{5C6B7386-7E56-44E6-9D09-68E2E925E2A4}"/>
    <cellStyle name="Normal 2 2 2 2 2 2 2 2 2" xfId="7327" xr:uid="{349BF1E0-D135-4EC4-8577-CDC8DF03C352}"/>
    <cellStyle name="Normal 2 2 2 2 2 2 2 2 2 2" xfId="8967" xr:uid="{C84B4FC9-FB9E-4491-911D-A33CD5436C4D}"/>
    <cellStyle name="Normal 2 2 2 2 2 2 2 2 3" xfId="8220" xr:uid="{D7108A38-7420-4958-8C4A-733C1D4540FB}"/>
    <cellStyle name="Normal 2 2 2 2 2 2 2 3" xfId="6571" xr:uid="{5F119436-D9F7-49EA-92EB-7040A12CAAA9}"/>
    <cellStyle name="Normal 2 2 2 2 2 2 2 3 2" xfId="7328" xr:uid="{3DF9FED6-1485-49B1-81CA-BCEEFB8FCB0F}"/>
    <cellStyle name="Normal 2 2 2 2 2 2 2 3 2 2" xfId="8968" xr:uid="{E72775FD-6B0B-4855-97ED-0855DE48C79A}"/>
    <cellStyle name="Normal 2 2 2 2 2 2 2 3 3" xfId="8221" xr:uid="{0EF9D0CB-E954-43A4-881C-4AEB7932E405}"/>
    <cellStyle name="Normal 2 2 2 2 2 2 2 4" xfId="6369" xr:uid="{F7E0406A-CB44-4337-AAAB-EE49DBD77413}"/>
    <cellStyle name="Normal 2 2 2 2 2 2 2 4 2" xfId="7329" xr:uid="{D1323054-9B75-49CC-B765-420FA46A49F2}"/>
    <cellStyle name="Normal 2 2 2 2 2 2 2 4 2 2" xfId="8969" xr:uid="{9186211B-D666-4D94-88B2-235DE8F51504}"/>
    <cellStyle name="Normal 2 2 2 2 2 2 2 4 3" xfId="8076" xr:uid="{C230D5D3-8820-42C4-99CE-F450DB760F66}"/>
    <cellStyle name="Normal 2 2 2 2 2 2 2 5" xfId="7041" xr:uid="{B50B6E0D-FA90-4F33-A65E-CBD42BB6A578}"/>
    <cellStyle name="Normal 2 2 2 2 2 2 2 5 2" xfId="8681" xr:uid="{46D7F3CD-64D9-41CB-876D-9C5237312540}"/>
    <cellStyle name="Normal 2 2 2 2 2 2 2 6" xfId="7864" xr:uid="{C8187EB7-AB51-46BB-9B61-3A4A1870A285}"/>
    <cellStyle name="Normal 2 2 2 2 2 2 3" xfId="5360" xr:uid="{0B7523E6-8B4E-465F-A075-5E12C4A9777A}"/>
    <cellStyle name="Normal 2 2 2 2 2 2 3 2" xfId="6572" xr:uid="{826ECA3B-B4A0-4DA9-8EA4-2CF9B08F1CD6}"/>
    <cellStyle name="Normal 2 2 2 2 2 2 3 2 2" xfId="7330" xr:uid="{A7D49E46-FD33-4EC7-9007-BDE423C66976}"/>
    <cellStyle name="Normal 2 2 2 2 2 2 3 2 2 2" xfId="8970" xr:uid="{FE213F09-AB1C-4BB7-8B57-E1999383298D}"/>
    <cellStyle name="Normal 2 2 2 2 2 2 3 2 3" xfId="8222" xr:uid="{152D54B4-1F8B-4D12-A3CB-E0E3FD994213}"/>
    <cellStyle name="Normal 2 2 2 2 2 2 3 3" xfId="6573" xr:uid="{891C5FB7-2E28-49E9-8EEF-0E334D024D17}"/>
    <cellStyle name="Normal 2 2 2 2 2 2 3 3 2" xfId="7331" xr:uid="{EE76102B-080B-4C1B-AA55-4B8A629C54D6}"/>
    <cellStyle name="Normal 2 2 2 2 2 2 3 3 2 2" xfId="8971" xr:uid="{B56263D9-AE2F-42AA-8310-471E3DC7CCCC}"/>
    <cellStyle name="Normal 2 2 2 2 2 2 3 3 3" xfId="8223" xr:uid="{64DF9A35-5077-44C8-9A80-53162A49AFB1}"/>
    <cellStyle name="Normal 2 2 2 2 2 2 3 4" xfId="6370" xr:uid="{FC372BC8-03E0-4570-8912-EABB2CFBD5CB}"/>
    <cellStyle name="Normal 2 2 2 2 2 2 3 4 2" xfId="7332" xr:uid="{89EFAFF8-4333-4A6B-90BF-114AB77A53E3}"/>
    <cellStyle name="Normal 2 2 2 2 2 2 3 4 2 2" xfId="8972" xr:uid="{0439B8D1-9935-404A-8A4A-8BCC27CF2029}"/>
    <cellStyle name="Normal 2 2 2 2 2 2 3 4 3" xfId="8077" xr:uid="{B249BC5C-2204-44DA-94FA-BA3FAD642143}"/>
    <cellStyle name="Normal 2 2 2 2 2 2 3 5" xfId="7042" xr:uid="{0B9B7501-EC82-45A6-8A75-84AB608B846D}"/>
    <cellStyle name="Normal 2 2 2 2 2 2 3 5 2" xfId="8682" xr:uid="{A24178E3-8BDD-4187-B7C9-2D309F51A6FB}"/>
    <cellStyle name="Normal 2 2 2 2 2 2 3 6" xfId="7865" xr:uid="{82BEF22C-A74D-4E80-9037-948DBF302175}"/>
    <cellStyle name="Normal 2 2 2 2 2 2 4" xfId="5361" xr:uid="{5A34FFA6-62ED-4001-8F89-402F24A22136}"/>
    <cellStyle name="Normal 2 2 2 2 2 2 4 2" xfId="6574" xr:uid="{0DC262CA-171D-4574-849A-A24C7577220D}"/>
    <cellStyle name="Normal 2 2 2 2 2 2 4 2 2" xfId="7333" xr:uid="{96C53764-3809-4940-B5AD-EF10AAF3173E}"/>
    <cellStyle name="Normal 2 2 2 2 2 2 4 2 2 2" xfId="8973" xr:uid="{7C766014-94AD-4334-8C36-8B17AFE648E2}"/>
    <cellStyle name="Normal 2 2 2 2 2 2 4 2 3" xfId="8224" xr:uid="{5B98B249-751D-4D41-9C6A-02966C0311A9}"/>
    <cellStyle name="Normal 2 2 2 2 2 2 4 3" xfId="6575" xr:uid="{C0776812-BE27-4807-BE3F-0966D4018838}"/>
    <cellStyle name="Normal 2 2 2 2 2 2 4 3 2" xfId="7334" xr:uid="{ED3A3C4D-DBB0-4B5F-AA9B-D65ADF349451}"/>
    <cellStyle name="Normal 2 2 2 2 2 2 4 3 2 2" xfId="8974" xr:uid="{C4464076-FD63-4563-A6DA-DCC4C34E6CC4}"/>
    <cellStyle name="Normal 2 2 2 2 2 2 4 3 3" xfId="8225" xr:uid="{DAE10F5A-D378-4CAF-887B-6C03C7AD4BC2}"/>
    <cellStyle name="Normal 2 2 2 2 2 2 4 4" xfId="6371" xr:uid="{0467E6B9-8261-4617-8C11-F79D710135D4}"/>
    <cellStyle name="Normal 2 2 2 2 2 2 4 4 2" xfId="7335" xr:uid="{A1F22BA0-ECB8-4BBE-9080-0A6F6D152E72}"/>
    <cellStyle name="Normal 2 2 2 2 2 2 4 4 2 2" xfId="8975" xr:uid="{7AA2F400-95D7-4EE5-BDA8-77DF6BAC7824}"/>
    <cellStyle name="Normal 2 2 2 2 2 2 4 4 3" xfId="8078" xr:uid="{C7A6BB1C-549B-4D5D-A972-467172E79292}"/>
    <cellStyle name="Normal 2 2 2 2 2 2 4 5" xfId="7043" xr:uid="{13B3ADEE-153C-485C-9C4F-B84601DBB664}"/>
    <cellStyle name="Normal 2 2 2 2 2 2 4 5 2" xfId="8683" xr:uid="{6D0DAB92-33DF-4B9E-AD29-FD43D90E7237}"/>
    <cellStyle name="Normal 2 2 2 2 2 2 4 6" xfId="7866" xr:uid="{57EBE8E9-E90B-4FF5-A5E8-5710EA73EFE8}"/>
    <cellStyle name="Normal 2 2 2 2 2 3" xfId="5362" xr:uid="{DB83EF92-2AD9-432D-A8E8-116B155D24C4}"/>
    <cellStyle name="Normal 2 2 2 2 2 4" xfId="5363" xr:uid="{E0EE3917-434D-4110-A778-44F9D97FE05E}"/>
    <cellStyle name="Normal 2 2 2 2 2 5" xfId="6576" xr:uid="{80F8EFF3-450B-49FC-84B4-1EB1A64229AB}"/>
    <cellStyle name="Normal 2 2 2 2 2 5 2" xfId="7336" xr:uid="{F722A644-C8CB-4D4F-BB75-99A7D5912C4D}"/>
    <cellStyle name="Normal 2 2 2 2 2 5 2 2" xfId="8976" xr:uid="{9BC55BEB-2738-4108-BA17-5730EE1F3D15}"/>
    <cellStyle name="Normal 2 2 2 2 2 5 3" xfId="8226" xr:uid="{F854C5D7-FC5C-4428-9627-DB867432B68C}"/>
    <cellStyle name="Normal 2 2 2 2 2 6" xfId="6577" xr:uid="{6A75DB07-516F-498A-A8BD-94C212BC0EB5}"/>
    <cellStyle name="Normal 2 2 2 2 2 6 2" xfId="7337" xr:uid="{611DC98C-F591-4167-953C-B699718F8CEB}"/>
    <cellStyle name="Normal 2 2 2 2 2 6 2 2" xfId="8977" xr:uid="{57CCFF86-1055-4963-B40B-F230CB205BDB}"/>
    <cellStyle name="Normal 2 2 2 2 2 6 3" xfId="8227" xr:uid="{75984AAF-23A6-49FF-881C-2AA9566B7960}"/>
    <cellStyle name="Normal 2 2 2 2 2 7" xfId="6368" xr:uid="{CA92A7B5-5732-4D7D-B00E-5D5C5C0CA0B3}"/>
    <cellStyle name="Normal 2 2 2 2 2 7 2" xfId="7338" xr:uid="{E9E8FE5D-C94A-4484-AA5B-379059E12C8C}"/>
    <cellStyle name="Normal 2 2 2 2 2 7 2 2" xfId="8978" xr:uid="{8C5348E9-5D39-4000-B313-EE1BBE5F946D}"/>
    <cellStyle name="Normal 2 2 2 2 2 7 3" xfId="8075" xr:uid="{20075905-3391-4FB3-B81B-A0E76592A642}"/>
    <cellStyle name="Normal 2 2 2 2 2 8" xfId="7040" xr:uid="{101FF013-C8F9-4B51-ABCB-29A085E66604}"/>
    <cellStyle name="Normal 2 2 2 2 2 8 2" xfId="8680" xr:uid="{DDE302D7-7680-4DC0-8ACE-EC60A7739AD2}"/>
    <cellStyle name="Normal 2 2 2 2 2 9" xfId="7863" xr:uid="{3AD484D1-92B0-475E-AF05-A5E0D894708C}"/>
    <cellStyle name="Normal 2 2 2 2 3" xfId="5364" xr:uid="{9074F4BA-7107-4D13-8EF2-C6FF62F72B50}"/>
    <cellStyle name="Normal 2 2 2 2 3 2" xfId="6578" xr:uid="{B6CAE20D-5324-4203-8D15-33C389E422DC}"/>
    <cellStyle name="Normal 2 2 2 2 3 2 2" xfId="7339" xr:uid="{DC38E5A1-0F01-4B28-A59B-DF93B63ECB5E}"/>
    <cellStyle name="Normal 2 2 2 2 3 2 2 2" xfId="8979" xr:uid="{319A2A1F-32EE-4A02-97A6-DA9A73BC4CFF}"/>
    <cellStyle name="Normal 2 2 2 2 3 2 3" xfId="8228" xr:uid="{B20EE033-1F4C-4643-8766-1A300E510E32}"/>
    <cellStyle name="Normal 2 2 2 2 3 3" xfId="6579" xr:uid="{FAF2153A-F447-4D39-9CAD-72C9028943B6}"/>
    <cellStyle name="Normal 2 2 2 2 3 3 2" xfId="7340" xr:uid="{E4EC01BD-675A-45B8-AB7F-BE408DBB2855}"/>
    <cellStyle name="Normal 2 2 2 2 3 3 2 2" xfId="8980" xr:uid="{9BB1CA1C-7414-40E2-914C-A93BDE6BE6B2}"/>
    <cellStyle name="Normal 2 2 2 2 3 3 3" xfId="8229" xr:uid="{E298B9EF-748B-4B78-809B-C58DB3B22A81}"/>
    <cellStyle name="Normal 2 2 2 2 3 4" xfId="6372" xr:uid="{0B3BA8AB-9581-46AC-B873-2081D8EB5212}"/>
    <cellStyle name="Normal 2 2 2 2 3 4 2" xfId="7341" xr:uid="{89D27767-EE5B-4096-83BB-71C33558EAB1}"/>
    <cellStyle name="Normal 2 2 2 2 3 4 2 2" xfId="8981" xr:uid="{96A597E2-14F0-4213-872B-101A426D2918}"/>
    <cellStyle name="Normal 2 2 2 2 3 4 3" xfId="8079" xr:uid="{FEF92779-05D4-4B37-93C1-B520D42E1FC9}"/>
    <cellStyle name="Normal 2 2 2 2 3 5" xfId="7044" xr:uid="{685B76A1-F486-4D45-A7AA-E488558026E4}"/>
    <cellStyle name="Normal 2 2 2 2 3 5 2" xfId="8684" xr:uid="{047EA099-C188-4CFD-8C64-C3FE8C8B409B}"/>
    <cellStyle name="Normal 2 2 2 2 3 6" xfId="7867" xr:uid="{CDDB5FAC-97CE-4631-83FA-FC7F6A59C4BD}"/>
    <cellStyle name="Normal 2 2 2 2 4" xfId="5365" xr:uid="{F881D652-29A5-4483-AACE-1C4F9CDEC872}"/>
    <cellStyle name="Normal 2 2 2 2 4 2" xfId="6580" xr:uid="{8E4C7B14-2C38-4C59-A6EF-F7AF60D8FAC6}"/>
    <cellStyle name="Normal 2 2 2 2 4 2 2" xfId="7342" xr:uid="{BA2EFCC9-214D-4B2A-9A8D-B95012634BCF}"/>
    <cellStyle name="Normal 2 2 2 2 4 2 2 2" xfId="8982" xr:uid="{C1552D07-BCA2-4BE8-9FD0-7E3D72BF26C0}"/>
    <cellStyle name="Normal 2 2 2 2 4 2 3" xfId="8230" xr:uid="{DBBE9C6D-3568-467B-A854-108C6ABA2A47}"/>
    <cellStyle name="Normal 2 2 2 2 4 3" xfId="6581" xr:uid="{930CCFFA-FAA2-4742-87AC-6F9F80DA12EC}"/>
    <cellStyle name="Normal 2 2 2 2 4 3 2" xfId="7343" xr:uid="{599018FD-A6E5-45A7-AA49-314AB46E18FA}"/>
    <cellStyle name="Normal 2 2 2 2 4 3 2 2" xfId="8983" xr:uid="{4F4E1031-824C-4F42-B46D-3205C1FD53A4}"/>
    <cellStyle name="Normal 2 2 2 2 4 3 3" xfId="8231" xr:uid="{EC07062A-EB8E-424C-81D5-07231D3BB62E}"/>
    <cellStyle name="Normal 2 2 2 2 4 4" xfId="6373" xr:uid="{5AD30156-BF8C-4002-828C-6B67BDABCB50}"/>
    <cellStyle name="Normal 2 2 2 2 4 4 2" xfId="7344" xr:uid="{498BD85E-EB60-4477-8B53-167ABCA96A2B}"/>
    <cellStyle name="Normal 2 2 2 2 4 4 2 2" xfId="8984" xr:uid="{314C4273-8E7C-4F07-84E9-0F6CE83CB69C}"/>
    <cellStyle name="Normal 2 2 2 2 4 4 3" xfId="8080" xr:uid="{D633B9E1-9D1B-49CD-BE5F-1C8AD13AC8FE}"/>
    <cellStyle name="Normal 2 2 2 2 4 5" xfId="7045" xr:uid="{57A3490A-E8BF-4FA2-B3D7-916ABAEF0A21}"/>
    <cellStyle name="Normal 2 2 2 2 4 5 2" xfId="8685" xr:uid="{64F1DC7F-3542-47E9-BFFF-1FED58E15D41}"/>
    <cellStyle name="Normal 2 2 2 2 4 6" xfId="7868" xr:uid="{74EA9F41-D34A-4464-B9AB-4BE2D35D305E}"/>
    <cellStyle name="Normal 2 2 2 2 5" xfId="5366" xr:uid="{5732CFB9-C271-4CCA-B904-FB296713739A}"/>
    <cellStyle name="Normal 2 2 2 2 5 2" xfId="6582" xr:uid="{422467D0-EEB0-4730-804D-2AB2F75C8372}"/>
    <cellStyle name="Normal 2 2 2 2 5 2 2" xfId="7345" xr:uid="{28A73CC4-9827-4632-9AB6-EBFE0CD90C8B}"/>
    <cellStyle name="Normal 2 2 2 2 5 2 2 2" xfId="8985" xr:uid="{DD57D6AD-8E73-4913-8189-4226CDDFDC7B}"/>
    <cellStyle name="Normal 2 2 2 2 5 2 3" xfId="8232" xr:uid="{1FBAA2C7-9FEA-470D-B1E2-7BD2B18632F3}"/>
    <cellStyle name="Normal 2 2 2 2 5 3" xfId="6583" xr:uid="{6004BEF1-5456-4AF1-AC66-69C34B217855}"/>
    <cellStyle name="Normal 2 2 2 2 5 3 2" xfId="7346" xr:uid="{0AC53BBA-FD03-4255-B8E2-1F8D72BB3F7A}"/>
    <cellStyle name="Normal 2 2 2 2 5 3 2 2" xfId="8986" xr:uid="{4F4C4941-AC86-4082-8827-B4F00C7C29BF}"/>
    <cellStyle name="Normal 2 2 2 2 5 3 3" xfId="8233" xr:uid="{AD5D47E0-F680-4CC3-8D42-A2BE532B9012}"/>
    <cellStyle name="Normal 2 2 2 2 5 4" xfId="6374" xr:uid="{0CBBF3E9-2C9D-45A7-847C-E99D032B3E7E}"/>
    <cellStyle name="Normal 2 2 2 2 5 4 2" xfId="7347" xr:uid="{4AA298CC-C7FA-4296-BAE9-76880951E344}"/>
    <cellStyle name="Normal 2 2 2 2 5 4 2 2" xfId="8987" xr:uid="{5D7024B3-DE5B-437B-9F31-666AC60B370E}"/>
    <cellStyle name="Normal 2 2 2 2 5 4 3" xfId="8081" xr:uid="{1711B7EB-33E3-40AE-95D6-B8FC8F5FEDD0}"/>
    <cellStyle name="Normal 2 2 2 2 5 5" xfId="7046" xr:uid="{8DF12CF0-3249-4D22-B68B-5D3F924CB7C7}"/>
    <cellStyle name="Normal 2 2 2 2 5 5 2" xfId="8686" xr:uid="{4012F32F-D158-4E02-B0EB-CDD8D39F4854}"/>
    <cellStyle name="Normal 2 2 2 2 5 6" xfId="7869" xr:uid="{45ECDC4D-7004-4ECA-8ABD-E56C30AA2A73}"/>
    <cellStyle name="Normal 2 2 2 3" xfId="5367" xr:uid="{1892B970-F348-436B-AD07-2E8375864031}"/>
    <cellStyle name="Normal 2 2 2 3 2" xfId="5368" xr:uid="{671F7A6B-6FF9-437A-9DE5-4741B3016F8E}"/>
    <cellStyle name="Normal 2 2 2 3 2 2" xfId="6584" xr:uid="{29018631-90F8-4487-A7D1-539C12EEEC8C}"/>
    <cellStyle name="Normal 2 2 2 3 2 2 2" xfId="7348" xr:uid="{C9EFBDA2-A0AC-4DF2-AC27-6742CC03B70F}"/>
    <cellStyle name="Normal 2 2 2 3 2 2 2 2" xfId="8988" xr:uid="{0257E154-DFD8-46C1-A57B-0379392F2E4B}"/>
    <cellStyle name="Normal 2 2 2 3 2 2 3" xfId="8234" xr:uid="{5D2ECAA0-18B1-4D60-A42B-C78A3A0C3F9A}"/>
    <cellStyle name="Normal 2 2 2 3 2 3" xfId="6585" xr:uid="{B7114372-0D56-431A-B643-B845D7C005F4}"/>
    <cellStyle name="Normal 2 2 2 3 2 3 2" xfId="7349" xr:uid="{4F44B3BD-44F7-463E-9084-98D88721B95A}"/>
    <cellStyle name="Normal 2 2 2 3 2 3 2 2" xfId="8989" xr:uid="{C425AEF7-11F7-43F3-853B-A7C2054C4281}"/>
    <cellStyle name="Normal 2 2 2 3 2 3 3" xfId="8235" xr:uid="{79BDE52B-0DAA-4730-B828-DE03E8B672F6}"/>
    <cellStyle name="Normal 2 2 2 3 2 4" xfId="6375" xr:uid="{64085F65-3FE5-48A5-8091-642BFF6900A9}"/>
    <cellStyle name="Normal 2 2 2 3 2 4 2" xfId="7350" xr:uid="{9E503EC9-B33D-435F-9BEA-F9450F52E682}"/>
    <cellStyle name="Normal 2 2 2 3 2 4 2 2" xfId="8990" xr:uid="{77A902F5-4B13-4501-817D-081473C0E81E}"/>
    <cellStyle name="Normal 2 2 2 3 2 4 3" xfId="8082" xr:uid="{F7B423B2-7F40-405E-A639-A234031CB183}"/>
    <cellStyle name="Normal 2 2 2 3 2 5" xfId="7047" xr:uid="{54F9D5B8-1467-4BB7-BCF7-CCA2BEB1707F}"/>
    <cellStyle name="Normal 2 2 2 3 2 5 2" xfId="8687" xr:uid="{781EF680-4640-4222-B8AF-93684DDAE5F0}"/>
    <cellStyle name="Normal 2 2 2 3 2 6" xfId="7870" xr:uid="{8F99A9FB-4B82-4A14-B530-2BD61C897597}"/>
    <cellStyle name="Normal 2 2 2 3 3" xfId="5369" xr:uid="{22A3171A-9A6F-4B5F-AE83-30EDC06B833C}"/>
    <cellStyle name="Normal 2 2 2 3 3 2" xfId="6586" xr:uid="{16263630-157B-4274-AA98-E267B5C28BC9}"/>
    <cellStyle name="Normal 2 2 2 3 3 2 2" xfId="7351" xr:uid="{11C7EED2-1C0A-48AB-9433-0F50ABD671D4}"/>
    <cellStyle name="Normal 2 2 2 3 3 2 2 2" xfId="8991" xr:uid="{8A347FDD-D4E2-45CD-A719-B2C5ACAC0F2B}"/>
    <cellStyle name="Normal 2 2 2 3 3 2 3" xfId="8236" xr:uid="{BDD425D6-4915-4842-B6B6-A125975AA1B4}"/>
    <cellStyle name="Normal 2 2 2 3 3 3" xfId="6587" xr:uid="{41185316-25B9-4206-94C5-682E16064108}"/>
    <cellStyle name="Normal 2 2 2 3 3 3 2" xfId="7352" xr:uid="{E2A781FF-919B-4823-8346-4044B1175986}"/>
    <cellStyle name="Normal 2 2 2 3 3 3 2 2" xfId="8992" xr:uid="{C32F78D5-1D1F-443E-AEC5-E40E94D5ED98}"/>
    <cellStyle name="Normal 2 2 2 3 3 3 3" xfId="8237" xr:uid="{0A60F915-19D8-400A-B1EC-9C2BC6C66F70}"/>
    <cellStyle name="Normal 2 2 2 3 3 4" xfId="6376" xr:uid="{B02F3B22-8A00-4051-A89D-10810DA3DF16}"/>
    <cellStyle name="Normal 2 2 2 3 3 4 2" xfId="7353" xr:uid="{2EB80389-CF30-42D2-A8CC-3D10682BE306}"/>
    <cellStyle name="Normal 2 2 2 3 3 4 2 2" xfId="8993" xr:uid="{4DB3AF8B-9921-4C83-8BAB-14728EE75BF8}"/>
    <cellStyle name="Normal 2 2 2 3 3 4 3" xfId="8083" xr:uid="{3CC86C4D-C07D-49F0-8816-031F53830DD7}"/>
    <cellStyle name="Normal 2 2 2 3 3 5" xfId="7048" xr:uid="{BC9209C1-92F7-4613-8B17-FE2343798B0D}"/>
    <cellStyle name="Normal 2 2 2 3 3 5 2" xfId="8688" xr:uid="{DCD96823-CED0-4C09-99A5-577DB9105893}"/>
    <cellStyle name="Normal 2 2 2 3 3 6" xfId="7871" xr:uid="{5CDD9CA5-9328-4073-803D-002336FEFE9B}"/>
    <cellStyle name="Normal 2 2 2 3 4" xfId="5370" xr:uid="{BD5E5F5D-0BEB-4B4F-844D-98B1FC1A636C}"/>
    <cellStyle name="Normal 2 2 2 3 4 2" xfId="6588" xr:uid="{782BCE86-5041-4332-95A9-7F34AFCC0FAF}"/>
    <cellStyle name="Normal 2 2 2 3 4 2 2" xfId="7354" xr:uid="{180BD152-BE00-4EAC-963A-1A66FCC02E49}"/>
    <cellStyle name="Normal 2 2 2 3 4 2 2 2" xfId="8994" xr:uid="{9F9F44BB-2658-41E1-8128-2D8D4616EC1F}"/>
    <cellStyle name="Normal 2 2 2 3 4 2 3" xfId="8238" xr:uid="{0220360D-3202-4FB0-BDC0-68D6214A9E88}"/>
    <cellStyle name="Normal 2 2 2 3 4 3" xfId="6589" xr:uid="{0E67D529-A214-4A31-A864-45D15A1D04A5}"/>
    <cellStyle name="Normal 2 2 2 3 4 3 2" xfId="7355" xr:uid="{6C9E14C3-623A-4502-BA01-491FAC1BF837}"/>
    <cellStyle name="Normal 2 2 2 3 4 3 2 2" xfId="8995" xr:uid="{EBD328C2-D56F-454C-8D71-CFEC691CAC48}"/>
    <cellStyle name="Normal 2 2 2 3 4 3 3" xfId="8239" xr:uid="{0439F774-2E5F-4FCA-AF55-AD5FCF9FEE6A}"/>
    <cellStyle name="Normal 2 2 2 3 4 4" xfId="6377" xr:uid="{44EFB311-1B23-4149-BB4F-A91200ECACD8}"/>
    <cellStyle name="Normal 2 2 2 3 4 4 2" xfId="7356" xr:uid="{52CBDCC6-3DAA-4015-8040-EA78BBC13D6F}"/>
    <cellStyle name="Normal 2 2 2 3 4 4 2 2" xfId="8996" xr:uid="{E348AAE7-3565-45F2-AF01-DEA2EBEE18A2}"/>
    <cellStyle name="Normal 2 2 2 3 4 4 3" xfId="8084" xr:uid="{B7F74A9D-08EC-4B61-B80B-D4C58765FE2F}"/>
    <cellStyle name="Normal 2 2 2 3 4 5" xfId="7049" xr:uid="{04AE4B5E-A744-4C41-AED6-069DDB4F18BB}"/>
    <cellStyle name="Normal 2 2 2 3 4 5 2" xfId="8689" xr:uid="{25A49129-251A-4685-ADE0-0F48FA500E68}"/>
    <cellStyle name="Normal 2 2 2 3 4 6" xfId="7872" xr:uid="{9C9D27D8-5364-41A5-850C-94CE8F44D2CE}"/>
    <cellStyle name="Normal 2 2 2 4" xfId="5371" xr:uid="{7FE2375E-89A6-443D-9896-A9F4381B1F1A}"/>
    <cellStyle name="Normal 2 2 2 5" xfId="5372" xr:uid="{36C7DE04-273F-4347-9AAE-16BF20C7EACB}"/>
    <cellStyle name="Normal 2 2 2 6" xfId="5356" xr:uid="{AEE47280-0591-4AB0-94FD-D9AD0EDC4BD6}"/>
    <cellStyle name="Normal 2 2 20" xfId="5373" xr:uid="{E1E4EC64-7D60-4E65-8A95-AD7671310BF3}"/>
    <cellStyle name="Normal 2 2 20 2" xfId="19773" xr:uid="{2D911280-ED7E-4C78-9AF0-D1B355CB9ADC}"/>
    <cellStyle name="Normal 2 2 21" xfId="5374" xr:uid="{4B609277-D80F-4140-857E-8316487FA304}"/>
    <cellStyle name="Normal 2 2 21 2" xfId="5375" xr:uid="{4E4DCEA6-09AF-4936-9CAB-8D9B63EACF24}"/>
    <cellStyle name="Normal 2 2 21 2 2" xfId="5376" xr:uid="{980A8A56-F01D-4161-BC0B-A0B69A520E59}"/>
    <cellStyle name="Normal 2 2 21 2 3" xfId="5377" xr:uid="{05A00840-C7C7-42A4-A97F-21B20ABC8042}"/>
    <cellStyle name="Normal 2 2 21 2 4" xfId="5378" xr:uid="{D8484AAB-B54E-4AA4-B3F0-D329779F66EA}"/>
    <cellStyle name="Normal 2 2 21 3" xfId="5379" xr:uid="{CE36E679-6EA3-4191-8F52-54B426FD5BE6}"/>
    <cellStyle name="Normal 2 2 21 4" xfId="5380" xr:uid="{6C21E8AB-9781-4788-BEA8-542BAD5176FB}"/>
    <cellStyle name="Normal 2 2 22" xfId="5381" xr:uid="{A4A6B0A2-7E8F-45AD-A777-E847666037D1}"/>
    <cellStyle name="Normal 2 2 23" xfId="5382" xr:uid="{9E8A1162-7A54-4531-A655-EE96B579C45E}"/>
    <cellStyle name="Normal 2 2 24" xfId="5383" xr:uid="{E246B6B0-3CFC-4A61-A0AE-3AD67ED2EFF3}"/>
    <cellStyle name="Normal 2 2 25" xfId="6590" xr:uid="{CCBE818C-E40B-4A04-8C62-D2EB38C0B7E4}"/>
    <cellStyle name="Normal 2 2 26" xfId="6457" xr:uid="{776A1AF4-1824-48AF-B78E-5A732C7F05AB}"/>
    <cellStyle name="Normal 2 2 27" xfId="59" xr:uid="{1609F843-9496-4752-B178-7873C1383796}"/>
    <cellStyle name="Normal 2 2 27 2" xfId="5345" xr:uid="{8B12ECC3-7BD8-476B-A327-54FEF07BFA44}"/>
    <cellStyle name="Normal 2 2 3" xfId="5384" xr:uid="{BF08D7A5-F266-49B4-B59F-01E43D367151}"/>
    <cellStyle name="Normal 2 2 4" xfId="5385" xr:uid="{0BF75325-137D-42FC-B987-9F9265D19AF3}"/>
    <cellStyle name="Normal 2 2 4 10" xfId="5386" xr:uid="{26DEDFFB-58B6-449F-BB54-DB5D61EBE392}"/>
    <cellStyle name="Normal 2 2 4 10 2" xfId="19775" xr:uid="{76C38B0B-4D8B-4B06-A2D1-13888B4BEA21}"/>
    <cellStyle name="Normal 2 2 4 11" xfId="5387" xr:uid="{3B9A92BA-4406-4BE2-9BAB-DA9E6786F3A1}"/>
    <cellStyle name="Normal 2 2 4 11 2" xfId="19776" xr:uid="{B4684E98-4312-4F1A-9DCD-53FBA6158F18}"/>
    <cellStyle name="Normal 2 2 4 12" xfId="5388" xr:uid="{9AD5CB28-FB96-46AD-A418-919599A1BFB7}"/>
    <cellStyle name="Normal 2 2 4 12 2" xfId="19777" xr:uid="{813FD473-10B0-4192-96B0-DC5CFDC10D3C}"/>
    <cellStyle name="Normal 2 2 4 13" xfId="5389" xr:uid="{EE343085-4BD2-42FC-B0CC-EBF759F9A269}"/>
    <cellStyle name="Normal 2 2 4 13 2" xfId="19778" xr:uid="{55AC613A-057B-447E-B316-353A9B5A6465}"/>
    <cellStyle name="Normal 2 2 4 14" xfId="19774" xr:uid="{2A858252-1A36-4BAC-9380-6E8D9F112B01}"/>
    <cellStyle name="Normal 2 2 4 2" xfId="5390" xr:uid="{A25922BF-F5E6-4455-BA40-50235ADCCEB8}"/>
    <cellStyle name="Normal 2 2 4 2 10" xfId="5391" xr:uid="{5BF46424-549B-482B-A276-45E9459F9E65}"/>
    <cellStyle name="Normal 2 2 4 2 10 2" xfId="6591" xr:uid="{56D319CB-019D-41A1-B751-200E374DCBD0}"/>
    <cellStyle name="Normal 2 2 4 2 10 2 2" xfId="7357" xr:uid="{156BFC6D-F233-4D2D-B1E6-7533AD065A09}"/>
    <cellStyle name="Normal 2 2 4 2 10 2 2 2" xfId="8997" xr:uid="{4DDBDCEF-FB23-452B-817F-5766DBBAE2AE}"/>
    <cellStyle name="Normal 2 2 4 2 10 2 3" xfId="8240" xr:uid="{4AB57A8D-18BD-4120-97D3-8EA8B19514F1}"/>
    <cellStyle name="Normal 2 2 4 2 10 3" xfId="6592" xr:uid="{14C7995B-3903-4B38-8AC2-F458E3D02695}"/>
    <cellStyle name="Normal 2 2 4 2 10 3 2" xfId="7358" xr:uid="{AC418A6E-4456-45BD-99DA-4AB1C9BE736E}"/>
    <cellStyle name="Normal 2 2 4 2 10 3 2 2" xfId="8998" xr:uid="{12DABAFC-70E9-4643-8525-78507C4C7CC8}"/>
    <cellStyle name="Normal 2 2 4 2 10 3 3" xfId="8241" xr:uid="{9CA300FD-51DC-46F4-AE1F-EBE29071F3C0}"/>
    <cellStyle name="Normal 2 2 4 2 10 4" xfId="6379" xr:uid="{B8DB0454-5B18-44A4-839C-9B1E6D0294F0}"/>
    <cellStyle name="Normal 2 2 4 2 10 4 2" xfId="7359" xr:uid="{FDEB5029-8FE4-4774-A725-4E6C35ABFCA6}"/>
    <cellStyle name="Normal 2 2 4 2 10 4 2 2" xfId="8999" xr:uid="{22C8E2B5-1BDD-4169-9B12-1BE6B2F82629}"/>
    <cellStyle name="Normal 2 2 4 2 10 4 3" xfId="8086" xr:uid="{0121D6EE-DF3F-42B4-AADB-E1E9EB4F7100}"/>
    <cellStyle name="Normal 2 2 4 2 10 5" xfId="7051" xr:uid="{0DE7EA3A-4072-4F58-858D-458E56A4E413}"/>
    <cellStyle name="Normal 2 2 4 2 10 5 2" xfId="8691" xr:uid="{3F4D2946-22C7-4306-8A4B-0C19756C04CD}"/>
    <cellStyle name="Normal 2 2 4 2 10 6" xfId="7874" xr:uid="{99BB9D47-90DD-4FD1-9924-858C91A16621}"/>
    <cellStyle name="Normal 2 2 4 2 11" xfId="5392" xr:uid="{F4C88796-9DFB-4AC7-8DC3-2195D6C5EA5E}"/>
    <cellStyle name="Normal 2 2 4 2 11 2" xfId="6593" xr:uid="{5579425B-D43F-4F2C-9783-ED7D48E5CDB3}"/>
    <cellStyle name="Normal 2 2 4 2 11 2 2" xfId="7360" xr:uid="{E7D8F169-8FBC-430A-BC4E-50C2D9CD5A2A}"/>
    <cellStyle name="Normal 2 2 4 2 11 2 2 2" xfId="9000" xr:uid="{9D940F0B-0A12-4DCC-B5C5-F09E474A00A3}"/>
    <cellStyle name="Normal 2 2 4 2 11 2 3" xfId="8242" xr:uid="{8F431278-A91B-4A8A-BB31-C751E90892A4}"/>
    <cellStyle name="Normal 2 2 4 2 11 3" xfId="6594" xr:uid="{608E581F-6861-4E67-B793-970C0A1EDDFA}"/>
    <cellStyle name="Normal 2 2 4 2 11 3 2" xfId="7361" xr:uid="{BF8F0737-5193-47E2-9E4A-62682120AC5D}"/>
    <cellStyle name="Normal 2 2 4 2 11 3 2 2" xfId="9001" xr:uid="{0ECDCEFB-4D1D-45B7-9488-19100810A7E7}"/>
    <cellStyle name="Normal 2 2 4 2 11 3 3" xfId="8243" xr:uid="{07FEF21B-F0F2-46B0-90B3-662561CA4B38}"/>
    <cellStyle name="Normal 2 2 4 2 11 4" xfId="6380" xr:uid="{EF9B1B52-1162-464F-A1B9-84634AB0FA9A}"/>
    <cellStyle name="Normal 2 2 4 2 11 4 2" xfId="7362" xr:uid="{8E713266-A447-4F1D-8807-147B47F0186B}"/>
    <cellStyle name="Normal 2 2 4 2 11 4 2 2" xfId="9002" xr:uid="{191582A3-3C6F-463D-838A-40A28B667096}"/>
    <cellStyle name="Normal 2 2 4 2 11 4 3" xfId="8087" xr:uid="{344947C2-B171-4A38-88AB-5FDEF6CD90F0}"/>
    <cellStyle name="Normal 2 2 4 2 11 5" xfId="7052" xr:uid="{64D0EA17-82F2-40CD-9605-BAC04D1BFE65}"/>
    <cellStyle name="Normal 2 2 4 2 11 5 2" xfId="8692" xr:uid="{542657E3-08A1-49E2-92EE-410A6EE18545}"/>
    <cellStyle name="Normal 2 2 4 2 11 6" xfId="7875" xr:uid="{07229F63-33F0-4064-86BA-A3EF2BFF7510}"/>
    <cellStyle name="Normal 2 2 4 2 12" xfId="5393" xr:uid="{2A61874F-3A72-4A4C-9B0B-FECD3B9ED000}"/>
    <cellStyle name="Normal 2 2 4 2 12 2" xfId="6595" xr:uid="{6D3409E4-EFC6-44D8-AF48-5025DF070E5C}"/>
    <cellStyle name="Normal 2 2 4 2 12 2 2" xfId="7363" xr:uid="{1486375B-7ED2-4A17-8AA6-7ACCB908448A}"/>
    <cellStyle name="Normal 2 2 4 2 12 2 2 2" xfId="9003" xr:uid="{E3A5E123-30B2-46E2-9A2D-0160C2739429}"/>
    <cellStyle name="Normal 2 2 4 2 12 2 3" xfId="8244" xr:uid="{2A274716-5817-4795-AAFC-28CF8BACA910}"/>
    <cellStyle name="Normal 2 2 4 2 12 3" xfId="6596" xr:uid="{661AAF21-546E-42AA-8CDF-C3FA84B099F3}"/>
    <cellStyle name="Normal 2 2 4 2 12 3 2" xfId="7364" xr:uid="{83D02B4D-263E-4838-8FE9-71EE09DFA62E}"/>
    <cellStyle name="Normal 2 2 4 2 12 3 2 2" xfId="9004" xr:uid="{AE713A3E-C039-40FB-B236-6B309B7B1F98}"/>
    <cellStyle name="Normal 2 2 4 2 12 3 3" xfId="8245" xr:uid="{65FA881A-33CC-4285-B5D1-A8BFA6658E16}"/>
    <cellStyle name="Normal 2 2 4 2 12 4" xfId="6381" xr:uid="{F91CAB73-62A2-4453-95F1-B428F0A677C3}"/>
    <cellStyle name="Normal 2 2 4 2 12 4 2" xfId="7365" xr:uid="{6C984CD4-FA37-4047-9BC0-F2A6FD0D413A}"/>
    <cellStyle name="Normal 2 2 4 2 12 4 2 2" xfId="9005" xr:uid="{5D75A823-3B67-49D3-91DE-BEDDA421025C}"/>
    <cellStyle name="Normal 2 2 4 2 12 4 3" xfId="8088" xr:uid="{8DF6B0F9-5510-4FB1-8A13-39AFB53490C7}"/>
    <cellStyle name="Normal 2 2 4 2 12 5" xfId="7053" xr:uid="{374FF88E-E2A6-4816-959F-A933FCA16277}"/>
    <cellStyle name="Normal 2 2 4 2 12 5 2" xfId="8693" xr:uid="{BB5E22FA-C9E7-4C6C-8A12-D77646212DD2}"/>
    <cellStyle name="Normal 2 2 4 2 12 6" xfId="7876" xr:uid="{9709A163-4744-4A82-860A-AC427A5C34B2}"/>
    <cellStyle name="Normal 2 2 4 2 13" xfId="5394" xr:uid="{32D3776C-32D2-48FC-9C09-5843F2A52F63}"/>
    <cellStyle name="Normal 2 2 4 2 13 2" xfId="6597" xr:uid="{3D93C6CB-91B3-4510-A4C2-FCF35A3C986D}"/>
    <cellStyle name="Normal 2 2 4 2 13 2 2" xfId="7366" xr:uid="{920C7D9F-D98F-4704-9299-5E48D5770295}"/>
    <cellStyle name="Normal 2 2 4 2 13 2 2 2" xfId="9006" xr:uid="{9C4C21CA-FA36-4DC9-93DC-09B462FE7D00}"/>
    <cellStyle name="Normal 2 2 4 2 13 2 3" xfId="8246" xr:uid="{57FF6C36-A704-45E6-9843-0A3A9DF9E3C7}"/>
    <cellStyle name="Normal 2 2 4 2 13 3" xfId="6598" xr:uid="{CEB35335-FC18-481D-A65D-7DA1BA309C9B}"/>
    <cellStyle name="Normal 2 2 4 2 13 3 2" xfId="7367" xr:uid="{DC874FB6-7E29-4F91-B8C4-A6205BD6DE6E}"/>
    <cellStyle name="Normal 2 2 4 2 13 3 2 2" xfId="9007" xr:uid="{87E78870-849D-4704-B5BD-204B7E420339}"/>
    <cellStyle name="Normal 2 2 4 2 13 3 3" xfId="8247" xr:uid="{288D9345-8F7C-4A56-BF86-2322DA9ACBCD}"/>
    <cellStyle name="Normal 2 2 4 2 13 4" xfId="6382" xr:uid="{8D4E2190-DC17-4437-874B-0FB6A16F6A1D}"/>
    <cellStyle name="Normal 2 2 4 2 13 4 2" xfId="7368" xr:uid="{A748D8B0-DF80-4847-81D2-CFA71C40216A}"/>
    <cellStyle name="Normal 2 2 4 2 13 4 2 2" xfId="9008" xr:uid="{BAABCCDD-8EA3-4AA9-BD04-AE10EF618A40}"/>
    <cellStyle name="Normal 2 2 4 2 13 4 3" xfId="8089" xr:uid="{5D2AC87D-6191-4A55-A931-5F76431287C3}"/>
    <cellStyle name="Normal 2 2 4 2 13 5" xfId="7054" xr:uid="{69321ACF-4A91-4751-B0F5-1F0EDE552E01}"/>
    <cellStyle name="Normal 2 2 4 2 13 5 2" xfId="8694" xr:uid="{EC4A215D-E35A-405A-B33B-1E1BDD94BE49}"/>
    <cellStyle name="Normal 2 2 4 2 13 6" xfId="7877" xr:uid="{8A78EBBA-027B-435D-99A3-5F315E611FC4}"/>
    <cellStyle name="Normal 2 2 4 2 14" xfId="6599" xr:uid="{580230E3-6329-4301-89E6-2531A4E002AC}"/>
    <cellStyle name="Normal 2 2 4 2 14 2" xfId="7369" xr:uid="{D036324F-A512-41DE-8CB4-4A30DFD0A64B}"/>
    <cellStyle name="Normal 2 2 4 2 14 2 2" xfId="9009" xr:uid="{0EFB9FEC-18C5-415D-A77A-4733FCC03A5F}"/>
    <cellStyle name="Normal 2 2 4 2 14 3" xfId="8248" xr:uid="{25B122A5-64C9-4E91-A2F9-32CEE82CB2E4}"/>
    <cellStyle name="Normal 2 2 4 2 15" xfId="6600" xr:uid="{DFFED602-02AF-4A3F-9643-BB1732C0432D}"/>
    <cellStyle name="Normal 2 2 4 2 15 2" xfId="7370" xr:uid="{B8EFA6AE-B631-4A3F-AC74-A7551762DE33}"/>
    <cellStyle name="Normal 2 2 4 2 15 2 2" xfId="9010" xr:uid="{13EEC8CB-CF0A-43BD-B09D-14C17727FC98}"/>
    <cellStyle name="Normal 2 2 4 2 15 3" xfId="8249" xr:uid="{4C5F393F-1DE5-4B77-9076-E4478C207C9F}"/>
    <cellStyle name="Normal 2 2 4 2 16" xfId="6378" xr:uid="{F2F62F41-3E96-4BC8-B3EA-5BAA02FADD99}"/>
    <cellStyle name="Normal 2 2 4 2 16 2" xfId="7371" xr:uid="{F5140E96-0A37-486D-AF05-7B65052ECA3B}"/>
    <cellStyle name="Normal 2 2 4 2 16 2 2" xfId="9011" xr:uid="{33E81B51-138F-44C3-A1C2-AF31498A8E9D}"/>
    <cellStyle name="Normal 2 2 4 2 16 3" xfId="8085" xr:uid="{7B550672-C5DC-43CC-AC70-F14091A241F3}"/>
    <cellStyle name="Normal 2 2 4 2 17" xfId="7050" xr:uid="{45183578-D3FD-4192-AF52-C0B1BB285B12}"/>
    <cellStyle name="Normal 2 2 4 2 17 2" xfId="8690" xr:uid="{4C2C8ACD-6B8B-479A-819D-68C0B485C396}"/>
    <cellStyle name="Normal 2 2 4 2 18" xfId="7873" xr:uid="{1F2F76A1-DC22-427F-AF85-A18B0D871685}"/>
    <cellStyle name="Normal 2 2 4 2 2" xfId="5395" xr:uid="{B44F59E3-37D7-41D7-BDF8-500B5158CEA4}"/>
    <cellStyle name="Normal 2 2 4 2 2 2" xfId="6601" xr:uid="{3D4F0AC1-4EB8-40C5-9DC6-78A331E04AE8}"/>
    <cellStyle name="Normal 2 2 4 2 2 2 2" xfId="7372" xr:uid="{D672E2A3-36DA-4B91-92C4-0FEDE5845F30}"/>
    <cellStyle name="Normal 2 2 4 2 2 2 2 2" xfId="9012" xr:uid="{0070F8D4-241B-473B-B5A9-0F0B4E7A9F0C}"/>
    <cellStyle name="Normal 2 2 4 2 2 2 3" xfId="8250" xr:uid="{684FC819-6ADB-44CB-9F5E-DBE141B5F964}"/>
    <cellStyle name="Normal 2 2 4 2 2 3" xfId="6602" xr:uid="{A16265CE-499B-4D3E-8E2D-21ABC3DBD182}"/>
    <cellStyle name="Normal 2 2 4 2 2 3 2" xfId="7373" xr:uid="{6585303D-3AFA-40C6-9CA7-A92A4D4B97AB}"/>
    <cellStyle name="Normal 2 2 4 2 2 3 2 2" xfId="9013" xr:uid="{76195C7E-0AEB-4F8C-A5BC-69252726E202}"/>
    <cellStyle name="Normal 2 2 4 2 2 3 3" xfId="8251" xr:uid="{6A81D9D6-FB21-4469-8CE3-0B7DD0F525C5}"/>
    <cellStyle name="Normal 2 2 4 2 2 4" xfId="6383" xr:uid="{F782F336-58B0-4310-BF9D-287C0E38E167}"/>
    <cellStyle name="Normal 2 2 4 2 2 4 2" xfId="7374" xr:uid="{6CEF78C1-3885-426F-9C3E-E44084D4DF7E}"/>
    <cellStyle name="Normal 2 2 4 2 2 4 2 2" xfId="9014" xr:uid="{5B4F2BED-198E-41EA-A87F-7189B66C4121}"/>
    <cellStyle name="Normal 2 2 4 2 2 4 3" xfId="8090" xr:uid="{FD2CFE51-70A8-45AD-AD4D-71413F7481D3}"/>
    <cellStyle name="Normal 2 2 4 2 2 5" xfId="7055" xr:uid="{635177F6-453B-49F7-9EF0-A7B8047BE26F}"/>
    <cellStyle name="Normal 2 2 4 2 2 5 2" xfId="8695" xr:uid="{5249F32E-9B00-4858-890F-22DD409BFE14}"/>
    <cellStyle name="Normal 2 2 4 2 2 6" xfId="7878" xr:uid="{01E81F6B-7256-4551-93D1-0965F92E1600}"/>
    <cellStyle name="Normal 2 2 4 2 3" xfId="5396" xr:uid="{F744C104-BE05-4490-8BC8-6B7B713931ED}"/>
    <cellStyle name="Normal 2 2 4 2 3 2" xfId="6603" xr:uid="{2154F893-A68E-4A20-B897-9AFAC3D552FF}"/>
    <cellStyle name="Normal 2 2 4 2 3 2 2" xfId="7375" xr:uid="{62DF2CAE-9E78-4C31-A5F2-3F0F3DAB5B92}"/>
    <cellStyle name="Normal 2 2 4 2 3 2 2 2" xfId="9015" xr:uid="{6B8429EC-D5B0-4014-A5E4-4311278D692F}"/>
    <cellStyle name="Normal 2 2 4 2 3 2 3" xfId="8252" xr:uid="{5805F1DC-1130-411D-85AC-27D989815DE9}"/>
    <cellStyle name="Normal 2 2 4 2 3 3" xfId="6604" xr:uid="{CEAC5071-5839-45A1-8283-FC7AB58AC3D5}"/>
    <cellStyle name="Normal 2 2 4 2 3 3 2" xfId="7376" xr:uid="{7101E1EA-86C5-4447-A2BB-9995B3992CBC}"/>
    <cellStyle name="Normal 2 2 4 2 3 3 2 2" xfId="9016" xr:uid="{F4599212-3037-4018-83A8-9D8C0E8531FC}"/>
    <cellStyle name="Normal 2 2 4 2 3 3 3" xfId="8253" xr:uid="{03A291C6-789A-4624-8E9E-9CD6105972BA}"/>
    <cellStyle name="Normal 2 2 4 2 3 4" xfId="6384" xr:uid="{5DBDDBBA-83CA-4293-827F-893F93324D6A}"/>
    <cellStyle name="Normal 2 2 4 2 3 4 2" xfId="7377" xr:uid="{D8B1AE62-A448-4668-A0C9-F462AB2988EE}"/>
    <cellStyle name="Normal 2 2 4 2 3 4 2 2" xfId="9017" xr:uid="{E1729C33-7383-4AE3-A37D-26706CE562FD}"/>
    <cellStyle name="Normal 2 2 4 2 3 4 3" xfId="8091" xr:uid="{C709CC9C-953B-413D-90BD-575271DE250E}"/>
    <cellStyle name="Normal 2 2 4 2 3 5" xfId="7056" xr:uid="{8323E907-401D-4E01-9041-4041BD89C290}"/>
    <cellStyle name="Normal 2 2 4 2 3 5 2" xfId="8696" xr:uid="{FE5D12B6-6EA8-4B41-9733-ABED6214F3FE}"/>
    <cellStyle name="Normal 2 2 4 2 3 6" xfId="7879" xr:uid="{47B714DF-193C-4E38-AFE2-04F969046766}"/>
    <cellStyle name="Normal 2 2 4 2 4" xfId="5397" xr:uid="{FEAB043A-3B0A-4B21-83BA-570D5D33ED04}"/>
    <cellStyle name="Normal 2 2 4 2 4 2" xfId="6605" xr:uid="{F676501C-85CB-4F58-909B-CEC9A77F22F9}"/>
    <cellStyle name="Normal 2 2 4 2 4 2 2" xfId="7378" xr:uid="{0ADD8EEE-C706-4CAC-A2FD-1F756596B8DE}"/>
    <cellStyle name="Normal 2 2 4 2 4 2 2 2" xfId="9018" xr:uid="{5FC3D0F1-B17E-4ACA-A83D-CA08D2A894FB}"/>
    <cellStyle name="Normal 2 2 4 2 4 2 3" xfId="8254" xr:uid="{FA57B122-F6DF-49DE-927B-EE8728833785}"/>
    <cellStyle name="Normal 2 2 4 2 4 3" xfId="6606" xr:uid="{16185268-09A1-43F6-B63E-2FF170B41A78}"/>
    <cellStyle name="Normal 2 2 4 2 4 3 2" xfId="7379" xr:uid="{E0312E57-4A26-4031-8757-15DCE4025B7F}"/>
    <cellStyle name="Normal 2 2 4 2 4 3 2 2" xfId="9019" xr:uid="{54D5C47E-6131-4539-BEF1-F10C8A438233}"/>
    <cellStyle name="Normal 2 2 4 2 4 3 3" xfId="8255" xr:uid="{7A47C167-8C14-4DE3-B5CC-D8F57A38D4BB}"/>
    <cellStyle name="Normal 2 2 4 2 4 4" xfId="6385" xr:uid="{BE5B2F88-A0C8-4B97-9EBB-FA62837FB94C}"/>
    <cellStyle name="Normal 2 2 4 2 4 4 2" xfId="7380" xr:uid="{02504272-DE37-470D-B38B-F7E5DA4B62E9}"/>
    <cellStyle name="Normal 2 2 4 2 4 4 2 2" xfId="9020" xr:uid="{B9041554-4972-4765-9DB1-8BAAF944D8F0}"/>
    <cellStyle name="Normal 2 2 4 2 4 4 3" xfId="8092" xr:uid="{0195DA49-C340-44C6-A5F2-287C5843BE44}"/>
    <cellStyle name="Normal 2 2 4 2 4 5" xfId="7057" xr:uid="{B11F903E-7CA8-4CEF-AFD2-711286F61648}"/>
    <cellStyle name="Normal 2 2 4 2 4 5 2" xfId="8697" xr:uid="{4DA45FFC-F80E-418D-B33A-1592A9F9E3CB}"/>
    <cellStyle name="Normal 2 2 4 2 4 6" xfId="7880" xr:uid="{2112E552-B7EA-4095-B7A8-A5CA7EC59C91}"/>
    <cellStyle name="Normal 2 2 4 2 5" xfId="5398" xr:uid="{DC284A58-2E99-49F6-8F9D-C08DD512BFC0}"/>
    <cellStyle name="Normal 2 2 4 2 5 2" xfId="6607" xr:uid="{1C7D1CAC-1DFB-444A-B831-2704119AFB24}"/>
    <cellStyle name="Normal 2 2 4 2 5 2 2" xfId="7381" xr:uid="{1EA39EE3-50AF-437C-B21F-4FB9302948CA}"/>
    <cellStyle name="Normal 2 2 4 2 5 2 2 2" xfId="9021" xr:uid="{BA25AB2F-528F-40EB-8AB3-E20DCAC82CD8}"/>
    <cellStyle name="Normal 2 2 4 2 5 2 3" xfId="8256" xr:uid="{513DD829-FCD5-4294-B860-7B47FA8BB818}"/>
    <cellStyle name="Normal 2 2 4 2 5 3" xfId="6608" xr:uid="{635DA9BA-B6E0-4C00-9B84-F52DEED0298D}"/>
    <cellStyle name="Normal 2 2 4 2 5 3 2" xfId="7382" xr:uid="{EE2FFE47-464F-4266-8C82-3729D11BD28C}"/>
    <cellStyle name="Normal 2 2 4 2 5 3 2 2" xfId="9022" xr:uid="{7EE7DB0F-8EDB-4228-A828-9630B9EC4D88}"/>
    <cellStyle name="Normal 2 2 4 2 5 3 3" xfId="8257" xr:uid="{8B1CEF00-7334-4989-9009-7333532DA92D}"/>
    <cellStyle name="Normal 2 2 4 2 5 4" xfId="6386" xr:uid="{F2FF0584-26C0-442F-BE38-95F317A7775D}"/>
    <cellStyle name="Normal 2 2 4 2 5 4 2" xfId="7383" xr:uid="{D1ECB362-5365-4001-83BE-8F35DD746EDD}"/>
    <cellStyle name="Normal 2 2 4 2 5 4 2 2" xfId="9023" xr:uid="{2E5F2C5B-B67A-42CF-A57D-2FDBF003DE87}"/>
    <cellStyle name="Normal 2 2 4 2 5 4 3" xfId="8093" xr:uid="{E5D4F303-C002-4656-A36A-CFAD2FD2B203}"/>
    <cellStyle name="Normal 2 2 4 2 5 5" xfId="7058" xr:uid="{0B545D17-3026-4B50-9C07-1093552A855F}"/>
    <cellStyle name="Normal 2 2 4 2 5 5 2" xfId="8698" xr:uid="{4A32B138-B8B9-4B41-8788-94C9432767E7}"/>
    <cellStyle name="Normal 2 2 4 2 5 6" xfId="7881" xr:uid="{6D3700D3-6207-4C23-9F97-5FD4B8B293A8}"/>
    <cellStyle name="Normal 2 2 4 2 6" xfId="5399" xr:uid="{3C12658D-6C91-4565-BF7E-E2793EE7805C}"/>
    <cellStyle name="Normal 2 2 4 2 6 2" xfId="6609" xr:uid="{5CAA2F8E-3EAB-45F0-B6F3-24F34FFCA0EC}"/>
    <cellStyle name="Normal 2 2 4 2 6 2 2" xfId="7384" xr:uid="{AE7EF73E-BF40-4C45-827E-FFF6B608B1F6}"/>
    <cellStyle name="Normal 2 2 4 2 6 2 2 2" xfId="9024" xr:uid="{1F3CC2DF-9B9C-4C73-AD07-0F9FDC2F70A3}"/>
    <cellStyle name="Normal 2 2 4 2 6 2 3" xfId="8258" xr:uid="{CA9E7B09-F7B6-44ED-8B0C-853E7D7BC53C}"/>
    <cellStyle name="Normal 2 2 4 2 6 3" xfId="6610" xr:uid="{BF71D341-2EA8-43DD-BB9B-799A9D3EE087}"/>
    <cellStyle name="Normal 2 2 4 2 6 3 2" xfId="7385" xr:uid="{04D3A085-12B9-45AD-9D32-50B992F34885}"/>
    <cellStyle name="Normal 2 2 4 2 6 3 2 2" xfId="9025" xr:uid="{AFF472CC-7838-45C5-B156-2610A32AB32B}"/>
    <cellStyle name="Normal 2 2 4 2 6 3 3" xfId="8259" xr:uid="{64FF07CF-7BDA-4243-8483-52A1B20B0185}"/>
    <cellStyle name="Normal 2 2 4 2 6 4" xfId="6387" xr:uid="{B4B8D9E4-2D90-49CF-90F7-62E51A07239A}"/>
    <cellStyle name="Normal 2 2 4 2 6 4 2" xfId="7386" xr:uid="{4DC1EDB5-D00D-4EF1-BD1E-27396C054046}"/>
    <cellStyle name="Normal 2 2 4 2 6 4 2 2" xfId="9026" xr:uid="{03DB477C-12F0-4F2E-8211-4505A76DED97}"/>
    <cellStyle name="Normal 2 2 4 2 6 4 3" xfId="8094" xr:uid="{0357788B-EAC9-455C-8D44-407F17C281B9}"/>
    <cellStyle name="Normal 2 2 4 2 6 5" xfId="7059" xr:uid="{E7852D48-838A-49A1-920E-C9272AA3A709}"/>
    <cellStyle name="Normal 2 2 4 2 6 5 2" xfId="8699" xr:uid="{6E9F5B18-79D4-4ADB-ABA2-98DBDFD277A5}"/>
    <cellStyle name="Normal 2 2 4 2 6 6" xfId="7882" xr:uid="{D21EA493-4622-43E1-9FCD-6CFC5E8AC941}"/>
    <cellStyle name="Normal 2 2 4 2 7" xfId="5400" xr:uid="{F951D2B8-3C7D-45D4-BC54-D50230555DE8}"/>
    <cellStyle name="Normal 2 2 4 2 7 2" xfId="6611" xr:uid="{243E823C-E388-4A49-989E-ED5813527D5A}"/>
    <cellStyle name="Normal 2 2 4 2 7 2 2" xfId="7387" xr:uid="{56CFBE3D-7BB5-435D-9601-1B6666767F1A}"/>
    <cellStyle name="Normal 2 2 4 2 7 2 2 2" xfId="9027" xr:uid="{A90076BD-9DF2-40E3-99AB-87BE66725107}"/>
    <cellStyle name="Normal 2 2 4 2 7 2 3" xfId="8260" xr:uid="{CBE2A8D2-47E0-4DCD-BC37-9556120D7EF8}"/>
    <cellStyle name="Normal 2 2 4 2 7 3" xfId="6612" xr:uid="{91C6AC92-565B-46DF-A71B-03C2AA926589}"/>
    <cellStyle name="Normal 2 2 4 2 7 3 2" xfId="7388" xr:uid="{02617EE7-A2BA-46AF-B326-DE07AEAB15A2}"/>
    <cellStyle name="Normal 2 2 4 2 7 3 2 2" xfId="9028" xr:uid="{8FE482DE-2047-49A4-AC3A-B8EA7A5144A8}"/>
    <cellStyle name="Normal 2 2 4 2 7 3 3" xfId="8261" xr:uid="{AAF80F39-8B2D-4395-9D9C-0FECBB28B056}"/>
    <cellStyle name="Normal 2 2 4 2 7 4" xfId="6388" xr:uid="{76C6B3AB-B97C-4010-B422-5AEA74CEBFA1}"/>
    <cellStyle name="Normal 2 2 4 2 7 4 2" xfId="7389" xr:uid="{B99B46BD-DE66-44C9-A100-20A242F4F5CE}"/>
    <cellStyle name="Normal 2 2 4 2 7 4 2 2" xfId="9029" xr:uid="{FA264E08-C25D-4912-9AB0-7E33FE9C874F}"/>
    <cellStyle name="Normal 2 2 4 2 7 4 3" xfId="8095" xr:uid="{5F0B9D73-2E8F-4BA4-B8FD-152A77B7212A}"/>
    <cellStyle name="Normal 2 2 4 2 7 5" xfId="7060" xr:uid="{692FDB15-F9A0-42CD-84E6-74DD16EFFAD8}"/>
    <cellStyle name="Normal 2 2 4 2 7 5 2" xfId="8700" xr:uid="{91608055-1B24-425D-B48A-E6BC78FC50AD}"/>
    <cellStyle name="Normal 2 2 4 2 7 6" xfId="7883" xr:uid="{FA24DDB9-28E0-47A7-8BA1-3EC2AE05EF6E}"/>
    <cellStyle name="Normal 2 2 4 2 8" xfId="5401" xr:uid="{6C62AEFA-6301-4925-8D4A-06FA1F602999}"/>
    <cellStyle name="Normal 2 2 4 2 8 2" xfId="6613" xr:uid="{90E9606E-50FC-4251-80AA-617252C36182}"/>
    <cellStyle name="Normal 2 2 4 2 8 2 2" xfId="7390" xr:uid="{CFCD4FCE-7632-4FAE-B199-6DC2D6D51632}"/>
    <cellStyle name="Normal 2 2 4 2 8 2 2 2" xfId="9030" xr:uid="{47077008-E918-4410-9410-1C181AC7AA19}"/>
    <cellStyle name="Normal 2 2 4 2 8 2 3" xfId="8262" xr:uid="{055C17DF-991F-452F-B13C-D79350B78C23}"/>
    <cellStyle name="Normal 2 2 4 2 8 3" xfId="6614" xr:uid="{5CD1D122-2C6B-4804-B5A4-D41AB3AB3CCC}"/>
    <cellStyle name="Normal 2 2 4 2 8 3 2" xfId="7391" xr:uid="{16F21B14-5171-43EC-8BBA-580932B6B795}"/>
    <cellStyle name="Normal 2 2 4 2 8 3 2 2" xfId="9031" xr:uid="{A5DF1439-B88F-4BAA-A32A-C53878255382}"/>
    <cellStyle name="Normal 2 2 4 2 8 3 3" xfId="8263" xr:uid="{1CC4D704-496C-47DB-93AF-371CB61569E8}"/>
    <cellStyle name="Normal 2 2 4 2 8 4" xfId="6389" xr:uid="{0AD0D6F1-9E52-4F3A-A6D4-932D9676364F}"/>
    <cellStyle name="Normal 2 2 4 2 8 4 2" xfId="7392" xr:uid="{59185EC3-5AE5-4D19-A8CF-E8DE42F6EDF7}"/>
    <cellStyle name="Normal 2 2 4 2 8 4 2 2" xfId="9032" xr:uid="{FB2FD5FC-FB38-46D1-9970-9538269D76D1}"/>
    <cellStyle name="Normal 2 2 4 2 8 4 3" xfId="8096" xr:uid="{4DE0141B-1A44-4B42-96C8-E81BABBA14B3}"/>
    <cellStyle name="Normal 2 2 4 2 8 5" xfId="7061" xr:uid="{33056BA4-B778-4D97-98CE-C0820BAAEAC5}"/>
    <cellStyle name="Normal 2 2 4 2 8 5 2" xfId="8701" xr:uid="{103137F5-1F0F-461A-8FF7-0169CB33A5F4}"/>
    <cellStyle name="Normal 2 2 4 2 8 6" xfId="7884" xr:uid="{D7FA5B80-9BC0-48C3-AA14-C9D7702E7C10}"/>
    <cellStyle name="Normal 2 2 4 2 9" xfId="5402" xr:uid="{FAAE7FAE-6DB5-44BB-B419-32E4BA7DCE72}"/>
    <cellStyle name="Normal 2 2 4 2 9 2" xfId="6615" xr:uid="{A1A7745F-E029-43BF-8EEC-74590F0894B5}"/>
    <cellStyle name="Normal 2 2 4 2 9 2 2" xfId="7393" xr:uid="{FC7EF517-D49C-4703-BB37-A9667821A1BB}"/>
    <cellStyle name="Normal 2 2 4 2 9 2 2 2" xfId="9033" xr:uid="{0F2B7F1A-3236-44F1-A051-F653CBF6B5A6}"/>
    <cellStyle name="Normal 2 2 4 2 9 2 3" xfId="8264" xr:uid="{9FF5EDD5-8198-43CA-8EA5-1A959D190E70}"/>
    <cellStyle name="Normal 2 2 4 2 9 3" xfId="6616" xr:uid="{25A13CCF-71C2-4986-84BB-E71329FE05C0}"/>
    <cellStyle name="Normal 2 2 4 2 9 3 2" xfId="7394" xr:uid="{296A99C1-4430-479F-8DF3-AE16F40D12A5}"/>
    <cellStyle name="Normal 2 2 4 2 9 3 2 2" xfId="9034" xr:uid="{9A364425-CBBF-4EA3-8FFF-C08B8AF816AB}"/>
    <cellStyle name="Normal 2 2 4 2 9 3 3" xfId="8265" xr:uid="{DEB4108C-715B-46A2-8BF3-8F17466E7936}"/>
    <cellStyle name="Normal 2 2 4 2 9 4" xfId="6390" xr:uid="{E0366CE0-3315-4EB8-B264-79D77976A41D}"/>
    <cellStyle name="Normal 2 2 4 2 9 4 2" xfId="7395" xr:uid="{F7620AAE-7B16-4E96-BA27-6B1AF2084F25}"/>
    <cellStyle name="Normal 2 2 4 2 9 4 2 2" xfId="9035" xr:uid="{4D39B1DB-9D53-4920-96B3-1000EBF61F3E}"/>
    <cellStyle name="Normal 2 2 4 2 9 4 3" xfId="8097" xr:uid="{27117F61-9A28-4486-87B3-D58150B9DC15}"/>
    <cellStyle name="Normal 2 2 4 2 9 5" xfId="7062" xr:uid="{58F48061-01C0-4902-98DF-9DEF5C7DA3CE}"/>
    <cellStyle name="Normal 2 2 4 2 9 5 2" xfId="8702" xr:uid="{B06EC427-948F-4865-B11F-5CD0DD70BB93}"/>
    <cellStyle name="Normal 2 2 4 2 9 6" xfId="7885" xr:uid="{B5928E4B-3029-4D5F-ABFC-FFE6E3B29BC0}"/>
    <cellStyle name="Normal 2 2 4 3" xfId="5403" xr:uid="{1D15AC77-BC05-40D8-A363-A41A8340397B}"/>
    <cellStyle name="Normal 2 2 4 3 2" xfId="19779" xr:uid="{9613263A-7C22-4EDF-9BC8-FEC65BA906CA}"/>
    <cellStyle name="Normal 2 2 4 4" xfId="5404" xr:uid="{581807D3-59AD-4DC0-BCA4-6B7807DCA9B1}"/>
    <cellStyle name="Normal 2 2 4 4 2" xfId="19780" xr:uid="{65DECC52-452B-48EB-87B8-6F16466EBF9B}"/>
    <cellStyle name="Normal 2 2 4 5" xfId="5405" xr:uid="{014BB984-2C82-4A0A-9CFA-5E5737D580ED}"/>
    <cellStyle name="Normal 2 2 4 5 2" xfId="19781" xr:uid="{51852574-9038-43E9-A2CC-A7E655A61671}"/>
    <cellStyle name="Normal 2 2 4 6" xfId="5406" xr:uid="{AD29387D-7E21-4F4B-9A5D-35F7754D4581}"/>
    <cellStyle name="Normal 2 2 4 6 2" xfId="19782" xr:uid="{2598F73E-2B48-477B-98F9-F91BADF093D2}"/>
    <cellStyle name="Normal 2 2 4 7" xfId="5407" xr:uid="{BEF5F3CA-0AED-4DA3-83DB-0E55C133F429}"/>
    <cellStyle name="Normal 2 2 4 7 2" xfId="19783" xr:uid="{85D01E2C-46E5-450A-B501-229778C77E86}"/>
    <cellStyle name="Normal 2 2 4 8" xfId="5408" xr:uid="{937E97D6-2A30-49B3-B642-C734763A0B93}"/>
    <cellStyle name="Normal 2 2 4 8 2" xfId="19784" xr:uid="{F568EBF3-3217-450D-825D-CAFDE72769D4}"/>
    <cellStyle name="Normal 2 2 4 9" xfId="5409" xr:uid="{52BAADA0-7476-4E64-A369-A74A12300A9B}"/>
    <cellStyle name="Normal 2 2 4 9 2" xfId="19785" xr:uid="{ADB780B9-0E30-4602-BC30-46E6046E4BA8}"/>
    <cellStyle name="Normal 2 2 5" xfId="5410" xr:uid="{9E512DA0-658B-40F1-9A5B-78FB380502DA}"/>
    <cellStyle name="Normal 2 2 5 2" xfId="6617" xr:uid="{E7CCBC60-EE31-40D9-A9F8-17EEA797969B}"/>
    <cellStyle name="Normal 2 2 5 2 2" xfId="7396" xr:uid="{AB2FAA0E-CC92-42A5-B851-FA349CDDD994}"/>
    <cellStyle name="Normal 2 2 5 2 2 2" xfId="9036" xr:uid="{B1A25DA2-C26B-4808-9252-50B5E1A5BA64}"/>
    <cellStyle name="Normal 2 2 5 2 3" xfId="8266" xr:uid="{75A641D4-1443-43A5-9DBB-829E60D64B49}"/>
    <cellStyle name="Normal 2 2 5 3" xfId="6618" xr:uid="{E737077B-1AF6-4E85-90F1-B207B44A033B}"/>
    <cellStyle name="Normal 2 2 5 3 2" xfId="7397" xr:uid="{33AB44D8-81EB-4EE6-900C-7B0041C42136}"/>
    <cellStyle name="Normal 2 2 5 3 2 2" xfId="9037" xr:uid="{6B271AC0-ED29-46B3-831B-CE1B1F215FCB}"/>
    <cellStyle name="Normal 2 2 5 3 3" xfId="8267" xr:uid="{A046C6DE-58CD-4FE4-83D7-7BE5A44EF40B}"/>
    <cellStyle name="Normal 2 2 5 4" xfId="6391" xr:uid="{EF526AE1-C456-4E6A-8B51-4F5324F6D645}"/>
    <cellStyle name="Normal 2 2 5 4 2" xfId="7398" xr:uid="{22CF676B-681E-4920-89AE-B4F0BF9482BD}"/>
    <cellStyle name="Normal 2 2 5 4 2 2" xfId="9038" xr:uid="{CBB928CD-2011-47BA-AC1B-9B6219D8105E}"/>
    <cellStyle name="Normal 2 2 5 4 3" xfId="8098" xr:uid="{5BC0EB00-C232-4BB5-9528-850AF90F0E3C}"/>
    <cellStyle name="Normal 2 2 5 5" xfId="7063" xr:uid="{CB08425A-BD6A-4130-90EF-CA4E09B7C83B}"/>
    <cellStyle name="Normal 2 2 5 5 2" xfId="8703" xr:uid="{5B12E557-5C8C-4970-908E-EF7BC68516DB}"/>
    <cellStyle name="Normal 2 2 5 6" xfId="7886" xr:uid="{DCDB2CF1-383C-40AF-A418-9DEABF4CE61B}"/>
    <cellStyle name="Normal 2 2 6" xfId="5411" xr:uid="{6A9AD055-533C-4B23-B0AE-FD408187F08D}"/>
    <cellStyle name="Normal 2 2 6 2" xfId="6619" xr:uid="{031B8AF9-8506-422F-A436-30AF55FD32A8}"/>
    <cellStyle name="Normal 2 2 6 2 2" xfId="7399" xr:uid="{9E0EDECF-D391-4E43-B625-F6247C3E09E6}"/>
    <cellStyle name="Normal 2 2 6 2 2 2" xfId="9039" xr:uid="{E6311F1F-E25C-4F73-BD3C-4D9A909B2A90}"/>
    <cellStyle name="Normal 2 2 6 2 3" xfId="8268" xr:uid="{99309F96-F330-4F6B-A34F-6EF496762C99}"/>
    <cellStyle name="Normal 2 2 6 3" xfId="6620" xr:uid="{5EA15EBE-7842-4C17-A860-4E3C05EE2F19}"/>
    <cellStyle name="Normal 2 2 6 3 2" xfId="7400" xr:uid="{2C9423AF-F28A-4483-B675-BC30253D92C0}"/>
    <cellStyle name="Normal 2 2 6 3 2 2" xfId="9040" xr:uid="{665A54C5-D454-4DE6-BBE0-19798E3F4A0B}"/>
    <cellStyle name="Normal 2 2 6 3 3" xfId="8269" xr:uid="{9E62AB2A-ACA0-4869-8957-88919553358B}"/>
    <cellStyle name="Normal 2 2 6 4" xfId="6392" xr:uid="{515B2E91-40A8-4F34-8DAA-1625451CAAD0}"/>
    <cellStyle name="Normal 2 2 6 4 2" xfId="7401" xr:uid="{B0EC3334-5C63-4641-85AD-CD0FBF6D48BE}"/>
    <cellStyle name="Normal 2 2 6 4 2 2" xfId="9041" xr:uid="{DECA5B7D-8E1B-4772-8F05-6F9C89055066}"/>
    <cellStyle name="Normal 2 2 6 4 3" xfId="8099" xr:uid="{180DD63F-FB78-46B8-AB1A-340890B6DB6B}"/>
    <cellStyle name="Normal 2 2 6 5" xfId="7064" xr:uid="{95ED9A7D-65E5-4AFF-B4FF-4322FEDB2AB7}"/>
    <cellStyle name="Normal 2 2 6 5 2" xfId="8704" xr:uid="{08C2C43B-9718-4E5A-91CB-9C59DD414D07}"/>
    <cellStyle name="Normal 2 2 6 6" xfId="7887" xr:uid="{45A99203-D846-4231-A4E4-4F933D147417}"/>
    <cellStyle name="Normal 2 2 7" xfId="5412" xr:uid="{F62A7185-88EC-4B5C-A922-8883F35AA911}"/>
    <cellStyle name="Normal 2 2 7 2" xfId="6621" xr:uid="{6EEC3D34-1110-455D-BE21-BD6A8580FC76}"/>
    <cellStyle name="Normal 2 2 7 2 2" xfId="7402" xr:uid="{42947F77-5B29-41F4-9418-FA8EF1E7FA3C}"/>
    <cellStyle name="Normal 2 2 7 2 2 2" xfId="9042" xr:uid="{47B8B560-A18B-47DB-BF70-2C3BA295A4E5}"/>
    <cellStyle name="Normal 2 2 7 2 3" xfId="8270" xr:uid="{9B488472-21F0-4D88-B6AB-0C0172CEF1EF}"/>
    <cellStyle name="Normal 2 2 7 3" xfId="6622" xr:uid="{BCEBE6A1-58C9-4626-BE90-B60C58A2B17A}"/>
    <cellStyle name="Normal 2 2 7 3 2" xfId="7403" xr:uid="{7EEA6E14-4069-4523-825D-37E30E226BA6}"/>
    <cellStyle name="Normal 2 2 7 3 2 2" xfId="9043" xr:uid="{21D4D23D-AFFD-4C56-946D-74E6A9A32621}"/>
    <cellStyle name="Normal 2 2 7 3 3" xfId="8271" xr:uid="{0AE4074A-1A2C-4D95-A7A1-65F642397C5A}"/>
    <cellStyle name="Normal 2 2 7 4" xfId="6393" xr:uid="{69479BE0-395E-477B-A8CE-FB4CF95E0F65}"/>
    <cellStyle name="Normal 2 2 7 4 2" xfId="7404" xr:uid="{B614F8DD-90A6-47A2-9E2A-902AC0C30E69}"/>
    <cellStyle name="Normal 2 2 7 4 2 2" xfId="9044" xr:uid="{57DFB961-F5A6-4F4C-BFFA-C67EDC16BE36}"/>
    <cellStyle name="Normal 2 2 7 4 3" xfId="8100" xr:uid="{B8762940-456D-46E1-AB9E-5AC0B1D4E21F}"/>
    <cellStyle name="Normal 2 2 7 5" xfId="7065" xr:uid="{BA8538F6-282D-4F98-8AE5-12785E57A607}"/>
    <cellStyle name="Normal 2 2 7 5 2" xfId="8705" xr:uid="{FADA085D-0A3A-40D7-938F-983AB497AD19}"/>
    <cellStyle name="Normal 2 2 7 6" xfId="7888" xr:uid="{FCF4B5A8-512F-4AD3-B674-EB87BF823128}"/>
    <cellStyle name="Normal 2 2 8" xfId="5413" xr:uid="{738CB9A8-A979-4AE4-A63C-B46C6E12A40A}"/>
    <cellStyle name="Normal 2 2 8 2" xfId="5414" xr:uid="{D716B470-8773-4056-AE12-9AB13CE8E7D8}"/>
    <cellStyle name="Normal 2 2 8 2 2" xfId="6623" xr:uid="{619DD7CC-2AF7-41C2-B54A-3583654FD1FD}"/>
    <cellStyle name="Normal 2 2 8 2 2 2" xfId="7405" xr:uid="{5108C2C3-2A11-4CB8-96A5-8BF42F5E0D80}"/>
    <cellStyle name="Normal 2 2 8 2 2 2 2" xfId="9045" xr:uid="{E069341F-1027-49EF-BD83-1026C4386FB2}"/>
    <cellStyle name="Normal 2 2 8 2 2 3" xfId="8272" xr:uid="{55C89CF4-21B1-48A2-955E-76869AE1702B}"/>
    <cellStyle name="Normal 2 2 8 2 3" xfId="6624" xr:uid="{2272E417-A51B-4A0F-98F0-F02E7B785263}"/>
    <cellStyle name="Normal 2 2 8 2 3 2" xfId="7406" xr:uid="{C76C773D-9447-40D0-9D02-83F01380427C}"/>
    <cellStyle name="Normal 2 2 8 2 3 2 2" xfId="9046" xr:uid="{1615B68A-0AAB-4789-BEFD-105619EBB99F}"/>
    <cellStyle name="Normal 2 2 8 2 3 3" xfId="8273" xr:uid="{C427DEE5-75D1-48AD-8A92-638826D4737F}"/>
    <cellStyle name="Normal 2 2 8 2 4" xfId="6394" xr:uid="{E3E7C1F5-D515-46C6-9380-1A2642D9FDE5}"/>
    <cellStyle name="Normal 2 2 8 2 4 2" xfId="7407" xr:uid="{7E2F3EAC-022E-475B-84ED-A70B52C3D9EF}"/>
    <cellStyle name="Normal 2 2 8 2 4 2 2" xfId="9047" xr:uid="{76266D18-1908-4D15-8534-F6E4BAF8E669}"/>
    <cellStyle name="Normal 2 2 8 2 4 3" xfId="8101" xr:uid="{164860E3-ED74-4451-9B8B-E215BBEDC7E7}"/>
    <cellStyle name="Normal 2 2 8 2 5" xfId="7066" xr:uid="{0443283B-BC59-40DF-9C88-83060C4687B0}"/>
    <cellStyle name="Normal 2 2 8 2 5 2" xfId="8706" xr:uid="{43BC5D9D-447F-46FA-A86E-28749E0F867C}"/>
    <cellStyle name="Normal 2 2 8 2 6" xfId="7889" xr:uid="{AC374BE6-C0FF-4DAE-8F14-E98088566EFE}"/>
    <cellStyle name="Normal 2 2 8 3" xfId="19786" xr:uid="{0EDB28A5-C747-449E-B87B-88ABF48AC711}"/>
    <cellStyle name="Normal 2 2 9" xfId="5415" xr:uid="{21536725-729F-4390-8404-B4143D05C57A}"/>
    <cellStyle name="Normal 2 2 9 2" xfId="19787" xr:uid="{A36AB8D4-CF49-408D-B05A-BC3A21850E50}"/>
    <cellStyle name="Normal 2 20" xfId="5416" xr:uid="{F9F56099-945B-4805-95AE-B4C2A66F496F}"/>
    <cellStyle name="Normal 2 20 2" xfId="19788" xr:uid="{417D3FA7-E86F-4057-9ED8-D18670B8F2BC}"/>
    <cellStyle name="Normal 2 21" xfId="5417" xr:uid="{EFD7D27D-5ABD-48D5-BF5E-DEE67CAE30F3}"/>
    <cellStyle name="Normal 2 21 2" xfId="19789" xr:uid="{B92A611A-E785-41D0-A5F7-D435A1910217}"/>
    <cellStyle name="Normal 2 22" xfId="5418" xr:uid="{27F73104-B7F9-41F6-9703-E9B3973794A9}"/>
    <cellStyle name="Normal 2 22 2" xfId="19790" xr:uid="{03D81358-BCBD-4533-BEA4-B2CB7FCFDC15}"/>
    <cellStyle name="Normal 2 23" xfId="5419" xr:uid="{C9D66120-56E6-4428-B6C0-AD88A0BFE0B2}"/>
    <cellStyle name="Normal 2 23 2" xfId="19791" xr:uid="{AA4FDE4E-6596-43BE-8B75-F8A234C4C0AE}"/>
    <cellStyle name="Normal 2 24" xfId="5420" xr:uid="{604E3171-D0C4-4DA2-A6B6-FE0435DDB079}"/>
    <cellStyle name="Normal 2 24 2" xfId="19792" xr:uid="{5E8F66DC-C750-4FB7-B155-F7A726D0C6B2}"/>
    <cellStyle name="Normal 2 25" xfId="5421" xr:uid="{9DAD3ADE-F2B7-4932-846D-14852DB1209F}"/>
    <cellStyle name="Normal 2 25 2" xfId="19793" xr:uid="{22F739AF-DCDA-4DC8-9D60-E865C26C7A1E}"/>
    <cellStyle name="Normal 2 26" xfId="5422" xr:uid="{5E252040-B6BB-4B70-84D4-5E9DCA4DB219}"/>
    <cellStyle name="Normal 2 26 2" xfId="19794" xr:uid="{8858E06D-49EB-4920-9781-008C6FC9968A}"/>
    <cellStyle name="Normal 2 27" xfId="5423" xr:uid="{A4CD3413-AB56-4ADF-8D9B-DB8123F22EA3}"/>
    <cellStyle name="Normal 2 27 2" xfId="19795" xr:uid="{7612EEC9-8E75-4711-A5D8-053AC6D67ACF}"/>
    <cellStyle name="Normal 2 28" xfId="5424" xr:uid="{F7D69BB8-9D32-4D21-BBAF-BEB36F9E26F2}"/>
    <cellStyle name="Normal 2 29" xfId="5425" xr:uid="{E1D9DFF2-ACBA-4F07-AAE2-706180778DEF}"/>
    <cellStyle name="Normal 2 29 10" xfId="5426" xr:uid="{AA23D5E8-08DA-4A06-8E28-A58F19901EE0}"/>
    <cellStyle name="Normal 2 29 11" xfId="5427" xr:uid="{9881AE47-BC85-4AA4-9007-580039A539D2}"/>
    <cellStyle name="Normal 2 29 12" xfId="5428" xr:uid="{633A7D1D-79B8-491E-8B48-57041983F0A4}"/>
    <cellStyle name="Normal 2 29 13" xfId="5429" xr:uid="{430E3B86-D2C1-41D0-8BFD-010C8E00DE0A}"/>
    <cellStyle name="Normal 2 29 14" xfId="5430" xr:uid="{CD886530-4313-4945-B654-557DE54C096E}"/>
    <cellStyle name="Normal 2 29 15" xfId="5431" xr:uid="{0C9C1226-B43A-4762-B430-DC37332E9D49}"/>
    <cellStyle name="Normal 2 29 16" xfId="5432" xr:uid="{9F1E84BD-D98D-4BDD-8825-9ABCF0782F90}"/>
    <cellStyle name="Normal 2 29 17" xfId="5433" xr:uid="{1A701140-A93A-4D31-B860-B0497A5977BA}"/>
    <cellStyle name="Normal 2 29 18" xfId="5434" xr:uid="{EDA1E974-B91C-4801-8F5F-54B1EFA36CAF}"/>
    <cellStyle name="Normal 2 29 19" xfId="5435" xr:uid="{D57C06DA-D34D-4374-AB43-863F7AAA271B}"/>
    <cellStyle name="Normal 2 29 2" xfId="5436" xr:uid="{9B77FE21-B042-45FF-99D0-4B61FCFD3973}"/>
    <cellStyle name="Normal 2 29 20" xfId="5437" xr:uid="{05E9003A-4E97-4D9C-9C87-43A3E4F478EC}"/>
    <cellStyle name="Normal 2 29 21" xfId="5438" xr:uid="{6FB5C3E7-5B10-44E1-BC71-90E601B3AABA}"/>
    <cellStyle name="Normal 2 29 22" xfId="5439" xr:uid="{FB6D14D8-1881-4977-A471-CD0D1FB6ACF7}"/>
    <cellStyle name="Normal 2 29 23" xfId="5440" xr:uid="{398C9BC8-384B-4053-80F0-3A2A5F01B0DA}"/>
    <cellStyle name="Normal 2 29 24" xfId="5441" xr:uid="{256C14DA-9006-4449-8FA5-10C7B62AAF5F}"/>
    <cellStyle name="Normal 2 29 25" xfId="5442" xr:uid="{8EF0844C-C54F-4AE5-BAD7-AD563EAC3E3A}"/>
    <cellStyle name="Normal 2 29 26" xfId="5443" xr:uid="{23C81332-576A-4DF1-B48F-AE5FD5F18F79}"/>
    <cellStyle name="Normal 2 29 27" xfId="5444" xr:uid="{6659A598-C344-4D72-AA4A-38C9F1493CC3}"/>
    <cellStyle name="Normal 2 29 28" xfId="5445" xr:uid="{6DE8C968-45C8-4801-B722-B00095E43A7F}"/>
    <cellStyle name="Normal 2 29 29" xfId="5446" xr:uid="{77133E50-AF01-4ABD-A7CB-C6A5FE543D5E}"/>
    <cellStyle name="Normal 2 29 3" xfId="5447" xr:uid="{EAF9879F-0E8F-484A-A6AA-CED803189638}"/>
    <cellStyle name="Normal 2 29 30" xfId="5448" xr:uid="{E33F0271-69E0-426C-B973-4BDF0026138C}"/>
    <cellStyle name="Normal 2 29 31" xfId="5449" xr:uid="{3792B331-FFF4-4FF2-BD83-462069945FF8}"/>
    <cellStyle name="Normal 2 29 32" xfId="5450" xr:uid="{1D7EE35D-2CC2-41F7-9526-829794B46FC0}"/>
    <cellStyle name="Normal 2 29 33" xfId="5451" xr:uid="{90C00A4C-8780-4C05-95B2-7910E6AB69D4}"/>
    <cellStyle name="Normal 2 29 34" xfId="5452" xr:uid="{1836FE3D-7EE7-4AE0-B4D1-8D92A5F2DBAA}"/>
    <cellStyle name="Normal 2 29 35" xfId="5453" xr:uid="{A10967E3-F701-4F45-96F9-69045E2798A8}"/>
    <cellStyle name="Normal 2 29 36" xfId="5454" xr:uid="{37E22E7A-745B-4EC0-98F9-1DFAD8C8DE23}"/>
    <cellStyle name="Normal 2 29 37" xfId="5455" xr:uid="{10D313E4-B6A2-466B-8BB1-77790DF8BCC5}"/>
    <cellStyle name="Normal 2 29 38" xfId="5456" xr:uid="{963A70DE-2A21-4465-9F56-7568D0E9E10F}"/>
    <cellStyle name="Normal 2 29 39" xfId="5457" xr:uid="{0984074D-AF66-4E54-90F5-1FBF56E110BB}"/>
    <cellStyle name="Normal 2 29 4" xfId="5458" xr:uid="{9D238CA4-F63C-47B0-ACBC-32F7F2E0828F}"/>
    <cellStyle name="Normal 2 29 40" xfId="5459" xr:uid="{11800406-F7B6-42E8-B23B-204464BB97F0}"/>
    <cellStyle name="Normal 2 29 41" xfId="5460" xr:uid="{7033FAE4-214B-4E6E-80BC-201E37760350}"/>
    <cellStyle name="Normal 2 29 42" xfId="5461" xr:uid="{C17714D2-060E-43F0-BF2A-0C47412E0E65}"/>
    <cellStyle name="Normal 2 29 43" xfId="5462" xr:uid="{FF9BCB7A-BD3A-4DC8-8000-634A98222F49}"/>
    <cellStyle name="Normal 2 29 44" xfId="5463" xr:uid="{3163155B-95A1-496A-92F9-3819A1D697AF}"/>
    <cellStyle name="Normal 2 29 45" xfId="5464" xr:uid="{6F932250-3D78-437F-A058-F5BE2A25A8E2}"/>
    <cellStyle name="Normal 2 29 46" xfId="5465" xr:uid="{D51AD0C8-3C30-4CD8-90B3-50FD61330769}"/>
    <cellStyle name="Normal 2 29 47" xfId="5466" xr:uid="{F14C15CD-7878-4751-80C5-84DD306FEE3C}"/>
    <cellStyle name="Normal 2 29 48" xfId="5467" xr:uid="{9E07D084-3779-478C-B554-F65E9FE4C8D1}"/>
    <cellStyle name="Normal 2 29 5" xfId="5468" xr:uid="{C0833921-4E96-47AA-AF28-C29B44FDE869}"/>
    <cellStyle name="Normal 2 29 6" xfId="5469" xr:uid="{53911BEC-3D0A-4200-850B-3F7F94CA8166}"/>
    <cellStyle name="Normal 2 29 7" xfId="5470" xr:uid="{BF54EF20-417E-466A-9364-2B5944903733}"/>
    <cellStyle name="Normal 2 29 8" xfId="5471" xr:uid="{C3F85014-78E4-4F56-975E-DC81CBDBE0F5}"/>
    <cellStyle name="Normal 2 29 9" xfId="5472" xr:uid="{0991E4B7-E4FE-4DC6-9BC4-0AB42EB1F9B6}"/>
    <cellStyle name="Normal 2 3" xfId="31" xr:uid="{B136C41E-3AB1-4D65-B942-4523F0F847C1}"/>
    <cellStyle name="Normal 2 3 10" xfId="5473" xr:uid="{65B1D5C0-1E44-4EE9-A5C7-33B7D2F60388}"/>
    <cellStyle name="Normal 2 3 11" xfId="5474" xr:uid="{46C0C283-665E-446B-A8DD-67B373157504}"/>
    <cellStyle name="Normal 2 3 12" xfId="5475" xr:uid="{C64FC475-BE19-4FEB-B2F6-2CAF767B9506}"/>
    <cellStyle name="Normal 2 3 13" xfId="5476" xr:uid="{06C260EA-C1E2-4CC9-9656-AC2BE3A15F1F}"/>
    <cellStyle name="Normal 2 3 14" xfId="5477" xr:uid="{8317F270-9167-49F3-BF04-7423D036D119}"/>
    <cellStyle name="Normal 2 3 15" xfId="5478" xr:uid="{DAD3765E-186D-41A8-AC28-6FDA0C769262}"/>
    <cellStyle name="Normal 2 3 16" xfId="5479" xr:uid="{A529BB3C-D955-4BD1-9FA5-DB15B93B2530}"/>
    <cellStyle name="Normal 2 3 17" xfId="5480" xr:uid="{80DE0E75-3E18-4B1E-98CC-25323D04627B}"/>
    <cellStyle name="Normal 2 3 18" xfId="5481" xr:uid="{32C1B31D-0D55-40A7-B9C1-97CA9AC31251}"/>
    <cellStyle name="Normal 2 3 19" xfId="5482" xr:uid="{80123FA3-2B12-4843-A2ED-45CFB8AB7B88}"/>
    <cellStyle name="Normal 2 3 2" xfId="5483" xr:uid="{ECB42800-6484-42BD-B6BB-405E434A5715}"/>
    <cellStyle name="Normal 2 3 20" xfId="5484" xr:uid="{05106C07-BAA9-44C5-891F-90F3A4EEA466}"/>
    <cellStyle name="Normal 2 3 21" xfId="5485" xr:uid="{B4C7D8AE-A83E-46C9-B8F5-CB4F0BBD3438}"/>
    <cellStyle name="Normal 2 3 22" xfId="5486" xr:uid="{DA8C4EC9-EEA9-4E73-97FF-F889D6BFB9B1}"/>
    <cellStyle name="Normal 2 3 23" xfId="5487" xr:uid="{3CE97F49-1C74-46D0-9F39-38FB1D283A9D}"/>
    <cellStyle name="Normal 2 3 24" xfId="5488" xr:uid="{509DAAA8-8DF3-4DC5-A1FD-3C6895FC48A1}"/>
    <cellStyle name="Normal 2 3 25" xfId="5489" xr:uid="{B6FEEE07-096F-49FE-B62F-8C6FA7E76025}"/>
    <cellStyle name="Normal 2 3 26" xfId="5490" xr:uid="{11564DD7-42C3-4489-8365-F536286957B3}"/>
    <cellStyle name="Normal 2 3 27" xfId="5491" xr:uid="{03C49154-5474-465E-A371-F1FD27AC8D3F}"/>
    <cellStyle name="Normal 2 3 28" xfId="5492" xr:uid="{9BFDFA40-88A5-4581-A1EC-9D23E271FBE5}"/>
    <cellStyle name="Normal 2 3 29" xfId="5493" xr:uid="{B643CE0F-3015-4266-B09C-6C162C5D2D2C}"/>
    <cellStyle name="Normal 2 3 3" xfId="52" xr:uid="{AA7F6BD7-AC18-4D74-99B6-A300023DA6B3}"/>
    <cellStyle name="Normal 2 3 3 2" xfId="5494" xr:uid="{741B6B52-4241-499E-9458-39A40E9CBE43}"/>
    <cellStyle name="Normal 2 3 30" xfId="5495" xr:uid="{2BBB2C3A-102C-4638-8A32-B92FF5BB6948}"/>
    <cellStyle name="Normal 2 3 31" xfId="5496" xr:uid="{AADCD141-A7E3-44B8-8CB6-0DF0E8E0D944}"/>
    <cellStyle name="Normal 2 3 32" xfId="5497" xr:uid="{FADC9B15-468B-48F1-BD18-3B90AAEEED06}"/>
    <cellStyle name="Normal 2 3 33" xfId="5498" xr:uid="{7F89A413-9954-491F-9B38-6B95D9530AB2}"/>
    <cellStyle name="Normal 2 3 34" xfId="5499" xr:uid="{7D610BA3-1A46-4E66-A041-A0C8F1CECBB8}"/>
    <cellStyle name="Normal 2 3 35" xfId="5500" xr:uid="{41CE7C2D-33EF-494D-A139-7C8E3ED22DB3}"/>
    <cellStyle name="Normal 2 3 36" xfId="5501" xr:uid="{D880DFEA-C858-496A-A288-8ADE3013F411}"/>
    <cellStyle name="Normal 2 3 37" xfId="5502" xr:uid="{2B69C721-64C6-4A32-869D-53D9AD8D7ABB}"/>
    <cellStyle name="Normal 2 3 38" xfId="5503" xr:uid="{C4FA720D-FF06-449C-86A5-8989614CD003}"/>
    <cellStyle name="Normal 2 3 39" xfId="5504" xr:uid="{E9DA3A0B-BF53-49FC-A305-808D54265EDA}"/>
    <cellStyle name="Normal 2 3 4" xfId="5505" xr:uid="{488AA062-F5C0-4F17-B4B9-5A574A47A01F}"/>
    <cellStyle name="Normal 2 3 40" xfId="5506" xr:uid="{3396A62F-2E2E-48F8-9B4D-001F4B47D8D5}"/>
    <cellStyle name="Normal 2 3 41" xfId="5507" xr:uid="{0CF1806B-BC3B-49D2-A250-F454C80C898B}"/>
    <cellStyle name="Normal 2 3 42" xfId="5508" xr:uid="{D73362E3-1EFB-4471-9589-99C47BAC2260}"/>
    <cellStyle name="Normal 2 3 43" xfId="5509" xr:uid="{98287877-927B-45C3-91FC-834454C2EE74}"/>
    <cellStyle name="Normal 2 3 44" xfId="5510" xr:uid="{B1BEC890-874A-40FB-BF85-DC900713A8EF}"/>
    <cellStyle name="Normal 2 3 45" xfId="5511" xr:uid="{835AE494-F8CE-4CB4-B713-43723E95AE32}"/>
    <cellStyle name="Normal 2 3 46" xfId="5512" xr:uid="{0D55C87C-F5B7-4D38-80A0-37C0E2970F72}"/>
    <cellStyle name="Normal 2 3 47" xfId="5513" xr:uid="{CAE04E4E-6F08-406A-899B-1375E472FE47}"/>
    <cellStyle name="Normal 2 3 48" xfId="5514" xr:uid="{B3FA96B8-D1CC-46F3-B0C6-9ADCEC156C7D}"/>
    <cellStyle name="Normal 2 3 49" xfId="64" xr:uid="{7ECD458E-0A27-4C1E-ADCA-9507DDA51579}"/>
    <cellStyle name="Normal 2 3 49 2" xfId="7408" xr:uid="{F8DB85C4-C30B-4868-A02B-362C6AFB426F}"/>
    <cellStyle name="Normal 2 3 49 2 2" xfId="9048" xr:uid="{8D026B91-2B49-48A4-869C-3C88344FFB2E}"/>
    <cellStyle name="Normal 2 3 49 3" xfId="8274" xr:uid="{58EDCF76-17ED-473C-A0F7-C89DD5E3C4D8}"/>
    <cellStyle name="Normal 2 3 5" xfId="5515" xr:uid="{F9B43A3A-9546-4673-AE9F-A688705DC264}"/>
    <cellStyle name="Normal 2 3 50" xfId="55" xr:uid="{2591DA93-4DBC-4ED8-9F94-011BA3023E11}"/>
    <cellStyle name="Normal 2 3 50 2" xfId="19715" xr:uid="{1BF4732A-B325-47A0-AD4C-AEB1529FB816}"/>
    <cellStyle name="Normal 2 3 6" xfId="5516" xr:uid="{9A2282C5-6334-4642-883A-1484EC69937B}"/>
    <cellStyle name="Normal 2 3 7" xfId="5517" xr:uid="{F1FB93A7-FB1C-4610-A3A0-9290C7BDB49D}"/>
    <cellStyle name="Normal 2 3 8" xfId="5518" xr:uid="{8CE48562-9B3F-43A0-A2CB-4CCD9ECDC783}"/>
    <cellStyle name="Normal 2 3 9" xfId="5519" xr:uid="{458FE55E-2C2B-4AAA-B92B-58D95D7D8DD2}"/>
    <cellStyle name="Normal 2 30" xfId="5520" xr:uid="{9B84A963-F965-444E-B4ED-2468818C2D32}"/>
    <cellStyle name="Normal 2 31" xfId="5521" xr:uid="{A0D7B71C-6864-43DA-978D-229E72E65DED}"/>
    <cellStyle name="Normal 2 31 10" xfId="5522" xr:uid="{59B6EF57-F019-4959-B52F-00E2A8237E87}"/>
    <cellStyle name="Normal 2 31 11" xfId="5523" xr:uid="{72C29BBB-FD6D-4637-A2A5-96CBD8F359B0}"/>
    <cellStyle name="Normal 2 31 12" xfId="5524" xr:uid="{CDC6CB61-76EA-42C2-ACEE-48C2CC8DC575}"/>
    <cellStyle name="Normal 2 31 13" xfId="5525" xr:uid="{6736E145-9C73-4EA5-A515-EEDD7995A119}"/>
    <cellStyle name="Normal 2 31 14" xfId="5526" xr:uid="{27A63EFA-2602-4D0C-B814-81150025C73E}"/>
    <cellStyle name="Normal 2 31 15" xfId="5527" xr:uid="{FFE3ED9E-72B6-41E2-BE24-58DB6BD18645}"/>
    <cellStyle name="Normal 2 31 16" xfId="5528" xr:uid="{BC50E4EE-4736-4904-827C-7EF19C0E79D8}"/>
    <cellStyle name="Normal 2 31 17" xfId="5529" xr:uid="{FFD910DB-7A5B-44CA-AA5C-906F27F24FB6}"/>
    <cellStyle name="Normal 2 31 18" xfId="5530" xr:uid="{8A0D8F56-AD17-4153-9BDE-CF819DB338AE}"/>
    <cellStyle name="Normal 2 31 19" xfId="5531" xr:uid="{420309AB-0A87-48F0-985D-AED43B736EAB}"/>
    <cellStyle name="Normal 2 31 2" xfId="5532" xr:uid="{B9C49BFC-7B6B-4871-B251-6AE79787A99F}"/>
    <cellStyle name="Normal 2 31 20" xfId="5533" xr:uid="{B823789A-2F84-4DC6-AF17-EF335FA51E75}"/>
    <cellStyle name="Normal 2 31 21" xfId="5534" xr:uid="{45182A00-DDF6-49E1-B2F8-E6B98C3A5B72}"/>
    <cellStyle name="Normal 2 31 22" xfId="5535" xr:uid="{CE8009B6-6B8B-401E-AD93-6DE5F4EA1027}"/>
    <cellStyle name="Normal 2 31 23" xfId="5536" xr:uid="{47167D61-BA82-4531-B359-9B1B98331A25}"/>
    <cellStyle name="Normal 2 31 24" xfId="5537" xr:uid="{80B91A2E-A622-45AA-A1FE-C81DEF8A3830}"/>
    <cellStyle name="Normal 2 31 25" xfId="5538" xr:uid="{25E68B65-0D67-48F7-99DF-E62163E16297}"/>
    <cellStyle name="Normal 2 31 26" xfId="5539" xr:uid="{3FA826B0-B4DC-4009-8EDC-8BD369FE4F78}"/>
    <cellStyle name="Normal 2 31 27" xfId="5540" xr:uid="{360729A1-5975-4AFD-A1DC-56B308135323}"/>
    <cellStyle name="Normal 2 31 28" xfId="5541" xr:uid="{89421F27-1F0B-4630-B1E6-66B8AD1AD184}"/>
    <cellStyle name="Normal 2 31 29" xfId="5542" xr:uid="{EA4E5394-E0D1-4087-97C4-26DEF2D3F4E6}"/>
    <cellStyle name="Normal 2 31 3" xfId="5543" xr:uid="{1AF2F009-A5A8-4661-A0B1-20750E01A986}"/>
    <cellStyle name="Normal 2 31 30" xfId="5544" xr:uid="{1FA32B76-EEFF-4B7F-A860-86E36E1A2477}"/>
    <cellStyle name="Normal 2 31 31" xfId="5545" xr:uid="{192DC329-9CFB-4205-BCF2-7F140E8CA21D}"/>
    <cellStyle name="Normal 2 31 32" xfId="5546" xr:uid="{09171FFB-DE49-4E6C-AF4F-7D9F1A26BD40}"/>
    <cellStyle name="Normal 2 31 33" xfId="5547" xr:uid="{542AE092-653E-4765-9646-DDF44B30A0E2}"/>
    <cellStyle name="Normal 2 31 34" xfId="5548" xr:uid="{F37F0A6D-DD2E-4411-AFF6-CE5DE73D50A6}"/>
    <cellStyle name="Normal 2 31 35" xfId="5549" xr:uid="{C59C1944-6DFE-432B-A4AA-E25F0BF9629B}"/>
    <cellStyle name="Normal 2 31 36" xfId="5550" xr:uid="{C15C6659-E1DE-4A8C-910B-00B7172D4FB5}"/>
    <cellStyle name="Normal 2 31 37" xfId="5551" xr:uid="{2C30E227-8E65-484F-AB36-64E020603657}"/>
    <cellStyle name="Normal 2 31 38" xfId="5552" xr:uid="{76258F39-8B87-4D4B-9BCE-087089ED69ED}"/>
    <cellStyle name="Normal 2 31 39" xfId="5553" xr:uid="{EC59EBC3-06AF-4B91-8B1C-26496EBCEA5A}"/>
    <cellStyle name="Normal 2 31 4" xfId="5554" xr:uid="{BC66951A-4DD6-412D-A216-00F5780B9963}"/>
    <cellStyle name="Normal 2 31 40" xfId="5555" xr:uid="{4778F6D2-E9F0-4CB1-90D6-EFBD99E17F70}"/>
    <cellStyle name="Normal 2 31 41" xfId="5556" xr:uid="{EAC66375-0BF9-4BEE-8A53-ED53F4CC315F}"/>
    <cellStyle name="Normal 2 31 42" xfId="5557" xr:uid="{EA1483A1-6801-4C7E-9BF4-81800041A4E2}"/>
    <cellStyle name="Normal 2 31 43" xfId="5558" xr:uid="{6C363950-40C4-4898-854F-EEEFCE2E6C3B}"/>
    <cellStyle name="Normal 2 31 44" xfId="5559" xr:uid="{337E26A1-8D39-4B3B-A383-22D3B58AF226}"/>
    <cellStyle name="Normal 2 31 45" xfId="5560" xr:uid="{8BC4630E-205F-4DA9-AA16-E5E4BFDE73C6}"/>
    <cellStyle name="Normal 2 31 46" xfId="5561" xr:uid="{6DE92875-E7E7-4A1A-8A5D-95C06E8BA357}"/>
    <cellStyle name="Normal 2 31 47" xfId="5562" xr:uid="{8078FEB9-DBA3-4A83-AAE8-66CC1122E9D6}"/>
    <cellStyle name="Normal 2 31 48" xfId="5563" xr:uid="{5EAFC604-993F-44B0-B6FD-04C2502AA136}"/>
    <cellStyle name="Normal 2 31 5" xfId="5564" xr:uid="{AD914386-7532-40EF-9C22-EE64AF29C144}"/>
    <cellStyle name="Normal 2 31 6" xfId="5565" xr:uid="{6AF1523D-0F46-4E51-B080-00F6D2F92A7C}"/>
    <cellStyle name="Normal 2 31 7" xfId="5566" xr:uid="{0A6E4B7E-39FC-4F80-BE3C-3CECD5237C0E}"/>
    <cellStyle name="Normal 2 31 8" xfId="5567" xr:uid="{28EF6BA2-00CA-4698-AA3F-E61A329AA015}"/>
    <cellStyle name="Normal 2 31 9" xfId="5568" xr:uid="{29AB77F4-585D-4859-85F3-3758D64E5B8E}"/>
    <cellStyle name="Normal 2 32" xfId="5569" xr:uid="{9568630F-D9D5-47C2-AA9B-CE1A3A74070A}"/>
    <cellStyle name="Normal 2 32 10" xfId="5570" xr:uid="{3A9E1A01-33DE-49F1-ACF4-AB8F26D93E20}"/>
    <cellStyle name="Normal 2 32 11" xfId="5571" xr:uid="{56BD88D5-8924-4CAC-A4D3-CD22EAF58445}"/>
    <cellStyle name="Normal 2 32 12" xfId="5572" xr:uid="{21289F31-41DA-45D9-8955-CD9CA78B3436}"/>
    <cellStyle name="Normal 2 32 13" xfId="5573" xr:uid="{7D66344C-08F9-4DD9-A4D2-F845208C14A7}"/>
    <cellStyle name="Normal 2 32 14" xfId="5574" xr:uid="{B2668BF0-E595-4176-B445-DAA25619BF68}"/>
    <cellStyle name="Normal 2 32 15" xfId="5575" xr:uid="{4EF4C379-7D0C-4AB9-9DEF-479071894FBD}"/>
    <cellStyle name="Normal 2 32 16" xfId="5576" xr:uid="{E27D4FB5-FAB9-460D-B80E-6A215D191E90}"/>
    <cellStyle name="Normal 2 32 17" xfId="5577" xr:uid="{8FA64797-D6FB-4EFF-BED9-CD68EB7924EF}"/>
    <cellStyle name="Normal 2 32 18" xfId="5578" xr:uid="{D436EC77-D2FA-46CD-982C-C021296223DE}"/>
    <cellStyle name="Normal 2 32 19" xfId="5579" xr:uid="{E1D6C08A-8D40-4796-863F-A2F58ADC7680}"/>
    <cellStyle name="Normal 2 32 2" xfId="5580" xr:uid="{5445783E-FF19-4E1F-8FD3-742ED365BD5A}"/>
    <cellStyle name="Normal 2 32 20" xfId="5581" xr:uid="{E0E2B9AC-1552-481E-A5BF-BA43FA83E1F0}"/>
    <cellStyle name="Normal 2 32 21" xfId="5582" xr:uid="{09456125-8156-4ED3-81E0-4B8311ED99E9}"/>
    <cellStyle name="Normal 2 32 22" xfId="5583" xr:uid="{F01C86EF-4DD0-4067-BF07-187EEFEE294F}"/>
    <cellStyle name="Normal 2 32 23" xfId="5584" xr:uid="{6860E94D-A050-4D40-BD7F-96EE3382E834}"/>
    <cellStyle name="Normal 2 32 24" xfId="5585" xr:uid="{2A123653-B411-4274-8AFF-A0313CD4AEC2}"/>
    <cellStyle name="Normal 2 32 25" xfId="5586" xr:uid="{D0164AD1-D47A-446B-918F-9890CFA8A237}"/>
    <cellStyle name="Normal 2 32 26" xfId="5587" xr:uid="{92A3141F-FE44-483D-870A-956026558634}"/>
    <cellStyle name="Normal 2 32 27" xfId="5588" xr:uid="{74C2AC05-B142-4046-899C-14AF22F78E5F}"/>
    <cellStyle name="Normal 2 32 28" xfId="5589" xr:uid="{C1A38E04-8B7C-42B8-A42B-5C1677677EA2}"/>
    <cellStyle name="Normal 2 32 29" xfId="5590" xr:uid="{96119F40-E893-440A-907F-29668B6C338F}"/>
    <cellStyle name="Normal 2 32 3" xfId="5591" xr:uid="{7EC384EC-D36F-4D85-9839-2094404A0E1E}"/>
    <cellStyle name="Normal 2 32 30" xfId="5592" xr:uid="{97AD4D7A-5696-4EA3-BBAC-3B5F46EAC74E}"/>
    <cellStyle name="Normal 2 32 31" xfId="5593" xr:uid="{AA87E273-D6E6-4EF0-9E9B-2875610A026D}"/>
    <cellStyle name="Normal 2 32 32" xfId="5594" xr:uid="{A118EA01-4D71-40C2-A281-384953F80A1C}"/>
    <cellStyle name="Normal 2 32 33" xfId="5595" xr:uid="{306E7F29-4DEA-41E4-86D8-1F7B856E99FA}"/>
    <cellStyle name="Normal 2 32 34" xfId="5596" xr:uid="{DADED24A-96B0-46A7-892D-8BA4546A7E76}"/>
    <cellStyle name="Normal 2 32 35" xfId="5597" xr:uid="{BE17E05C-DCE3-4541-87D5-5FE2D39A4DD2}"/>
    <cellStyle name="Normal 2 32 36" xfId="5598" xr:uid="{907622A2-6D8B-4532-944B-536C718028E1}"/>
    <cellStyle name="Normal 2 32 37" xfId="5599" xr:uid="{DD979661-8CBE-4331-9947-476147542089}"/>
    <cellStyle name="Normal 2 32 38" xfId="5600" xr:uid="{2BE910A1-13CB-409F-81F0-F20A9530AB95}"/>
    <cellStyle name="Normal 2 32 39" xfId="5601" xr:uid="{991D215D-CA9A-43A9-AF3C-3C3659707BAC}"/>
    <cellStyle name="Normal 2 32 4" xfId="5602" xr:uid="{C23DECF2-59CC-4C3E-B56E-EA864D552460}"/>
    <cellStyle name="Normal 2 32 40" xfId="5603" xr:uid="{B29214EC-0139-4F65-A00D-ABE67F339E25}"/>
    <cellStyle name="Normal 2 32 41" xfId="5604" xr:uid="{AAFE281C-C4EE-4693-8F23-F24C85A0C668}"/>
    <cellStyle name="Normal 2 32 42" xfId="5605" xr:uid="{5278E245-89F1-4184-9D0C-6191135A35C7}"/>
    <cellStyle name="Normal 2 32 43" xfId="5606" xr:uid="{1EB0C9B2-D966-4A52-BB75-192582E213AB}"/>
    <cellStyle name="Normal 2 32 44" xfId="5607" xr:uid="{FF09EA16-F29D-4457-8FF1-25B94A3387EC}"/>
    <cellStyle name="Normal 2 32 45" xfId="5608" xr:uid="{6CC8FE06-E3A5-4EB9-9FD9-AFE589CEDC47}"/>
    <cellStyle name="Normal 2 32 46" xfId="5609" xr:uid="{F0A18AF2-284A-4A15-B1F7-D94742B02C40}"/>
    <cellStyle name="Normal 2 32 47" xfId="5610" xr:uid="{CF4A9EEC-F886-449F-884B-680434BF8D1C}"/>
    <cellStyle name="Normal 2 32 48" xfId="5611" xr:uid="{2164C3CB-CF60-49E2-A202-1D1F12EEAB3E}"/>
    <cellStyle name="Normal 2 32 5" xfId="5612" xr:uid="{DE6F3C40-B4B0-4E79-9D37-C1EAF3543345}"/>
    <cellStyle name="Normal 2 32 6" xfId="5613" xr:uid="{7E426492-88E0-49AD-8D85-69A3020D0DD1}"/>
    <cellStyle name="Normal 2 32 7" xfId="5614" xr:uid="{01D03F13-A2C2-4279-9541-76CFED75043C}"/>
    <cellStyle name="Normal 2 32 8" xfId="5615" xr:uid="{CB0E58C8-7EF5-4890-8E61-0F079C5007A0}"/>
    <cellStyle name="Normal 2 32 9" xfId="5616" xr:uid="{8AE0138A-F23B-4C7F-A41A-76BF376FFE0B}"/>
    <cellStyle name="Normal 2 33" xfId="5617" xr:uid="{A2704968-D0D0-4CA2-A5EE-C69D03B9745C}"/>
    <cellStyle name="Normal 2 33 10" xfId="5618" xr:uid="{574F8AB7-D1B0-4C14-AE01-0DF2A004260F}"/>
    <cellStyle name="Normal 2 33 11" xfId="5619" xr:uid="{9652C0FD-593C-4D30-B990-6ACC4470EE7A}"/>
    <cellStyle name="Normal 2 33 12" xfId="5620" xr:uid="{85552015-CD2B-48AE-8709-73E18C71BE97}"/>
    <cellStyle name="Normal 2 33 13" xfId="5621" xr:uid="{4E979A6E-CE4B-49C3-86ED-FC05DEE581B4}"/>
    <cellStyle name="Normal 2 33 14" xfId="5622" xr:uid="{CFEB6525-5564-4193-B022-FF103D37FE30}"/>
    <cellStyle name="Normal 2 33 15" xfId="5623" xr:uid="{898AF732-B5FB-4BE7-81A7-F053281E78D9}"/>
    <cellStyle name="Normal 2 33 16" xfId="5624" xr:uid="{15736F87-9ED8-4DAB-AF3F-B4E97462F1C6}"/>
    <cellStyle name="Normal 2 33 17" xfId="5625" xr:uid="{F145CD83-B92F-4873-A112-BBA0B0905778}"/>
    <cellStyle name="Normal 2 33 18" xfId="5626" xr:uid="{B9625E90-E669-4D78-89DA-C67D55845ED7}"/>
    <cellStyle name="Normal 2 33 19" xfId="5627" xr:uid="{7D8B6632-0363-4A22-8A62-ECAE370793BF}"/>
    <cellStyle name="Normal 2 33 2" xfId="5628" xr:uid="{5941D85D-45D9-471A-A6B2-F146F0D58022}"/>
    <cellStyle name="Normal 2 33 20" xfId="5629" xr:uid="{06639023-BB76-4D57-AD7E-41751B0292DE}"/>
    <cellStyle name="Normal 2 33 21" xfId="5630" xr:uid="{751229C3-EB61-4241-873D-8E498B5D4A81}"/>
    <cellStyle name="Normal 2 33 22" xfId="5631" xr:uid="{AFA6C3A3-5F5A-4252-8148-3EFFA55377C7}"/>
    <cellStyle name="Normal 2 33 23" xfId="5632" xr:uid="{9179BACF-00D7-47F7-BCBB-99D56967B3AA}"/>
    <cellStyle name="Normal 2 33 24" xfId="5633" xr:uid="{F072A69D-0C3E-4EFC-8A1E-9E0E617D5563}"/>
    <cellStyle name="Normal 2 33 25" xfId="5634" xr:uid="{EFC92BD6-E4D2-494F-9B61-AF89BF79C9D5}"/>
    <cellStyle name="Normal 2 33 26" xfId="5635" xr:uid="{66A09B6D-8FC6-4707-8064-457251259784}"/>
    <cellStyle name="Normal 2 33 27" xfId="5636" xr:uid="{DDE93346-455A-4004-9416-37E49B3C3B8D}"/>
    <cellStyle name="Normal 2 33 28" xfId="5637" xr:uid="{F64B9C47-18BF-4DE3-9DEF-B134F0E6F2D7}"/>
    <cellStyle name="Normal 2 33 29" xfId="5638" xr:uid="{369A90DF-0618-4626-91DF-18474AB3EFDB}"/>
    <cellStyle name="Normal 2 33 3" xfId="5639" xr:uid="{81F0A950-9049-42F1-8D81-412E2A2282CC}"/>
    <cellStyle name="Normal 2 33 30" xfId="5640" xr:uid="{87CBE14A-1669-4E4D-8A05-C0FA64A988CE}"/>
    <cellStyle name="Normal 2 33 31" xfId="5641" xr:uid="{A6692238-9B20-4008-9276-2379067FD3B8}"/>
    <cellStyle name="Normal 2 33 32" xfId="5642" xr:uid="{AC835A6C-91F3-4B20-BB84-CB552C279DFA}"/>
    <cellStyle name="Normal 2 33 33" xfId="5643" xr:uid="{0352C4D8-156D-4250-B7A8-2854B225957E}"/>
    <cellStyle name="Normal 2 33 34" xfId="5644" xr:uid="{209A795C-08FA-4800-97D8-882BE86C6F17}"/>
    <cellStyle name="Normal 2 33 35" xfId="5645" xr:uid="{70CBB125-03D7-4BB7-87E8-089E09EF320A}"/>
    <cellStyle name="Normal 2 33 36" xfId="5646" xr:uid="{8E91CA48-0BFA-4239-A6AF-0A3A4631B28D}"/>
    <cellStyle name="Normal 2 33 37" xfId="5647" xr:uid="{0F0DD6A6-6EAA-4C3C-B76E-5AC3D90D8E18}"/>
    <cellStyle name="Normal 2 33 38" xfId="5648" xr:uid="{01C95C2A-FF5A-45BD-982E-EDDE11DABB9E}"/>
    <cellStyle name="Normal 2 33 39" xfId="5649" xr:uid="{F24938C9-A3E1-4B65-B205-956B39858CA0}"/>
    <cellStyle name="Normal 2 33 4" xfId="5650" xr:uid="{7A07DD5E-C194-4887-AC16-DEFCABB94917}"/>
    <cellStyle name="Normal 2 33 40" xfId="5651" xr:uid="{9D56BF08-9F3B-4A01-9D0B-9CAA4D0C2F0E}"/>
    <cellStyle name="Normal 2 33 41" xfId="5652" xr:uid="{C6E3B620-EE7A-4F07-A07E-C0653FE16B2A}"/>
    <cellStyle name="Normal 2 33 42" xfId="5653" xr:uid="{5C17460C-4572-473B-80CB-CD6C080E98E7}"/>
    <cellStyle name="Normal 2 33 43" xfId="5654" xr:uid="{7EB53A40-766E-4B6D-9EC6-90B3CC424035}"/>
    <cellStyle name="Normal 2 33 44" xfId="5655" xr:uid="{4F83DAEF-0CA9-40A9-89D9-09E313156594}"/>
    <cellStyle name="Normal 2 33 45" xfId="5656" xr:uid="{BD35A198-6CE9-4580-9E03-4E002F2D0F99}"/>
    <cellStyle name="Normal 2 33 46" xfId="5657" xr:uid="{F86A9BFD-E5C5-4D1E-923F-0068164C2800}"/>
    <cellStyle name="Normal 2 33 47" xfId="5658" xr:uid="{2B45140A-9050-474D-8A82-A6C41C95FC9D}"/>
    <cellStyle name="Normal 2 33 48" xfId="5659" xr:uid="{EB610F16-666F-4D09-81EB-7C98175CF9AD}"/>
    <cellStyle name="Normal 2 33 5" xfId="5660" xr:uid="{CB95097B-E4FB-438A-83A4-CEF77425032B}"/>
    <cellStyle name="Normal 2 33 6" xfId="5661" xr:uid="{206FBD74-DC81-483A-B66E-89A31F641CC2}"/>
    <cellStyle name="Normal 2 33 7" xfId="5662" xr:uid="{C4B86632-9732-4BD3-BF05-7C7683A67C54}"/>
    <cellStyle name="Normal 2 33 8" xfId="5663" xr:uid="{49A7A3CD-3E51-4748-BA70-E14AB1A3784E}"/>
    <cellStyle name="Normal 2 33 9" xfId="5664" xr:uid="{BF6FBD9A-9903-4DB5-ADE6-A726C3435564}"/>
    <cellStyle name="Normal 2 34" xfId="5665" xr:uid="{2DFD8FA6-B205-4EF5-84F7-5B965D12B8F1}"/>
    <cellStyle name="Normal 2 35" xfId="5666" xr:uid="{F893CF60-04C9-4CE2-AD31-BF4050E52207}"/>
    <cellStyle name="Normal 2 36" xfId="5667" xr:uid="{450EC691-D5FC-48CF-87E9-8FA42CE9550B}"/>
    <cellStyle name="Normal 2 36 10" xfId="5668" xr:uid="{ED88DA96-D1B8-4D93-8D4A-EAB974E7C3DB}"/>
    <cellStyle name="Normal 2 36 11" xfId="5669" xr:uid="{D7CBDAE3-AF29-4CAB-B85D-B90F72DBAA1B}"/>
    <cellStyle name="Normal 2 36 12" xfId="5670" xr:uid="{25F26FA0-15FC-4148-AE48-4D8C8B9CCC05}"/>
    <cellStyle name="Normal 2 36 13" xfId="5671" xr:uid="{38B92526-2758-4D19-9683-8B8730B5F7BA}"/>
    <cellStyle name="Normal 2 36 14" xfId="5672" xr:uid="{E5C86233-CEC9-492A-BE65-AC6B823CCEB7}"/>
    <cellStyle name="Normal 2 36 15" xfId="5673" xr:uid="{71F86174-5606-47D9-9A46-6676CF91A2A1}"/>
    <cellStyle name="Normal 2 36 16" xfId="5674" xr:uid="{622E11ED-5DAE-4E30-9688-AFA54FA30358}"/>
    <cellStyle name="Normal 2 36 17" xfId="5675" xr:uid="{5F38BAFB-AC5C-478D-85FB-A0A40C639254}"/>
    <cellStyle name="Normal 2 36 18" xfId="5676" xr:uid="{71BED367-BD89-41FF-98CA-C865BB7DE734}"/>
    <cellStyle name="Normal 2 36 19" xfId="5677" xr:uid="{E1035C1A-5041-4453-A4DA-B8B84841A693}"/>
    <cellStyle name="Normal 2 36 2" xfId="5678" xr:uid="{8E606FF7-2043-4179-87AC-3C22D8E2F7E3}"/>
    <cellStyle name="Normal 2 36 20" xfId="5679" xr:uid="{9B7CA745-2478-48BE-A23E-CA6EEA443634}"/>
    <cellStyle name="Normal 2 36 3" xfId="5680" xr:uid="{9A26BDBC-0187-4674-9579-8B27E765E1CD}"/>
    <cellStyle name="Normal 2 36 4" xfId="5681" xr:uid="{4630C212-17EC-4B39-821F-8A27D48DF5B3}"/>
    <cellStyle name="Normal 2 36 5" xfId="5682" xr:uid="{484E9753-F5EB-4202-BF11-FE5AC510261C}"/>
    <cellStyle name="Normal 2 36 6" xfId="5683" xr:uid="{DCB26241-8FEC-4745-A92C-581C909DCF65}"/>
    <cellStyle name="Normal 2 36 7" xfId="5684" xr:uid="{CF08252A-F584-413C-9494-100E61C23D57}"/>
    <cellStyle name="Normal 2 36 8" xfId="5685" xr:uid="{6F63E963-D13C-4CFD-8268-34A998ECDD21}"/>
    <cellStyle name="Normal 2 36 9" xfId="5686" xr:uid="{27FB3AD2-4AD6-4FDC-8469-ED708A2AD62D}"/>
    <cellStyle name="Normal 2 37" xfId="5687" xr:uid="{B173D990-83E7-4D3C-BC86-EDA151B850B4}"/>
    <cellStyle name="Normal 2 38" xfId="5688" xr:uid="{0A8ADEE6-2CA3-4136-848B-13A2B0157F51}"/>
    <cellStyle name="Normal 2 39" xfId="5689" xr:uid="{F2C48454-F2E4-455E-8916-C3C80B630D2C}"/>
    <cellStyle name="Normal 2 4" xfId="47" xr:uid="{43355062-0C92-4D55-AD1D-7E2C24196656}"/>
    <cellStyle name="Normal 2 4 2" xfId="5690" xr:uid="{E4C7997B-88D0-4857-B56C-BEF92894B962}"/>
    <cellStyle name="Normal 2 4 2 2" xfId="19496" xr:uid="{96D01BF7-224D-49F8-9606-0FFABF22D727}"/>
    <cellStyle name="Normal 2 40" xfId="5691" xr:uid="{BEBDCEB2-C150-422F-9FBB-6C5B596D1214}"/>
    <cellStyle name="Normal 2 40 10" xfId="5692" xr:uid="{569C8391-1038-4797-9D76-AD754A52879F}"/>
    <cellStyle name="Normal 2 40 11" xfId="5693" xr:uid="{8EDDFB9A-C547-46E5-82B4-7BDD61AB3D2E}"/>
    <cellStyle name="Normal 2 40 12" xfId="5694" xr:uid="{2A76342B-B408-4C20-849C-34CEDF239F51}"/>
    <cellStyle name="Normal 2 40 13" xfId="5695" xr:uid="{9D823856-B2BB-4169-9150-CD784354006E}"/>
    <cellStyle name="Normal 2 40 14" xfId="5696" xr:uid="{68C08714-1712-48C1-A318-2540A5FD61AC}"/>
    <cellStyle name="Normal 2 40 15" xfId="5697" xr:uid="{ED3D78A3-0612-4BD0-A3DA-8AF7556E2050}"/>
    <cellStyle name="Normal 2 40 16" xfId="5698" xr:uid="{32080A3A-E990-4F7B-AE17-77BD79808278}"/>
    <cellStyle name="Normal 2 40 17" xfId="5699" xr:uid="{9E8AC69D-02F8-4D02-BBDD-61AF27FF9D46}"/>
    <cellStyle name="Normal 2 40 18" xfId="5700" xr:uid="{744A2F73-46D0-4231-A7A3-89FEC3DDB729}"/>
    <cellStyle name="Normal 2 40 19" xfId="5701" xr:uid="{F0896F64-5190-4D88-B75E-DFF12A3DD353}"/>
    <cellStyle name="Normal 2 40 2" xfId="5702" xr:uid="{B4CC25CC-FAED-46A8-A59E-615EBC87F42C}"/>
    <cellStyle name="Normal 2 40 20" xfId="5703" xr:uid="{B0051AC4-012B-4693-954E-53A7BE7208E1}"/>
    <cellStyle name="Normal 2 40 3" xfId="5704" xr:uid="{CD23B942-BB53-4EED-AA78-5F828FCC8A44}"/>
    <cellStyle name="Normal 2 40 4" xfId="5705" xr:uid="{E3B8FB6E-B01C-4B21-A9F6-2D4EF58CDF7B}"/>
    <cellStyle name="Normal 2 40 5" xfId="5706" xr:uid="{7F17F054-0FB2-4791-B1C3-70E039A362C2}"/>
    <cellStyle name="Normal 2 40 6" xfId="5707" xr:uid="{7EBC2FE0-59E7-4E81-AE37-E8A48426FE39}"/>
    <cellStyle name="Normal 2 40 7" xfId="5708" xr:uid="{A0C7B96F-0151-48BE-8761-6545BA64231B}"/>
    <cellStyle name="Normal 2 40 8" xfId="5709" xr:uid="{B2F3A7F6-84C6-4ED9-B2BF-A7B829B2EC84}"/>
    <cellStyle name="Normal 2 40 9" xfId="5710" xr:uid="{EB6D575A-8A17-4D9F-8FAD-ECB4DC3B07AB}"/>
    <cellStyle name="Normal 2 41" xfId="5711" xr:uid="{60726CC0-2309-4D4E-BFDE-0F6BD096E44A}"/>
    <cellStyle name="Normal 2 41 10" xfId="5712" xr:uid="{1830E455-C6D1-4C27-B2DB-895B515C0E3B}"/>
    <cellStyle name="Normal 2 41 11" xfId="5713" xr:uid="{C6C5966D-5311-4E39-8AFD-601847A590C3}"/>
    <cellStyle name="Normal 2 41 12" xfId="5714" xr:uid="{DF04865D-D005-4DA8-8974-17190F45E651}"/>
    <cellStyle name="Normal 2 41 13" xfId="5715" xr:uid="{6063825B-28D0-498C-858E-AD8CC39E5D07}"/>
    <cellStyle name="Normal 2 41 14" xfId="5716" xr:uid="{FFBBAAE1-68C6-4C73-BA26-C5B04D1BDEFD}"/>
    <cellStyle name="Normal 2 41 15" xfId="5717" xr:uid="{43141FE7-D7AE-4720-9773-C5828B596884}"/>
    <cellStyle name="Normal 2 41 16" xfId="5718" xr:uid="{C5526845-71E0-401F-BCEA-3BBF464F0D95}"/>
    <cellStyle name="Normal 2 41 17" xfId="5719" xr:uid="{EF51528E-4CF7-4E71-8A62-E9C0639883D8}"/>
    <cellStyle name="Normal 2 41 18" xfId="5720" xr:uid="{32270E27-1EC7-4FFD-8C27-3ECB3F59F501}"/>
    <cellStyle name="Normal 2 41 19" xfId="5721" xr:uid="{9144BB9A-B1DE-46EC-83BE-916B5510DB94}"/>
    <cellStyle name="Normal 2 41 2" xfId="5722" xr:uid="{4FE3CCE8-DA83-4290-8F6B-25E19FE8F871}"/>
    <cellStyle name="Normal 2 41 20" xfId="5723" xr:uid="{33D73DC8-F5A0-4AE5-BBA8-8EDFF8CDF8CE}"/>
    <cellStyle name="Normal 2 41 3" xfId="5724" xr:uid="{953901D4-8994-4DC2-95CD-55CB1F824A5F}"/>
    <cellStyle name="Normal 2 41 4" xfId="5725" xr:uid="{E1B06BB0-2C9A-4AF5-8659-419474123AB8}"/>
    <cellStyle name="Normal 2 41 5" xfId="5726" xr:uid="{B86030EC-DF21-465F-9278-11490483D681}"/>
    <cellStyle name="Normal 2 41 6" xfId="5727" xr:uid="{4C027C47-EA10-4FFD-B56C-30CB6BC3A834}"/>
    <cellStyle name="Normal 2 41 7" xfId="5728" xr:uid="{4284C478-E316-4C77-A971-04B45CEA4FE6}"/>
    <cellStyle name="Normal 2 41 8" xfId="5729" xr:uid="{6BA9C4F2-BAAE-42A4-B60E-2E040ADAB302}"/>
    <cellStyle name="Normal 2 41 9" xfId="5730" xr:uid="{F063E606-C44E-4159-9CC6-3E2937AD6905}"/>
    <cellStyle name="Normal 2 42" xfId="5731" xr:uid="{BCFBF4B8-5046-4ACB-9EC1-ED8EFAB3998D}"/>
    <cellStyle name="Normal 2 42 10" xfId="5732" xr:uid="{95BB49D3-77C1-465A-B403-152F56C5E5DF}"/>
    <cellStyle name="Normal 2 42 11" xfId="5733" xr:uid="{B69BC381-67E4-4BF8-A0CD-E6D08671ADA9}"/>
    <cellStyle name="Normal 2 42 12" xfId="5734" xr:uid="{088FD030-27C2-4447-A986-0D02CDF81A7E}"/>
    <cellStyle name="Normal 2 42 13" xfId="5735" xr:uid="{8512D061-3FAE-4CC1-B2D1-91DA93CA1B1A}"/>
    <cellStyle name="Normal 2 42 14" xfId="5736" xr:uid="{FFA82B64-9736-4A50-8D7F-002A6783814B}"/>
    <cellStyle name="Normal 2 42 15" xfId="5737" xr:uid="{A2161FE8-45B9-454F-B891-EE604845F4DA}"/>
    <cellStyle name="Normal 2 42 16" xfId="5738" xr:uid="{716357A7-573F-4B81-9BC1-B600745DC331}"/>
    <cellStyle name="Normal 2 42 17" xfId="5739" xr:uid="{19C2B2F0-59EF-45DA-860C-0E00AAD88250}"/>
    <cellStyle name="Normal 2 42 18" xfId="5740" xr:uid="{EF7EE87A-BEF6-4A18-8EAA-86E71E57B0F5}"/>
    <cellStyle name="Normal 2 42 19" xfId="5741" xr:uid="{FCDF605C-8099-4479-B536-FFCBB2057BF1}"/>
    <cellStyle name="Normal 2 42 2" xfId="5742" xr:uid="{11FE9606-B798-4F91-8D2A-1776CD06FC11}"/>
    <cellStyle name="Normal 2 42 20" xfId="5743" xr:uid="{A70D60F3-6975-4CA4-A068-BB27CFF9C7F4}"/>
    <cellStyle name="Normal 2 42 3" xfId="5744" xr:uid="{E6C55816-C2B2-401F-8282-4E3F92FA1663}"/>
    <cellStyle name="Normal 2 42 4" xfId="5745" xr:uid="{EC331F1C-28D5-4370-8705-B961EB7BFCAF}"/>
    <cellStyle name="Normal 2 42 5" xfId="5746" xr:uid="{57AE1767-80AA-459F-81FD-EE7005369D3C}"/>
    <cellStyle name="Normal 2 42 6" xfId="5747" xr:uid="{753ACBE2-C176-4A18-8763-BB570A235EE6}"/>
    <cellStyle name="Normal 2 42 7" xfId="5748" xr:uid="{BCAAA699-800C-4C13-95E1-3E69D711C778}"/>
    <cellStyle name="Normal 2 42 8" xfId="5749" xr:uid="{40E85DCB-CF69-4A8D-9A57-AE6D3BB4B750}"/>
    <cellStyle name="Normal 2 42 9" xfId="5750" xr:uid="{4EE9706F-271E-46B1-A5BC-3F06943AEFFB}"/>
    <cellStyle name="Normal 2 43" xfId="5751" xr:uid="{603B22F4-1F8F-4EE6-87B8-4E0261E4F2C9}"/>
    <cellStyle name="Normal 2 44" xfId="5752" xr:uid="{384EF067-9A96-4757-BC7B-800266DFB11F}"/>
    <cellStyle name="Normal 2 45" xfId="5753" xr:uid="{62B0574F-C8C4-42D1-B033-A4EEAB6932F1}"/>
    <cellStyle name="Normal 2 45 10" xfId="5754" xr:uid="{22E74A0F-F7E9-4DC4-BC6F-351043C698CF}"/>
    <cellStyle name="Normal 2 45 11" xfId="5755" xr:uid="{0FF4FC5B-B958-4C1C-8EA9-2C9D00A933C7}"/>
    <cellStyle name="Normal 2 45 12" xfId="5756" xr:uid="{1424F1AE-21C3-4D09-9B19-07D8F6C4AF32}"/>
    <cellStyle name="Normal 2 45 13" xfId="5757" xr:uid="{10EFB506-0BD5-4991-AAEB-83188C07D3D8}"/>
    <cellStyle name="Normal 2 45 14" xfId="5758" xr:uid="{B6191DB1-F33C-4A6B-BF63-58E0EFAA8787}"/>
    <cellStyle name="Normal 2 45 15" xfId="5759" xr:uid="{03C95F28-6211-4ABC-A1DF-8B056D6BDE65}"/>
    <cellStyle name="Normal 2 45 16" xfId="5760" xr:uid="{45A406DD-FAEA-4F85-80DB-F7526095E584}"/>
    <cellStyle name="Normal 2 45 17" xfId="5761" xr:uid="{3DD37895-4E4C-49C4-A1B3-B72338C65D57}"/>
    <cellStyle name="Normal 2 45 18" xfId="5762" xr:uid="{D547983E-95D3-4978-8CC3-42D06601DB13}"/>
    <cellStyle name="Normal 2 45 19" xfId="5763" xr:uid="{59BBB2EC-B157-45C0-BE85-C4B737646746}"/>
    <cellStyle name="Normal 2 45 2" xfId="5764" xr:uid="{99824159-A9A2-4789-81DB-0A3D3DDB89FE}"/>
    <cellStyle name="Normal 2 45 3" xfId="5765" xr:uid="{C2CB68F1-71C1-4A15-91C7-BD4CC63B28D9}"/>
    <cellStyle name="Normal 2 45 4" xfId="5766" xr:uid="{C95684C6-0441-410C-AED6-8FD358D26C35}"/>
    <cellStyle name="Normal 2 45 5" xfId="5767" xr:uid="{38448209-FDDD-4E51-AFBB-E3B4C1E94AD6}"/>
    <cellStyle name="Normal 2 45 6" xfId="5768" xr:uid="{3D633179-3130-4CFF-8031-8C642707496B}"/>
    <cellStyle name="Normal 2 45 7" xfId="5769" xr:uid="{4EF97A21-6AAD-48AA-BF23-D30D63EDA133}"/>
    <cellStyle name="Normal 2 45 8" xfId="5770" xr:uid="{7C5A51D5-3BF1-4EC3-98B5-5E7BC488F468}"/>
    <cellStyle name="Normal 2 45 9" xfId="5771" xr:uid="{A0EED32B-E040-4548-A17C-5F1FC931BE40}"/>
    <cellStyle name="Normal 2 46" xfId="5772" xr:uid="{086A4745-6BCA-4C28-915B-0A99AD421B8B}"/>
    <cellStyle name="Normal 2 46 10" xfId="5773" xr:uid="{3294CE54-2E92-4F1E-85E5-DF209897091B}"/>
    <cellStyle name="Normal 2 46 11" xfId="5774" xr:uid="{DE59067F-7BE3-440E-B5A2-C31B8B930205}"/>
    <cellStyle name="Normal 2 46 12" xfId="5775" xr:uid="{8A8B4EDC-4C5F-4910-8247-F23FC47BEC85}"/>
    <cellStyle name="Normal 2 46 13" xfId="5776" xr:uid="{E26DCD07-5432-4EE1-BD48-8356A561BF32}"/>
    <cellStyle name="Normal 2 46 14" xfId="5777" xr:uid="{52591A9E-5CA5-4A87-859E-ACC190ADDFDA}"/>
    <cellStyle name="Normal 2 46 15" xfId="5778" xr:uid="{5FC6695C-619D-4492-B1BB-4F413CED1D99}"/>
    <cellStyle name="Normal 2 46 16" xfId="5779" xr:uid="{5C00F511-EE2F-4886-83B4-ED27C425970B}"/>
    <cellStyle name="Normal 2 46 17" xfId="5780" xr:uid="{F67945AB-7D66-4AE8-9B4A-9B2D606664D4}"/>
    <cellStyle name="Normal 2 46 18" xfId="5781" xr:uid="{05582A9D-2094-41D4-9B89-B44BC453B55C}"/>
    <cellStyle name="Normal 2 46 19" xfId="5782" xr:uid="{986330FC-AA68-4F02-A668-235F182C9C6E}"/>
    <cellStyle name="Normal 2 46 2" xfId="5783" xr:uid="{5B597A5C-7B38-4B0E-AA27-517A645CC39B}"/>
    <cellStyle name="Normal 2 46 3" xfId="5784" xr:uid="{7D7A9CA1-5930-48AD-95B5-D716BD9790B0}"/>
    <cellStyle name="Normal 2 46 4" xfId="5785" xr:uid="{301F5E79-49E5-4B91-AE9A-EC294FA23CE9}"/>
    <cellStyle name="Normal 2 46 5" xfId="5786" xr:uid="{1A6D86E0-318F-4374-936B-40B5AF3363AB}"/>
    <cellStyle name="Normal 2 46 6" xfId="5787" xr:uid="{DAF1B137-C968-4768-AA67-32EE75569F31}"/>
    <cellStyle name="Normal 2 46 7" xfId="5788" xr:uid="{21369A3E-794F-4A07-A0F7-5FA16EA99FEB}"/>
    <cellStyle name="Normal 2 46 8" xfId="5789" xr:uid="{AE0BD8B5-1D09-4003-A1F2-5226055AB952}"/>
    <cellStyle name="Normal 2 46 9" xfId="5790" xr:uid="{E2C519F9-40B7-49D4-9EC8-94955CF77EF7}"/>
    <cellStyle name="Normal 2 47" xfId="5791" xr:uid="{5C791408-599D-47F8-AD67-65910AD8825D}"/>
    <cellStyle name="Normal 2 47 10" xfId="5792" xr:uid="{04D2327E-9CD3-4A37-9611-3B5ABF6ADD88}"/>
    <cellStyle name="Normal 2 47 11" xfId="5793" xr:uid="{8BA3050F-6F58-48CA-97E4-2170D76D70C8}"/>
    <cellStyle name="Normal 2 47 12" xfId="5794" xr:uid="{D7AFDA27-76C0-4529-99B5-090E7E6AFA98}"/>
    <cellStyle name="Normal 2 47 13" xfId="5795" xr:uid="{F5372064-DC07-4B5E-BD28-D5E830D458C8}"/>
    <cellStyle name="Normal 2 47 14" xfId="5796" xr:uid="{F45C2249-C97D-4DF7-AE1D-C013974D7ED5}"/>
    <cellStyle name="Normal 2 47 15" xfId="5797" xr:uid="{319DC61A-E25D-4B80-AFCF-8A62A0583172}"/>
    <cellStyle name="Normal 2 47 16" xfId="5798" xr:uid="{549694AB-C3D8-4D4E-97F2-8CF656E6BD3B}"/>
    <cellStyle name="Normal 2 47 17" xfId="5799" xr:uid="{433F1572-A93C-410A-830E-C5BFB889F7FD}"/>
    <cellStyle name="Normal 2 47 18" xfId="5800" xr:uid="{7C66D472-ADD8-4BC6-9732-B5244570B346}"/>
    <cellStyle name="Normal 2 47 19" xfId="5801" xr:uid="{10225491-4FA8-4D7E-9A22-458A2BFD8BA6}"/>
    <cellStyle name="Normal 2 47 2" xfId="5802" xr:uid="{A4ED358F-ED74-4B2F-9B4F-86022FBC612B}"/>
    <cellStyle name="Normal 2 47 3" xfId="5803" xr:uid="{FDF04345-E3BF-46F1-A878-2B678AD3B3AB}"/>
    <cellStyle name="Normal 2 47 4" xfId="5804" xr:uid="{A9D1F2F4-5CF4-4815-BB8A-07E6FEF9EBE2}"/>
    <cellStyle name="Normal 2 47 5" xfId="5805" xr:uid="{A28674EE-55AE-4A5A-8A38-00CA13453E86}"/>
    <cellStyle name="Normal 2 47 6" xfId="5806" xr:uid="{57378D53-28DD-4940-BBF7-6DC91524CE67}"/>
    <cellStyle name="Normal 2 47 7" xfId="5807" xr:uid="{12485D52-401A-4894-86BE-69A9EF48EF25}"/>
    <cellStyle name="Normal 2 47 8" xfId="5808" xr:uid="{54444039-B4C0-4FE7-B65D-156E258FED74}"/>
    <cellStyle name="Normal 2 47 9" xfId="5809" xr:uid="{35C67ABD-8AB7-4CC2-990A-B1E27720854D}"/>
    <cellStyle name="Normal 2 48" xfId="5810" xr:uid="{BAB1F825-6927-4CE8-A5C8-6CC5CAE6D167}"/>
    <cellStyle name="Normal 2 48 10" xfId="5811" xr:uid="{EAEED47B-D71D-4B17-AD8E-595A7AE8CF81}"/>
    <cellStyle name="Normal 2 48 11" xfId="5812" xr:uid="{D7D7869F-08F2-438C-882D-4E8F38D75C6B}"/>
    <cellStyle name="Normal 2 48 12" xfId="5813" xr:uid="{929A62ED-C9D2-480A-BAAB-7C7B4E9301C6}"/>
    <cellStyle name="Normal 2 48 13" xfId="5814" xr:uid="{A75EB3E8-99E7-4FC3-B46C-EA8A6FBB8D36}"/>
    <cellStyle name="Normal 2 48 14" xfId="5815" xr:uid="{C20A8B15-9104-425F-BA0F-F3AD2A79C7EC}"/>
    <cellStyle name="Normal 2 48 15" xfId="5816" xr:uid="{DB9A58D7-4548-49F1-B1EC-641EFDE8AB1C}"/>
    <cellStyle name="Normal 2 48 16" xfId="5817" xr:uid="{4D55FBA9-B31F-42CE-BAC2-FFB59676A20F}"/>
    <cellStyle name="Normal 2 48 17" xfId="5818" xr:uid="{FC575B6A-05AF-4ED8-B317-ECB6F4B0F72B}"/>
    <cellStyle name="Normal 2 48 18" xfId="5819" xr:uid="{04EB4755-1BD2-415E-A888-202D3A244A10}"/>
    <cellStyle name="Normal 2 48 19" xfId="5820" xr:uid="{7D855C01-BD18-4FA8-8E13-54A0400CD057}"/>
    <cellStyle name="Normal 2 48 2" xfId="5821" xr:uid="{7746BE54-1698-46DB-8A61-FE1DFD55E1C8}"/>
    <cellStyle name="Normal 2 48 2 2" xfId="5822" xr:uid="{CA480C5B-DF0E-48EF-931B-0D70DE4E57F2}"/>
    <cellStyle name="Normal 2 48 2 3" xfId="5823" xr:uid="{75D89C3F-2991-4DBF-A7D9-00CF97FD60F6}"/>
    <cellStyle name="Normal 2 48 2 4" xfId="5824" xr:uid="{2C6A9580-CB32-444A-BA2F-99705215FBA2}"/>
    <cellStyle name="Normal 2 48 3" xfId="5825" xr:uid="{35BF7EF1-6EDF-4E1A-B5E6-4DF6CCAE8BDB}"/>
    <cellStyle name="Normal 2 48 4" xfId="5826" xr:uid="{3203A691-111A-4547-A105-EF4C349EAF41}"/>
    <cellStyle name="Normal 2 48 5" xfId="5827" xr:uid="{09A58E48-5A22-43E4-A252-87051ABACA27}"/>
    <cellStyle name="Normal 2 48 6" xfId="5828" xr:uid="{88BE51BB-BE6D-4A50-8A44-44D5EF8A5457}"/>
    <cellStyle name="Normal 2 48 7" xfId="5829" xr:uid="{47097EDD-2377-4F3A-A2CD-4244FDA153CF}"/>
    <cellStyle name="Normal 2 48 8" xfId="5830" xr:uid="{EE2BCD10-86E0-463D-AC5E-C09E31DD2B5D}"/>
    <cellStyle name="Normal 2 48 9" xfId="5831" xr:uid="{B4B48F71-A5DC-4AE0-96EC-E2FC0D12DF1B}"/>
    <cellStyle name="Normal 2 49" xfId="5832" xr:uid="{03EAE071-6B37-4EFA-941C-781D84C75A2E}"/>
    <cellStyle name="Normal 2 5" xfId="5833" xr:uid="{73BEE80A-3AD6-4246-AD64-322756CD4845}"/>
    <cellStyle name="Normal 2 5 2" xfId="19796" xr:uid="{4BAE9E94-5700-496C-9D81-33C1B16E6BDE}"/>
    <cellStyle name="Normal 2 50" xfId="5834" xr:uid="{6B0C633F-9829-427E-9B90-15D0FA7830B3}"/>
    <cellStyle name="Normal 2 51" xfId="5835" xr:uid="{B5443DFA-F954-401C-AAED-6182AC7AD20A}"/>
    <cellStyle name="Normal 2 52" xfId="5836" xr:uid="{F81BFF43-507E-4FB6-B6E0-9EBB9B16BC37}"/>
    <cellStyle name="Normal 2 52 10" xfId="5837" xr:uid="{1665729C-4928-4FA6-8AC2-A5086C73F780}"/>
    <cellStyle name="Normal 2 52 11" xfId="5838" xr:uid="{5A5F6A8F-5A23-4D65-ABA1-82D7A1B493E7}"/>
    <cellStyle name="Normal 2 52 12" xfId="5839" xr:uid="{F7D261CA-1B0F-4BE8-B0A9-D6284A7F7915}"/>
    <cellStyle name="Normal 2 52 13" xfId="5840" xr:uid="{CCB92D72-7DD6-432C-9193-74B4DA70E97B}"/>
    <cellStyle name="Normal 2 52 14" xfId="5841" xr:uid="{0BE0B443-0C9D-458B-B841-5F2A1D0535D6}"/>
    <cellStyle name="Normal 2 52 15" xfId="5842" xr:uid="{83090D3A-F2BF-472E-AAEB-5F41BE1E8010}"/>
    <cellStyle name="Normal 2 52 16" xfId="5843" xr:uid="{513D5992-2386-4171-9E7F-2DB639FB0C84}"/>
    <cellStyle name="Normal 2 52 2" xfId="5844" xr:uid="{28F5FCE3-3A67-4D53-9E7E-2E815FA13DDA}"/>
    <cellStyle name="Normal 2 52 3" xfId="5845" xr:uid="{1FCFDC35-9D11-484C-85A1-F3D02D67BA10}"/>
    <cellStyle name="Normal 2 52 4" xfId="5846" xr:uid="{B71DECF5-682F-4E87-AF06-7C18989C2938}"/>
    <cellStyle name="Normal 2 52 5" xfId="5847" xr:uid="{114515FA-8BFD-4762-B426-47E956AB39D5}"/>
    <cellStyle name="Normal 2 52 6" xfId="5848" xr:uid="{C96C3980-5932-4FB5-9A44-121E4EB6E782}"/>
    <cellStyle name="Normal 2 52 7" xfId="5849" xr:uid="{84FA139C-5EC6-4776-82DA-F13E960BCEBE}"/>
    <cellStyle name="Normal 2 52 8" xfId="5850" xr:uid="{D431E30D-0544-4E3B-AC9F-1C022EC7B362}"/>
    <cellStyle name="Normal 2 52 9" xfId="5851" xr:uid="{48425DAF-737B-4DDB-B534-8DF1DDEAAB60}"/>
    <cellStyle name="Normal 2 53" xfId="5852" xr:uid="{E76124AF-B329-4F73-80E6-C86C7DDC56D2}"/>
    <cellStyle name="Normal 2 53 10" xfId="5853" xr:uid="{BB6290B8-9638-4A0D-937B-C0E218775C6A}"/>
    <cellStyle name="Normal 2 53 11" xfId="5854" xr:uid="{DDC53842-AA53-404E-9B4C-B1A8BE959FB0}"/>
    <cellStyle name="Normal 2 53 12" xfId="5855" xr:uid="{3DDBDE5F-CEAE-4C96-9C91-4F0252D1A5D4}"/>
    <cellStyle name="Normal 2 53 13" xfId="5856" xr:uid="{19B9A352-39C7-40FE-916D-EC7CEF631469}"/>
    <cellStyle name="Normal 2 53 14" xfId="5857" xr:uid="{54F35233-F493-4BE5-A96E-0CA28EE97F29}"/>
    <cellStyle name="Normal 2 53 15" xfId="5858" xr:uid="{4973D987-7960-4EE9-A90F-43A0ED35D398}"/>
    <cellStyle name="Normal 2 53 16" xfId="5859" xr:uid="{216A2E6F-94C1-4419-B16F-090F545CF35D}"/>
    <cellStyle name="Normal 2 53 2" xfId="5860" xr:uid="{7F79BAA0-BE6E-48A0-8F37-1295E7644536}"/>
    <cellStyle name="Normal 2 53 3" xfId="5861" xr:uid="{C4E4D336-377C-46F4-BB4F-85D8498DA9CB}"/>
    <cellStyle name="Normal 2 53 4" xfId="5862" xr:uid="{407C1C58-5500-43C9-BA01-BBEF1CD485A7}"/>
    <cellStyle name="Normal 2 53 5" xfId="5863" xr:uid="{0B002BF5-E9C3-45CB-AB47-ABD3C780C240}"/>
    <cellStyle name="Normal 2 53 6" xfId="5864" xr:uid="{650527C2-3312-401F-9973-A294C1BD0186}"/>
    <cellStyle name="Normal 2 53 7" xfId="5865" xr:uid="{8F45E168-4E10-4253-BFED-D01BE7B99D3B}"/>
    <cellStyle name="Normal 2 53 8" xfId="5866" xr:uid="{E94A5801-39B5-4D4B-97D9-3C378BAA3621}"/>
    <cellStyle name="Normal 2 53 9" xfId="5867" xr:uid="{0CBB40A1-EBBF-423A-A1D8-7402C0517751}"/>
    <cellStyle name="Normal 2 54" xfId="5868" xr:uid="{E83B1BA0-3493-4B6E-9987-23FC34A16EA5}"/>
    <cellStyle name="Normal 2 55" xfId="5869" xr:uid="{E0CB7989-5649-424F-BECE-8031D1D53DC1}"/>
    <cellStyle name="Normal 2 56" xfId="5870" xr:uid="{5D8988C3-91D6-4B7B-818A-2E3DC579F12F}"/>
    <cellStyle name="Normal 2 57" xfId="5871" xr:uid="{949A691E-423C-4E09-823A-8AB8D488AFE2}"/>
    <cellStyle name="Normal 2 58" xfId="5872" xr:uid="{8698016F-B1F7-474E-B3D3-D93016A60826}"/>
    <cellStyle name="Normal 2 59" xfId="5873" xr:uid="{43EED301-9CFD-42F4-BCA8-98497C2C4739}"/>
    <cellStyle name="Normal 2 6" xfId="5874" xr:uid="{36FE140D-0972-4348-9C7E-181E009A3782}"/>
    <cellStyle name="Normal 2 6 2" xfId="19797" xr:uid="{B42DCC9C-E4D6-49EE-A6DC-9DD17F77D503}"/>
    <cellStyle name="Normal 2 60" xfId="5875" xr:uid="{DDE44DDF-0072-4732-BA62-88168A623486}"/>
    <cellStyle name="Normal 2 61" xfId="5876" xr:uid="{5D797FEF-01BA-437B-AA3E-076AE17A0C40}"/>
    <cellStyle name="Normal 2 62" xfId="5877" xr:uid="{C1B36973-40C2-4FC7-AFA2-8E1924176A17}"/>
    <cellStyle name="Normal 2 63" xfId="5878" xr:uid="{A102F92D-91BE-4E2D-B112-1ED7E5293188}"/>
    <cellStyle name="Normal 2 64" xfId="5879" xr:uid="{F722EBF8-1674-4C24-970C-1DCF0386F210}"/>
    <cellStyle name="Normal 2 65" xfId="5880" xr:uid="{1CDD5F14-5072-4E56-A97C-A07E0807BDB8}"/>
    <cellStyle name="Normal 2 66" xfId="5881" xr:uid="{7F094CE6-5BA6-4473-8AF3-F1088BF7700F}"/>
    <cellStyle name="Normal 2 67" xfId="5882" xr:uid="{0A5B45EC-E21C-4A97-A868-17CF458B0F9F}"/>
    <cellStyle name="Normal 2 67 2" xfId="6625" xr:uid="{C8880577-73FD-451E-981E-F3CE43A14440}"/>
    <cellStyle name="Normal 2 68" xfId="100" xr:uid="{1A08410F-898C-485E-A7DE-40E13FCF40A7}"/>
    <cellStyle name="Normal 2 7" xfId="5883" xr:uid="{87329E2D-D87B-43AB-8540-B778372D3562}"/>
    <cellStyle name="Normal 2 7 2" xfId="6626" xr:uid="{C7A28064-AB97-4BD9-9A8C-54FAC9E01845}"/>
    <cellStyle name="Normal 2 7 2 2" xfId="7409" xr:uid="{E9AF93BE-EB5A-47B0-9640-64806E34AAD9}"/>
    <cellStyle name="Normal 2 7 2 2 2" xfId="9049" xr:uid="{7799B6A2-166A-42E0-B3A4-05B418EBC242}"/>
    <cellStyle name="Normal 2 7 2 3" xfId="8275" xr:uid="{BDA8B33D-5887-4EAC-AF09-32AB8D13A6D6}"/>
    <cellStyle name="Normal 2 7 3" xfId="6627" xr:uid="{8D583503-5F46-4CA2-AB86-636D2ACD1C42}"/>
    <cellStyle name="Normal 2 7 3 2" xfId="7410" xr:uid="{34EB35FD-21CC-49AD-B2BD-232A51128676}"/>
    <cellStyle name="Normal 2 7 3 2 2" xfId="9050" xr:uid="{D63E6167-77CC-409B-A8FC-E4C14C1285B3}"/>
    <cellStyle name="Normal 2 7 3 3" xfId="8276" xr:uid="{AC16AEA0-E6F4-4761-AE47-7E5A35A8B0B1}"/>
    <cellStyle name="Normal 2 7 4" xfId="6395" xr:uid="{75C7BD2A-187E-402F-910F-C343BBA31DDE}"/>
    <cellStyle name="Normal 2 7 4 2" xfId="7411" xr:uid="{26D6C267-0325-483C-9038-FB1E8159008C}"/>
    <cellStyle name="Normal 2 7 4 2 2" xfId="9051" xr:uid="{CAE9D79F-C4E6-4451-9844-712200F42D3B}"/>
    <cellStyle name="Normal 2 7 4 3" xfId="8102" xr:uid="{D31C6B62-9758-4F75-92AF-50CA1F6FB6BF}"/>
    <cellStyle name="Normal 2 7 5" xfId="7067" xr:uid="{2AD5B109-03E9-468E-91FA-EC52209F90B4}"/>
    <cellStyle name="Normal 2 7 5 2" xfId="8707" xr:uid="{23BFA5E8-8570-418B-910A-AD5D851EA901}"/>
    <cellStyle name="Normal 2 7 6" xfId="7911" xr:uid="{F02FF540-DD2F-4092-A2D8-0907C78392B6}"/>
    <cellStyle name="Normal 2 8" xfId="5884" xr:uid="{46F3FBD7-DAFD-41C5-901C-E2E816CE252D}"/>
    <cellStyle name="Normal 2 8 2" xfId="6628" xr:uid="{2D899016-6D64-4099-A805-8D216E5F2B9E}"/>
    <cellStyle name="Normal 2 8 2 2" xfId="7412" xr:uid="{BAA91084-0935-4F37-BBEC-A46D27166BA3}"/>
    <cellStyle name="Normal 2 8 2 2 2" xfId="9052" xr:uid="{11460E26-B650-4C58-8B03-2B89179224CD}"/>
    <cellStyle name="Normal 2 8 2 3" xfId="8277" xr:uid="{5CDB4131-3083-482A-A6E7-EFF6BB27CF68}"/>
    <cellStyle name="Normal 2 8 3" xfId="6629" xr:uid="{8D1D0F6F-0DEB-4F15-9DA8-F15FDCA3A79F}"/>
    <cellStyle name="Normal 2 8 3 2" xfId="7413" xr:uid="{32B353C4-82BC-40F9-A1B5-53A00481FEFF}"/>
    <cellStyle name="Normal 2 8 3 2 2" xfId="9053" xr:uid="{262281D6-2EE4-4BDE-9C2A-FDF9D366631F}"/>
    <cellStyle name="Normal 2 8 3 3" xfId="8278" xr:uid="{ACC020C9-D06F-4C1E-8D6B-D396F6110F20}"/>
    <cellStyle name="Normal 2 8 4" xfId="6396" xr:uid="{9DB01102-4EF5-4933-817C-EAF67FFB5524}"/>
    <cellStyle name="Normal 2 8 4 2" xfId="7414" xr:uid="{68746C41-2775-4347-9EAD-4B793CD092DE}"/>
    <cellStyle name="Normal 2 8 4 2 2" xfId="9054" xr:uid="{468AE0E4-912E-4AF4-A7E6-8E0B9BDBA358}"/>
    <cellStyle name="Normal 2 8 4 3" xfId="8103" xr:uid="{5FC9AD25-80BF-45E3-B387-DED51688A81E}"/>
    <cellStyle name="Normal 2 8 5" xfId="7068" xr:uid="{87453EAC-CD7A-461A-BC0A-ADFC8A800566}"/>
    <cellStyle name="Normal 2 8 5 2" xfId="8708" xr:uid="{089233B8-87D3-425E-A08D-CB355672E95F}"/>
    <cellStyle name="Normal 2 8 6" xfId="7912" xr:uid="{6982111A-6253-4AB9-BB82-E6203FE87508}"/>
    <cellStyle name="Normal 2 9" xfId="5885" xr:uid="{D78D9793-1AE1-46FB-ADBF-9DB32E6A403B}"/>
    <cellStyle name="Normal 2 9 2" xfId="6630" xr:uid="{345B6398-0D98-4DD0-B7F4-0DF4DE1F7921}"/>
    <cellStyle name="Normal 2 9 2 2" xfId="7415" xr:uid="{6A789238-524A-4824-A1D3-D720FE1E286F}"/>
    <cellStyle name="Normal 2 9 2 2 2" xfId="9055" xr:uid="{A1F93C78-7033-4E76-BF33-F3D77CA767EE}"/>
    <cellStyle name="Normal 2 9 2 3" xfId="8279" xr:uid="{7E59D95B-15EF-4621-AB9A-F415C897561E}"/>
    <cellStyle name="Normal 2 9 3" xfId="6631" xr:uid="{68EA16FA-9E3D-48C0-BE40-90141615C646}"/>
    <cellStyle name="Normal 2 9 3 2" xfId="7416" xr:uid="{6A4D6865-8BCB-4E37-8AC2-68CFD7A91331}"/>
    <cellStyle name="Normal 2 9 3 2 2" xfId="9056" xr:uid="{E2937804-D770-4A71-B62B-863ECDE51F8D}"/>
    <cellStyle name="Normal 2 9 3 3" xfId="8280" xr:uid="{20C55D49-94BB-46AB-A669-B1A3033AFBC0}"/>
    <cellStyle name="Normal 2 9 4" xfId="6397" xr:uid="{29EE1C3F-1B97-4A69-A8F9-DD2A2014C3B2}"/>
    <cellStyle name="Normal 2 9 4 2" xfId="7417" xr:uid="{BF9E8466-7F0E-437E-A3D2-63FD9E2FC0EE}"/>
    <cellStyle name="Normal 2 9 4 2 2" xfId="9057" xr:uid="{802126B1-3EF4-472D-A778-F2280E0EAB84}"/>
    <cellStyle name="Normal 2 9 4 3" xfId="8104" xr:uid="{F9CF0CE1-6E26-46B7-80BD-5463C1DA86DE}"/>
    <cellStyle name="Normal 2 9 5" xfId="7069" xr:uid="{7B557653-FB52-4296-A5C1-B23E050E0DDF}"/>
    <cellStyle name="Normal 2 9 5 2" xfId="8709" xr:uid="{2B389681-64A3-49F8-A40C-638CCA30B6EA}"/>
    <cellStyle name="Normal 2 9 6" xfId="7913" xr:uid="{17326C30-A5B1-418A-A751-ADCD273A2EA4}"/>
    <cellStyle name="Normal 20" xfId="5886" xr:uid="{4F2686A4-F4D7-426A-A62C-BFDEA9CAF079}"/>
    <cellStyle name="Normal 20 2" xfId="5887" xr:uid="{BB5C6288-8DE0-411D-A890-EB9616465A3F}"/>
    <cellStyle name="Normal 20 2 2" xfId="6511" xr:uid="{DC46DF00-7E8F-4B26-A813-F68A1D086354}"/>
    <cellStyle name="Normal 20 2 3" xfId="6399" xr:uid="{BBA33E15-3003-4C18-B36C-E68766F9BA57}"/>
    <cellStyle name="Normal 20 2 3 2" xfId="7418" xr:uid="{6E37D97C-96F5-4710-A16A-910CECD3FA1C}"/>
    <cellStyle name="Normal 20 2 3 2 2" xfId="9058" xr:uid="{FD19FA0F-217F-4F53-87A5-FC43C4A350BA}"/>
    <cellStyle name="Normal 20 2 3 3" xfId="8106" xr:uid="{BAA7F667-C3BA-4C68-AA2D-6E073DF489E3}"/>
    <cellStyle name="Normal 20 2 4" xfId="7071" xr:uid="{CDC73C93-31AD-408E-A020-5C5E30C19100}"/>
    <cellStyle name="Normal 20 2 4 2" xfId="8711" xr:uid="{EA421559-C00D-407C-B47C-903D9F6DAD3A}"/>
    <cellStyle name="Normal 20 2 5" xfId="7915" xr:uid="{84ED7AE1-73BE-44FF-9461-ED669D938218}"/>
    <cellStyle name="Normal 20 3" xfId="6632" xr:uid="{6B6564D3-36D5-48B3-BEF8-CAB7BEF7EF90}"/>
    <cellStyle name="Normal 20 3 2" xfId="7419" xr:uid="{C0C3702F-1269-4DF4-9472-37BC5C5512CA}"/>
    <cellStyle name="Normal 20 3 2 2" xfId="9059" xr:uid="{74E44BD3-C0EE-4CD5-AB99-44917569E09B}"/>
    <cellStyle name="Normal 20 3 3" xfId="8281" xr:uid="{6AB09B84-FB3E-4C65-A83D-B58EB4EA8054}"/>
    <cellStyle name="Normal 20 4" xfId="6633" xr:uid="{9FB6285B-EB97-4D19-BAAA-30B1260A2C8E}"/>
    <cellStyle name="Normal 20 4 2" xfId="7420" xr:uid="{075B39CA-620A-476E-A70E-99A534C28714}"/>
    <cellStyle name="Normal 20 4 2 2" xfId="9060" xr:uid="{4C356B77-4A4E-4343-A272-1BCBCFA0DA32}"/>
    <cellStyle name="Normal 20 4 3" xfId="8282" xr:uid="{3869E349-9A45-49FD-B356-1F5A7E5CA716}"/>
    <cellStyle name="Normal 20 5" xfId="6398" xr:uid="{7670C0FE-DA5F-44AE-91A7-F3EF0433A5C2}"/>
    <cellStyle name="Normal 20 5 2" xfId="7421" xr:uid="{826D943A-21F2-4E13-8E97-004BCEAC6E01}"/>
    <cellStyle name="Normal 20 5 2 2" xfId="9061" xr:uid="{15DDA6FE-1EB3-4FB6-825F-EEA183A9567C}"/>
    <cellStyle name="Normal 20 5 3" xfId="8105" xr:uid="{C27EF51A-4D50-4EC6-BCD1-16BB48CEDEA1}"/>
    <cellStyle name="Normal 20 6" xfId="7070" xr:uid="{02BD0DD3-8746-4417-8A0A-D05B7B2E5EA0}"/>
    <cellStyle name="Normal 20 6 2" xfId="8710" xr:uid="{CD0AF4C3-3E63-488D-A71C-5419576E69B8}"/>
    <cellStyle name="Normal 20 7" xfId="7914" xr:uid="{D2728714-E1C1-45FE-A510-779724F1E9F8}"/>
    <cellStyle name="Normal 20_1_solis_MK Nr 595 " xfId="5888" xr:uid="{32150F56-FFAF-4705-8ACB-D3019FF3F66A}"/>
    <cellStyle name="Normal 21" xfId="5889" xr:uid="{C13136F9-DC1E-42AA-A64A-F193CC5CC219}"/>
    <cellStyle name="Normal 21 2" xfId="5890" xr:uid="{6CCCCF0F-A7A0-4B53-A6B5-F0CCEF87A367}"/>
    <cellStyle name="Normal 21 3" xfId="6634" xr:uid="{F4ED75AC-E742-424B-8962-DDF70087D1B0}"/>
    <cellStyle name="Normal 21 3 2" xfId="7422" xr:uid="{3467FD23-77C2-4B5B-BB28-7C78FDBE52E1}"/>
    <cellStyle name="Normal 21 3 2 2" xfId="9062" xr:uid="{F873A5FE-E2FA-4043-B8AB-CC6918BA9EEC}"/>
    <cellStyle name="Normal 21 3 3" xfId="8283" xr:uid="{22698331-542C-4E97-AD40-F832B6B9504F}"/>
    <cellStyle name="Normal 21 4" xfId="6635" xr:uid="{9BE7A637-A039-497D-BD21-A1FB6D396861}"/>
    <cellStyle name="Normal 21 4 2" xfId="7423" xr:uid="{C6D58320-4AF7-4E8D-ABBC-B3FFC1C51077}"/>
    <cellStyle name="Normal 21 4 2 2" xfId="9063" xr:uid="{C157C520-9987-4DF6-BFFE-39EA192F3556}"/>
    <cellStyle name="Normal 21 4 3" xfId="8284" xr:uid="{AF34276D-EA99-4B21-BCB4-6289CE9C1ED1}"/>
    <cellStyle name="Normal 21 5" xfId="6400" xr:uid="{20166089-6E75-479F-9E15-62AA8C1FB66E}"/>
    <cellStyle name="Normal 21 5 2" xfId="7424" xr:uid="{E9F4B5F8-51D0-426D-AC5E-EA77B75574AA}"/>
    <cellStyle name="Normal 21 5 2 2" xfId="9064" xr:uid="{80369756-DF89-465E-B0CC-55437D6E465B}"/>
    <cellStyle name="Normal 21 5 3" xfId="8107" xr:uid="{CCC1CC96-563D-4410-AF9E-EF7CAC1BD2B0}"/>
    <cellStyle name="Normal 21 6" xfId="7072" xr:uid="{7033EC46-D445-4E2A-94D3-D2ADF6409E72}"/>
    <cellStyle name="Normal 21 6 2" xfId="8712" xr:uid="{1941FDF3-8A4E-465A-A525-0D86CC973ED6}"/>
    <cellStyle name="Normal 21 7" xfId="7916" xr:uid="{44960E42-15A4-4A2E-91A3-4E18B2B1765B}"/>
    <cellStyle name="Normal 21_1_solis_MK Nr 595 " xfId="5891" xr:uid="{2B4F7792-4349-4EEF-B8D3-514B0DFF0C43}"/>
    <cellStyle name="Normal 22" xfId="5892" xr:uid="{C088B139-CA99-40C4-B756-9AE2E2F221B1}"/>
    <cellStyle name="Normal 22 2" xfId="5893" xr:uid="{C713B5D4-23C0-499E-9412-A761E133CD7A}"/>
    <cellStyle name="Normal 22 3" xfId="6636" xr:uid="{9F836997-4125-4E8D-9239-A9CCECD380BF}"/>
    <cellStyle name="Normal 22 3 2" xfId="7425" xr:uid="{5876CE42-9F92-4C46-8685-FFCCD4EC86D7}"/>
    <cellStyle name="Normal 22 3 2 2" xfId="9065" xr:uid="{45A38D33-B50D-406C-B374-D897ED14E834}"/>
    <cellStyle name="Normal 22 3 3" xfId="8285" xr:uid="{00CDE100-D248-411E-95FD-B6269B122794}"/>
    <cellStyle name="Normal 22 4" xfId="6637" xr:uid="{1D823497-47B3-4F81-9CF2-25486693358D}"/>
    <cellStyle name="Normal 22 4 2" xfId="7426" xr:uid="{4FD99818-59C6-4C4D-AB63-80E98975A05B}"/>
    <cellStyle name="Normal 22 4 2 2" xfId="9066" xr:uid="{3C3B0A9C-8B3D-485E-B4E5-BBF22CC4BC24}"/>
    <cellStyle name="Normal 22 4 3" xfId="8286" xr:uid="{C6A9E0AF-725A-45C0-B25F-E0D6EABA2455}"/>
    <cellStyle name="Normal 22 5" xfId="6401" xr:uid="{68B4B56F-07C2-4D39-8D42-B3F9CD57CB97}"/>
    <cellStyle name="Normal 22 5 2" xfId="7427" xr:uid="{D9E37A8D-DEC5-45BE-B234-29CF1164A828}"/>
    <cellStyle name="Normal 22 5 2 2" xfId="9067" xr:uid="{1F7E80AB-D47C-46D3-80AD-1CE20EF0E201}"/>
    <cellStyle name="Normal 22 5 3" xfId="8108" xr:uid="{EA6BAD27-60F0-4CE9-823E-CA90765D5EDD}"/>
    <cellStyle name="Normal 22 6" xfId="7073" xr:uid="{23E5CAB4-FDFE-4B2C-AC84-A06429F7E802}"/>
    <cellStyle name="Normal 22 6 2" xfId="8713" xr:uid="{6BC083B7-F912-4FED-9987-8946F57C4600}"/>
    <cellStyle name="Normal 22 7" xfId="7917" xr:uid="{09848995-1F1D-453D-A826-D26FED032AFC}"/>
    <cellStyle name="Normal 22_1_solis_MK Nr 595 " xfId="5894" xr:uid="{A3B20229-5F07-4155-ACDE-AE43B054350F}"/>
    <cellStyle name="Normal 23" xfId="5895" xr:uid="{2FCB96E1-D666-4307-B1D8-3D07FEF4592D}"/>
    <cellStyle name="Normal 23 10" xfId="7918" xr:uid="{20A61E64-F620-4D48-8404-7FA822274326}"/>
    <cellStyle name="Normal 23 2" xfId="5896" xr:uid="{B4E4B1B8-3CB5-481A-A39A-A3393428A64E}"/>
    <cellStyle name="Normal 23 2 2" xfId="5897" xr:uid="{B639AAE7-8F92-4307-9187-E56C3B76BF01}"/>
    <cellStyle name="Normal 23 2 3" xfId="6638" xr:uid="{C6B66C69-EF8A-4223-B980-EA00EDF121BD}"/>
    <cellStyle name="Normal 23 2 3 2" xfId="7428" xr:uid="{ED824136-92BF-4DDB-9907-676C10F285E3}"/>
    <cellStyle name="Normal 23 2 3 2 2" xfId="9068" xr:uid="{F28070DD-D004-489B-A705-866B364A90E7}"/>
    <cellStyle name="Normal 23 2 3 3" xfId="8287" xr:uid="{2CE82026-CE94-4801-A792-D91D3EF3BF59}"/>
    <cellStyle name="Normal 23 2 4" xfId="6639" xr:uid="{CFFC6177-74E9-4375-B27F-A140E1658EE1}"/>
    <cellStyle name="Normal 23 2 4 2" xfId="7429" xr:uid="{E39C2CEE-BB0F-4DB6-99F0-001CCD82245A}"/>
    <cellStyle name="Normal 23 2 4 2 2" xfId="9069" xr:uid="{4BC52B7E-4D38-4413-B9D5-4FF07CE4402B}"/>
    <cellStyle name="Normal 23 2 4 3" xfId="8288" xr:uid="{525C86D1-D088-4491-A95E-41B198CC9B7E}"/>
    <cellStyle name="Normal 23 2 5" xfId="6403" xr:uid="{98CD52BB-88D5-4833-8967-FF3A5DC226FB}"/>
    <cellStyle name="Normal 23 2 5 2" xfId="7430" xr:uid="{6B6A9DE9-CE63-484D-91BE-81C10F416054}"/>
    <cellStyle name="Normal 23 2 5 2 2" xfId="9070" xr:uid="{8255FF01-5933-4AA8-8ED6-D24A64D7D69A}"/>
    <cellStyle name="Normal 23 2 5 3" xfId="8110" xr:uid="{3AADB534-13B4-4F66-AA10-E04ECF12C4F7}"/>
    <cellStyle name="Normal 23 2 6" xfId="7075" xr:uid="{BD22C136-B194-44FB-AFCE-0787AAF68E7F}"/>
    <cellStyle name="Normal 23 2 6 2" xfId="8715" xr:uid="{7642008B-5E55-49BA-87AF-626AEC222806}"/>
    <cellStyle name="Normal 23 2 7" xfId="7919" xr:uid="{5EF1CFBD-2196-49E2-B71E-DF7E29C169A0}"/>
    <cellStyle name="Normal 23 2_1_solis_MK Nr 595 " xfId="5898" xr:uid="{EC062961-0D48-4616-9CB3-0CB27EA67A45}"/>
    <cellStyle name="Normal 23 3" xfId="5899" xr:uid="{A09DA5F1-7979-468B-A02B-2D823D7E79F7}"/>
    <cellStyle name="Normal 23 3 2" xfId="5900" xr:uid="{3F9A225B-A88D-4DBC-800E-991F380BDF49}"/>
    <cellStyle name="Normal 23 3 2 2" xfId="6640" xr:uid="{F25B2F3A-6133-413D-9EBD-B32A5BA1BB0B}"/>
    <cellStyle name="Normal 23 3 2 2 2" xfId="7431" xr:uid="{1FCF965F-E8FE-4B4B-9EA8-90B6428524C1}"/>
    <cellStyle name="Normal 23 3 2 2 2 2" xfId="9071" xr:uid="{3A518C30-C556-4D35-A205-2BF7526BF863}"/>
    <cellStyle name="Normal 23 3 2 2 3" xfId="8289" xr:uid="{413BD92D-9C9B-41DF-A533-2E045BD83C0F}"/>
    <cellStyle name="Normal 23 3 2 3" xfId="6641" xr:uid="{599A401A-453D-41F8-B24F-81E6472C3B53}"/>
    <cellStyle name="Normal 23 3 2 3 2" xfId="7432" xr:uid="{E6A0023E-AEE9-4B82-B172-47C7E39B5F0E}"/>
    <cellStyle name="Normal 23 3 2 3 2 2" xfId="9072" xr:uid="{A1A21733-C96D-4D4C-82DA-4650A6D29930}"/>
    <cellStyle name="Normal 23 3 2 3 3" xfId="8290" xr:uid="{3E1A476F-F9B1-475C-B0B5-E06E8FEBEDD5}"/>
    <cellStyle name="Normal 23 3 2 4" xfId="6405" xr:uid="{BB630EF6-9AC5-49C9-9CE0-BF6B47567DD2}"/>
    <cellStyle name="Normal 23 3 2 4 2" xfId="7433" xr:uid="{63497F8B-6427-40AE-937A-E1F0E0BA6172}"/>
    <cellStyle name="Normal 23 3 2 4 2 2" xfId="9073" xr:uid="{111FA5D3-7F2E-413F-80B0-48A8B09C2C89}"/>
    <cellStyle name="Normal 23 3 2 4 3" xfId="8112" xr:uid="{FD5E984A-5A7C-4618-AB6A-B78F16EB5D78}"/>
    <cellStyle name="Normal 23 3 2 5" xfId="7077" xr:uid="{D8E5AA53-AD00-4773-B9E0-2BDBC15CED8F}"/>
    <cellStyle name="Normal 23 3 2 5 2" xfId="8717" xr:uid="{F8A12924-92C4-483A-AF28-A1BD700CBA46}"/>
    <cellStyle name="Normal 23 3 2 6" xfId="7921" xr:uid="{D3F878FE-317A-4DA4-BFA4-3652347CD322}"/>
    <cellStyle name="Normal 23 3 3" xfId="5901" xr:uid="{CE9CC2D6-ABE2-413C-A440-344969374E57}"/>
    <cellStyle name="Normal 23 3 4" xfId="6642" xr:uid="{63F4642D-A549-47DA-8802-0E286E4E8658}"/>
    <cellStyle name="Normal 23 3 4 2" xfId="7434" xr:uid="{5F38C0F7-8F22-45BE-8AB4-A9DC77A474CC}"/>
    <cellStyle name="Normal 23 3 4 2 2" xfId="9074" xr:uid="{A45C72B2-3ACB-4F73-9B2B-5CF358BE003D}"/>
    <cellStyle name="Normal 23 3 4 3" xfId="8291" xr:uid="{29B5081A-BF72-4FA3-A291-71EBAA11C0BA}"/>
    <cellStyle name="Normal 23 3 5" xfId="6643" xr:uid="{BC0C3110-BBA3-4C28-87D3-EA7EB49244C6}"/>
    <cellStyle name="Normal 23 3 5 2" xfId="7435" xr:uid="{8FFF7750-9039-4D68-AE57-0B0ED35A619F}"/>
    <cellStyle name="Normal 23 3 5 2 2" xfId="9075" xr:uid="{A2ADB768-E8C4-459B-98E3-E4CEBC8DF0F2}"/>
    <cellStyle name="Normal 23 3 5 3" xfId="8292" xr:uid="{D93AB3EB-A091-4F9E-9EAC-7F9BA8E85AAA}"/>
    <cellStyle name="Normal 23 3 6" xfId="6404" xr:uid="{BDDF6698-74A4-4077-A26E-31E45203884B}"/>
    <cellStyle name="Normal 23 3 6 2" xfId="7436" xr:uid="{8392E98E-AA6F-4D83-8D49-1AC2DA1AD033}"/>
    <cellStyle name="Normal 23 3 6 2 2" xfId="9076" xr:uid="{9A038217-266C-4720-8A7C-341513D8DBC8}"/>
    <cellStyle name="Normal 23 3 6 3" xfId="8111" xr:uid="{08970460-FDFA-4928-AD0B-80DD18CC275D}"/>
    <cellStyle name="Normal 23 3 7" xfId="7076" xr:uid="{DB95D29D-6ED8-4695-8F3E-995C6820888F}"/>
    <cellStyle name="Normal 23 3 7 2" xfId="8716" xr:uid="{9BCC19E7-5DB2-45D0-B9C0-10A94F0A5380}"/>
    <cellStyle name="Normal 23 3 8" xfId="7920" xr:uid="{3589859F-0D16-4673-B30E-903B3F14F3AB}"/>
    <cellStyle name="Normal 23 3_1_solis_MK Nr 595 " xfId="5902" xr:uid="{DB51A004-8124-4026-A372-A888F7A4ADDB}"/>
    <cellStyle name="Normal 23 4" xfId="5903" xr:uid="{41FFDB2D-A726-4F9B-91E7-F3E5B9A5523D}"/>
    <cellStyle name="Normal 23 4 2" xfId="6644" xr:uid="{6814CFA0-14DD-4B49-AAA5-1F5593A3CFE3}"/>
    <cellStyle name="Normal 23 4 2 2" xfId="7437" xr:uid="{8E4CFFEE-5434-4A6C-9A17-2B6EF7D0A44D}"/>
    <cellStyle name="Normal 23 4 2 2 2" xfId="9077" xr:uid="{7E1D2C24-6169-435C-AD18-2C2C984B00F7}"/>
    <cellStyle name="Normal 23 4 2 3" xfId="8293" xr:uid="{6156E18A-EF03-495D-AC24-B15E491C18A1}"/>
    <cellStyle name="Normal 23 4 3" xfId="6645" xr:uid="{0FBE7A3A-270C-40D6-B355-9072630E4DB6}"/>
    <cellStyle name="Normal 23 4 3 2" xfId="7438" xr:uid="{067AA967-DDEA-4EF3-8292-0B333F9804FF}"/>
    <cellStyle name="Normal 23 4 3 2 2" xfId="9078" xr:uid="{18ADB5DE-AF72-4AB8-9984-C3A70871DBE6}"/>
    <cellStyle name="Normal 23 4 3 3" xfId="8294" xr:uid="{C5EEDB20-FA88-43AD-B3EB-575C34756870}"/>
    <cellStyle name="Normal 23 4 4" xfId="6406" xr:uid="{7CEABF2C-2873-4995-A05A-D7534CA76300}"/>
    <cellStyle name="Normal 23 4 4 2" xfId="7439" xr:uid="{B7E7612B-B7EE-483A-A13F-EF57D7E93E6A}"/>
    <cellStyle name="Normal 23 4 4 2 2" xfId="9079" xr:uid="{D5BDD86C-6E5E-48FB-9D61-52D30C71A240}"/>
    <cellStyle name="Normal 23 4 4 3" xfId="8113" xr:uid="{A638398E-2944-4189-B80B-2C1DD7235C89}"/>
    <cellStyle name="Normal 23 4 5" xfId="7078" xr:uid="{B6EFDBB8-DF2D-40AB-9C5F-3E0B26C22A57}"/>
    <cellStyle name="Normal 23 4 5 2" xfId="8718" xr:uid="{CFC74233-DC13-44AB-BC82-036F1A88A7A7}"/>
    <cellStyle name="Normal 23 4 6" xfId="7922" xr:uid="{CFE129CE-DC53-4BC4-A487-62FAF2DDFAD7}"/>
    <cellStyle name="Normal 23 5" xfId="5904" xr:uid="{D9A1D324-252C-43E1-A492-1DCFDAA03CA0}"/>
    <cellStyle name="Normal 23 6" xfId="6646" xr:uid="{5EEB8B98-DF5E-44DD-90E1-16172942BDEB}"/>
    <cellStyle name="Normal 23 6 2" xfId="7440" xr:uid="{1362A4F8-539D-4E84-9DBD-69D4070E5232}"/>
    <cellStyle name="Normal 23 6 2 2" xfId="9080" xr:uid="{71AC7CD8-A3B2-4B40-A6EC-45C2426BAB52}"/>
    <cellStyle name="Normal 23 6 3" xfId="8295" xr:uid="{71A87C45-AA19-4143-A0A8-D95618F9F151}"/>
    <cellStyle name="Normal 23 7" xfId="6647" xr:uid="{0F6EBD13-715A-4845-9BC6-BE0C458CD699}"/>
    <cellStyle name="Normal 23 7 2" xfId="7441" xr:uid="{2A83B595-3CCC-4F60-B6C7-C8B86777B604}"/>
    <cellStyle name="Normal 23 7 2 2" xfId="9081" xr:uid="{8ABD0EBD-B69C-4305-BFAA-A52E7415EA9E}"/>
    <cellStyle name="Normal 23 7 3" xfId="8296" xr:uid="{F1554F04-8D1B-4C3F-886C-9C3E88E67FAD}"/>
    <cellStyle name="Normal 23 8" xfId="6402" xr:uid="{E83A6F24-5AB5-4FD2-9190-2F681B6EC562}"/>
    <cellStyle name="Normal 23 8 2" xfId="7442" xr:uid="{BA7E91CD-088A-439A-A545-67CA9348B1C8}"/>
    <cellStyle name="Normal 23 8 2 2" xfId="9082" xr:uid="{D4B2E46A-1CAB-49C0-A5AC-10D2A493EC6B}"/>
    <cellStyle name="Normal 23 8 3" xfId="8109" xr:uid="{2C4E4C33-B98D-4705-AA16-13C636189912}"/>
    <cellStyle name="Normal 23 9" xfId="7074" xr:uid="{8D3D6502-3C9F-4403-A052-AB80ABD3B3E3}"/>
    <cellStyle name="Normal 23 9 2" xfId="8714" xr:uid="{092FD400-0D94-4DC8-8407-9448B273C745}"/>
    <cellStyle name="Normal 23_1_solis_MK Nr 595 " xfId="5905" xr:uid="{56025C13-E04D-4B81-99DE-694B682AA7C9}"/>
    <cellStyle name="Normal 24" xfId="5906" xr:uid="{9DCB614A-8890-490F-A945-7B93D4D912DC}"/>
    <cellStyle name="Normal 24 2" xfId="5907" xr:uid="{75EBE303-2CE7-42DE-8A5C-FB9A964E05B1}"/>
    <cellStyle name="Normal 24 2 2" xfId="5908" xr:uid="{70C24A93-6F0A-40EE-A278-5E6A4FAC13DB}"/>
    <cellStyle name="Normal 24 2 2 2" xfId="5909" xr:uid="{6B49683B-22A8-4334-948C-D09EA19E3EBD}"/>
    <cellStyle name="Normal 24 2 2 3" xfId="6648" xr:uid="{8E5CA716-7643-4F00-9BAD-D6C0A51EBA82}"/>
    <cellStyle name="Normal 24 2 2 3 2" xfId="7443" xr:uid="{9474C117-1DE6-43F1-B19A-9D4DC7805396}"/>
    <cellStyle name="Normal 24 2 2 3 2 2" xfId="9083" xr:uid="{0CF25535-9388-4BC5-B5A1-8E795E13440D}"/>
    <cellStyle name="Normal 24 2 2 3 3" xfId="8297" xr:uid="{7E724ED5-537E-4B4C-A99B-EE83FB4E53F2}"/>
    <cellStyle name="Normal 24 2 2 4" xfId="6649" xr:uid="{04DD9762-3BB5-4A1E-B7A5-B042F84B6845}"/>
    <cellStyle name="Normal 24 2 2 4 2" xfId="7444" xr:uid="{9FC7088D-F524-4E2D-A862-E6E02315C918}"/>
    <cellStyle name="Normal 24 2 2 4 2 2" xfId="9084" xr:uid="{55694749-171B-4428-9566-5F36D185C8B8}"/>
    <cellStyle name="Normal 24 2 2 4 3" xfId="8298" xr:uid="{2EA2F50C-9BCE-440A-835D-A8E65EEB4A17}"/>
    <cellStyle name="Normal 24 2 2 5" xfId="6409" xr:uid="{0B566803-AC5A-4059-B5AA-1D22BD6427E7}"/>
    <cellStyle name="Normal 24 2 2 5 2" xfId="7445" xr:uid="{C0FF1CCE-3BE6-4C27-BFBC-1A1A7B8B4243}"/>
    <cellStyle name="Normal 24 2 2 5 2 2" xfId="9085" xr:uid="{6B9D370A-684E-40F0-9DC5-5348A8FAC393}"/>
    <cellStyle name="Normal 24 2 2 5 3" xfId="8116" xr:uid="{30E9D0E7-CFCD-4584-B2DF-B5D859D019DF}"/>
    <cellStyle name="Normal 24 2 2 6" xfId="7081" xr:uid="{C1792148-DD0B-41ED-9034-9E868C2D77F2}"/>
    <cellStyle name="Normal 24 2 2 6 2" xfId="8721" xr:uid="{C5A5542B-D297-40B8-8A4C-9CECDEFA566E}"/>
    <cellStyle name="Normal 24 2 2 7" xfId="7925" xr:uid="{B46835A1-9227-4DFB-905A-F827B2B0665F}"/>
    <cellStyle name="Normal 24 2 2_1_solis_MK Nr 595 " xfId="5910" xr:uid="{4C1E5367-B39C-41D5-89B2-4EF769A2C01E}"/>
    <cellStyle name="Normal 24 2 3" xfId="5911" xr:uid="{EFF2EF7D-F96B-48FA-9500-1108184884E1}"/>
    <cellStyle name="Normal 24 2 3 10" xfId="6340" xr:uid="{C87152B5-D6A5-492B-8387-B94028170DD2}"/>
    <cellStyle name="Normal 24 2 3 10 2" xfId="7446" xr:uid="{53CB6B0E-8600-4697-AFA4-2DA510C2ACF4}"/>
    <cellStyle name="Normal 24 2 3 10 2 2" xfId="9086" xr:uid="{45331034-EAE7-4E09-81F9-B9FAE4D1A3A9}"/>
    <cellStyle name="Normal 24 2 3 10 3" xfId="8047" xr:uid="{7828871B-765A-4944-B810-8F27FFD4029C}"/>
    <cellStyle name="Normal 24 2 3 11" xfId="7082" xr:uid="{EA6F29BE-9127-4AFC-8A41-6AD43419DE58}"/>
    <cellStyle name="Normal 24 2 3 11 2" xfId="8722" xr:uid="{2BC8C04F-7BC0-4514-BDE5-F8F96EAFC3A9}"/>
    <cellStyle name="Normal 24 2 3 12" xfId="7926" xr:uid="{0554F3DF-90A5-43A9-B86F-14DD24B32B92}"/>
    <cellStyle name="Normal 24 2 3 2" xfId="5912" xr:uid="{1899F832-A7FB-4F50-B589-E0C99A77FA2A}"/>
    <cellStyle name="Normal 24 2 3 2 2" xfId="5913" xr:uid="{F0F65927-4C3B-4065-9076-4AAB1F2D3F66}"/>
    <cellStyle name="Normal 24 2 3 2_1_solis_MK Nr 595 " xfId="5914" xr:uid="{8D3D1368-7066-48CF-8260-91CF65D3218E}"/>
    <cellStyle name="Normal 24 2 3 3" xfId="5915" xr:uid="{F36AF643-61CB-4241-BFF0-583417696AF0}"/>
    <cellStyle name="Normal 24 2 3 3 2" xfId="5916" xr:uid="{34547B1B-5D0C-4850-ADA8-543960D51D32}"/>
    <cellStyle name="Normal 24 2 3 3 2 2" xfId="6650" xr:uid="{43DD3986-22A0-40DF-9B14-A3021FCB90B7}"/>
    <cellStyle name="Normal 24 2 3 3 2 2 2" xfId="6651" xr:uid="{A4CC24BD-2966-46D2-B939-82DA2D5B56F2}"/>
    <cellStyle name="Normal 24 2 3 3 2 2 2 2" xfId="7448" xr:uid="{10904615-710B-493E-B448-AB0CCB75E30D}"/>
    <cellStyle name="Normal 24 2 3 3 2 2 2 2 2" xfId="9088" xr:uid="{D0561BFB-3E1F-4CD4-9352-7B5C650D6E26}"/>
    <cellStyle name="Normal 24 2 3 3 2 2 2 3" xfId="8300" xr:uid="{3966146C-704F-4567-8DC3-DCEF0D6DDBBA}"/>
    <cellStyle name="Normal 24 2 3 3 2 2 3" xfId="7447" xr:uid="{950DB5DB-3E1A-440C-8ADB-C10273499DCB}"/>
    <cellStyle name="Normal 24 2 3 3 2 2 3 2" xfId="9087" xr:uid="{8F770D1F-CFB7-4600-8427-5A4D2D10F30B}"/>
    <cellStyle name="Normal 24 2 3 3 2 2 4" xfId="8299" xr:uid="{A975052B-A795-42C3-9CB7-3862665F97B0}"/>
    <cellStyle name="Normal 24 2 3 3 2 3" xfId="6652" xr:uid="{D1E31CD4-4278-4C69-AE33-BA8AEB877936}"/>
    <cellStyle name="Normal 24 2 3 3 2 3 2" xfId="7449" xr:uid="{B24B14E0-40E4-4E77-B91D-B7A156026797}"/>
    <cellStyle name="Normal 24 2 3 3 2 3 2 2" xfId="9089" xr:uid="{7ECA8FE0-46E9-4EB8-BF6F-EE59EB17DEEA}"/>
    <cellStyle name="Normal 24 2 3 3 2 3 3" xfId="8301" xr:uid="{CE679ABC-B8F6-46AB-A514-020D6A9078A0}"/>
    <cellStyle name="Normal 24 2 3 3 2 4" xfId="6653" xr:uid="{35F77806-A794-465A-85A6-EBF49C67EAC9}"/>
    <cellStyle name="Normal 24 2 3 3 2 4 2" xfId="7450" xr:uid="{1F221A2A-2DB9-4795-B747-01A77AFD1DF6}"/>
    <cellStyle name="Normal 24 2 3 3 2 4 2 2" xfId="9090" xr:uid="{72B03BC7-74AA-4C38-B2BF-8B64A64F6247}"/>
    <cellStyle name="Normal 24 2 3 3 2 4 3" xfId="8302" xr:uid="{4B5563D4-7823-4F4D-900D-31834831C2DD}"/>
    <cellStyle name="Normal 24 2 3 3 2 5" xfId="6412" xr:uid="{34AD8EB4-8068-4B44-BB6D-A4F34C9F6D81}"/>
    <cellStyle name="Normal 24 2 3 3 2 5 2" xfId="7451" xr:uid="{52170E2D-3460-462A-953F-F25D207C7A6B}"/>
    <cellStyle name="Normal 24 2 3 3 2 5 2 2" xfId="9091" xr:uid="{F4269124-E369-4EF9-921C-D8984E1DA5B8}"/>
    <cellStyle name="Normal 24 2 3 3 2 5 3" xfId="8119" xr:uid="{71D13AF8-5991-43D4-9EDC-CD685304BB65}"/>
    <cellStyle name="Normal 24 2 3 3 2 6" xfId="7084" xr:uid="{3C3F2316-7F83-48E7-BB04-FE9E0AD7C6E8}"/>
    <cellStyle name="Normal 24 2 3 3 2 6 2" xfId="8724" xr:uid="{1FBBD6DB-D478-43CE-ADDF-BCCD7E6FC897}"/>
    <cellStyle name="Normal 24 2 3 3 2 7" xfId="7928" xr:uid="{E5B68ADC-358A-4886-89CC-7BA0BF30E05F}"/>
    <cellStyle name="Normal 24 2 3 3 3" xfId="5917" xr:uid="{7E4FFA78-A2CB-4D7F-9AF7-42EB687E43D9}"/>
    <cellStyle name="Normal 24 2 3 3 3 2" xfId="6654" xr:uid="{9651A7B2-EFE1-48B0-AC74-D099B3EFDA6F}"/>
    <cellStyle name="Normal 24 2 3 3 3 2 2" xfId="7452" xr:uid="{6077CA06-C9BA-4E33-B471-6E9D1ED99F5C}"/>
    <cellStyle name="Normal 24 2 3 3 3 2 2 2" xfId="9092" xr:uid="{5D1533ED-2B29-4A7E-A3A8-5AF07EE23E81}"/>
    <cellStyle name="Normal 24 2 3 3 3 2 3" xfId="8303" xr:uid="{8C933BF0-72CD-4D76-9C76-6F36310DA25E}"/>
    <cellStyle name="Normal 24 2 3 3 3 3" xfId="6655" xr:uid="{2E3E5E26-1C4A-4412-92EE-0FBDEA9DBF35}"/>
    <cellStyle name="Normal 24 2 3 3 3 3 2" xfId="7453" xr:uid="{3DD88AF6-73C9-47DB-8962-28137F3C31A3}"/>
    <cellStyle name="Normal 24 2 3 3 3 3 2 2" xfId="9093" xr:uid="{5E8D3E57-F9DB-4BC0-94B3-801226E5F858}"/>
    <cellStyle name="Normal 24 2 3 3 3 3 3" xfId="8304" xr:uid="{F258A78E-6C52-4B88-9871-5935F9E376A1}"/>
    <cellStyle name="Normal 24 2 3 3 3 4" xfId="6413" xr:uid="{3536E5F7-243E-4701-BCA6-760CF038A0DA}"/>
    <cellStyle name="Normal 24 2 3 3 3 4 2" xfId="7454" xr:uid="{F16EE421-68B6-44D9-9747-E9551A595BF4}"/>
    <cellStyle name="Normal 24 2 3 3 3 4 2 2" xfId="9094" xr:uid="{F65304B9-5547-42FF-9ABC-4FF27C53C4ED}"/>
    <cellStyle name="Normal 24 2 3 3 3 4 3" xfId="8120" xr:uid="{6D49B29C-BB28-4BBB-9EFB-E17033E1A74C}"/>
    <cellStyle name="Normal 24 2 3 3 3 5" xfId="7085" xr:uid="{2137804A-3CA9-4B31-861B-E606739DBC34}"/>
    <cellStyle name="Normal 24 2 3 3 3 5 2" xfId="8725" xr:uid="{3F6BE007-B1F3-4792-B15D-0B4D944ACF50}"/>
    <cellStyle name="Normal 24 2 3 3 3 6" xfId="7929" xr:uid="{E68FD7AE-5333-48A1-AF31-51E55723E7FB}"/>
    <cellStyle name="Normal 24 2 3 3 4" xfId="5918" xr:uid="{E531AE50-B4B3-4F40-AB07-2D77CA4D2A1F}"/>
    <cellStyle name="Normal 24 2 3 3 5" xfId="6656" xr:uid="{2DDACDC8-AF59-4F00-9697-16A347945CAE}"/>
    <cellStyle name="Normal 24 2 3 3 5 2" xfId="7455" xr:uid="{0E5A739A-72C9-417A-9E65-D22C717E4082}"/>
    <cellStyle name="Normal 24 2 3 3 5 2 2" xfId="9095" xr:uid="{BD2D2890-5C95-43EE-95F2-E124AF030CC2}"/>
    <cellStyle name="Normal 24 2 3 3 5 3" xfId="8305" xr:uid="{451AA1DC-77E7-4003-BAE3-446E9106D2CA}"/>
    <cellStyle name="Normal 24 2 3 3 6" xfId="6657" xr:uid="{350E3141-479F-446F-B82E-07ABC2296605}"/>
    <cellStyle name="Normal 24 2 3 3 6 2" xfId="7456" xr:uid="{37B1D186-8B8E-49E3-836C-67CFF70853BF}"/>
    <cellStyle name="Normal 24 2 3 3 6 2 2" xfId="9096" xr:uid="{75D80D93-5E2A-4D0A-917B-2CABD8CC7CD0}"/>
    <cellStyle name="Normal 24 2 3 3 6 3" xfId="8306" xr:uid="{8B23C415-E266-4BA7-BB68-3D105ECE0314}"/>
    <cellStyle name="Normal 24 2 3 3 7" xfId="6411" xr:uid="{B5DD598D-C0CD-4E75-8D93-453945CE58E8}"/>
    <cellStyle name="Normal 24 2 3 3 7 2" xfId="7457" xr:uid="{F0B33949-C561-48A6-9169-660988653313}"/>
    <cellStyle name="Normal 24 2 3 3 7 2 2" xfId="9097" xr:uid="{5090CE1A-0718-40B5-AED2-03CC0BA570DD}"/>
    <cellStyle name="Normal 24 2 3 3 7 3" xfId="8118" xr:uid="{8A61214A-2FBF-4DAB-B90A-F1E15E055063}"/>
    <cellStyle name="Normal 24 2 3 3 8" xfId="7083" xr:uid="{E36F0091-D68E-4A4E-8F56-2297FA5F9B34}"/>
    <cellStyle name="Normal 24 2 3 3 8 2" xfId="8723" xr:uid="{CFB733DB-4A23-4761-81E1-782D5070586F}"/>
    <cellStyle name="Normal 24 2 3 3 9" xfId="7927" xr:uid="{00CF795E-FEFE-4073-B4A2-72BB47D11005}"/>
    <cellStyle name="Normal 24 2 3 3_1_solis_MK Nr 595 " xfId="5919" xr:uid="{D09E67A0-4A34-4131-A660-287155F38C72}"/>
    <cellStyle name="Normal 24 2 3 4" xfId="5920" xr:uid="{8E3CD7F8-F5C6-4B3D-BDF6-5560B4EE97A1}"/>
    <cellStyle name="Normal 24 2 3 4 2" xfId="5921" xr:uid="{F6E2E029-9FF5-4B5D-B2F4-E95023F84EBC}"/>
    <cellStyle name="Normal 24 2 3 4 2 2" xfId="5922" xr:uid="{4BDA16B2-A4B8-469F-9E2B-28AA9C97C90C}"/>
    <cellStyle name="Normal 24 2 3 4 2 2 2" xfId="6658" xr:uid="{1DDC18AA-B2F8-4C14-979E-7D054C37D764}"/>
    <cellStyle name="Normal 24 2 3 4 2 2 2 10" xfId="8307" xr:uid="{4DE682CB-4D5F-4325-A433-D20F670D98F0}"/>
    <cellStyle name="Normal 24 2 3 4 2 2 2 2" xfId="6659" xr:uid="{C6D54594-6840-4471-9E17-6597D5550BCB}"/>
    <cellStyle name="Normal 24 2 3 4 2 2 2 2 2" xfId="7459" xr:uid="{9C201761-54B3-45CD-9BDF-61E308B472D0}"/>
    <cellStyle name="Normal 24 2 3 4 2 2 2 2 2 2" xfId="9099" xr:uid="{2B606EF4-001F-4158-B1DD-3E0CCD21264F}"/>
    <cellStyle name="Normal 24 2 3 4 2 2 2 2 3" xfId="8308" xr:uid="{3746EFBA-8E51-4589-A0AC-FD2986ABE29F}"/>
    <cellStyle name="Normal 24 2 3 4 2 2 2 3" xfId="6660" xr:uid="{EEBCF8B0-F5E7-48C1-B6A0-1C7945E952B1}"/>
    <cellStyle name="Normal 24 2 3 4 2 2 2 3 2" xfId="7460" xr:uid="{64068366-5028-4022-8718-4FFAF0CC71F7}"/>
    <cellStyle name="Normal 24 2 3 4 2 2 2 3 2 2" xfId="9100" xr:uid="{6AB9A194-0CE5-485E-859B-968ABCED0460}"/>
    <cellStyle name="Normal 24 2 3 4 2 2 2 3 3" xfId="8309" xr:uid="{1A4F04D0-4DB7-4700-AF87-19E7E1151E3A}"/>
    <cellStyle name="Normal 24 2 3 4 2 2 2 4" xfId="6661" xr:uid="{472836A9-9CD7-45BC-93EE-454F905DAAFC}"/>
    <cellStyle name="Normal 24 2 3 4 2 2 2 4 2" xfId="7461" xr:uid="{0B51BC91-E0EB-4415-A7E3-8B7F451FBC0F}"/>
    <cellStyle name="Normal 24 2 3 4 2 2 2 4 2 2" xfId="9101" xr:uid="{2B946D2F-F4A8-43C6-9670-D788E7769289}"/>
    <cellStyle name="Normal 24 2 3 4 2 2 2 4 3" xfId="8310" xr:uid="{55339D84-4258-4601-9095-5AAE2D65EDB8}"/>
    <cellStyle name="Normal 24 2 3 4 2 2 2 5" xfId="6662" xr:uid="{5AB0FA08-F5B9-491B-8401-D6598206731A}"/>
    <cellStyle name="Normal 24 2 3 4 2 2 2 5 2" xfId="7462" xr:uid="{CA35CFFF-28D8-4041-B962-13B722487822}"/>
    <cellStyle name="Normal 24 2 3 4 2 2 2 5 2 2" xfId="9102" xr:uid="{787C48C2-8CB9-4581-BCA0-E100906BA8DF}"/>
    <cellStyle name="Normal 24 2 3 4 2 2 2 5 3" xfId="8311" xr:uid="{DC997C96-64A6-410C-B9A2-BE3AA2ED322A}"/>
    <cellStyle name="Normal 24 2 3 4 2 2 2 6" xfId="6663" xr:uid="{3C71BD29-844C-41F2-83BE-5AD2B2919843}"/>
    <cellStyle name="Normal 24 2 3 4 2 2 2 6 2" xfId="7463" xr:uid="{2B196481-61ED-4EF2-B6B8-44AC74A999CE}"/>
    <cellStyle name="Normal 24 2 3 4 2 2 2 6 2 2" xfId="9103" xr:uid="{4CEF704E-C0FE-406A-912A-A7920354C831}"/>
    <cellStyle name="Normal 24 2 3 4 2 2 2 6 3" xfId="8312" xr:uid="{3ABD40CB-DE62-41D0-A2E8-089541DC4EA4}"/>
    <cellStyle name="Normal 24 2 3 4 2 2 2 7" xfId="6664" xr:uid="{21088CDE-75F6-4ABF-AF5F-05858234EA13}"/>
    <cellStyle name="Normal 24 2 3 4 2 2 2 7 2" xfId="7464" xr:uid="{DC47D886-AAC9-472E-BF8D-F922EDFC94CE}"/>
    <cellStyle name="Normal 24 2 3 4 2 2 2 7 2 2" xfId="9104" xr:uid="{78DDB277-0A1F-4E8A-B886-F482725F98A4}"/>
    <cellStyle name="Normal 24 2 3 4 2 2 2 7 3" xfId="8313" xr:uid="{6B9B6037-4902-4835-9535-18CCB2367AF6}"/>
    <cellStyle name="Normal 24 2 3 4 2 2 2 8" xfId="6665" xr:uid="{69B51E4D-B8F2-4380-80F8-7BFCE58D15B8}"/>
    <cellStyle name="Normal 24 2 3 4 2 2 2 8 2" xfId="7465" xr:uid="{480CDF58-B6F5-4A5C-A33D-4242215751A5}"/>
    <cellStyle name="Normal 24 2 3 4 2 2 2 8 2 2" xfId="9105" xr:uid="{5A49B752-C8B0-44E7-8800-E4A4B81A43F3}"/>
    <cellStyle name="Normal 24 2 3 4 2 2 2 8 3" xfId="8314" xr:uid="{923F0424-3204-4C07-A5BA-87E405E0E21F}"/>
    <cellStyle name="Normal 24 2 3 4 2 2 2 9" xfId="7458" xr:uid="{54637465-2784-4D02-A4FB-01A453E48DE7}"/>
    <cellStyle name="Normal 24 2 3 4 2 2 2 9 2" xfId="9098" xr:uid="{2FC2ACB2-201A-4DCB-95FC-288F148F372A}"/>
    <cellStyle name="Normal 24 2 3 4 2 2 3" xfId="6666" xr:uid="{E20BE332-2A02-4537-8B14-AEC35DF3C76C}"/>
    <cellStyle name="Normal 24 2 3 4 2 2 3 2" xfId="6667" xr:uid="{AA3B8576-6D23-4B1D-8ABF-161820AD8AFF}"/>
    <cellStyle name="Normal 24 2 3 4 2 2 3 2 2" xfId="7467" xr:uid="{80285500-98AE-4B8E-9AF8-96182B62F4EB}"/>
    <cellStyle name="Normal 24 2 3 4 2 2 3 2 2 2" xfId="9107" xr:uid="{01C71329-E9D3-41B1-B71D-2B199AE85477}"/>
    <cellStyle name="Normal 24 2 3 4 2 2 3 2 3" xfId="8316" xr:uid="{13C8A024-5357-4A0C-BDB9-7B8219FCE845}"/>
    <cellStyle name="Normal 24 2 3 4 2 2 3 3" xfId="6668" xr:uid="{8FB72C2C-1E24-44AB-A900-DAF7C4CF9BC4}"/>
    <cellStyle name="Normal 24 2 3 4 2 2 3 3 2" xfId="7468" xr:uid="{AD2FDAF0-7713-4BDD-9262-B60902F8BC9E}"/>
    <cellStyle name="Normal 24 2 3 4 2 2 3 3 2 2" xfId="9108" xr:uid="{67693534-A115-405E-91A2-062607FA97EF}"/>
    <cellStyle name="Normal 24 2 3 4 2 2 3 3 3" xfId="8317" xr:uid="{1F2FD9A8-BDB7-4318-912D-59CA8619985D}"/>
    <cellStyle name="Normal 24 2 3 4 2 2 3 4" xfId="7466" xr:uid="{2CBC22FE-CFFA-41B3-8819-6CE0CE8141CB}"/>
    <cellStyle name="Normal 24 2 3 4 2 2 3 4 2" xfId="9106" xr:uid="{2FB79041-AE6B-4BC3-8EF4-5F10C89C04DF}"/>
    <cellStyle name="Normal 24 2 3 4 2 2 3 5" xfId="8315" xr:uid="{622820AA-9EF9-4DD9-B853-C9F72FD179EB}"/>
    <cellStyle name="Normal 24 2 3 4 2 2 4" xfId="6669" xr:uid="{1FB6DD14-1659-47BF-B56F-339CF7CFDF8B}"/>
    <cellStyle name="Normal 24 2 3 4 2 2 4 2" xfId="7469" xr:uid="{AAF111DD-5DE6-4ECF-871E-E5DD9279594D}"/>
    <cellStyle name="Normal 24 2 3 4 2 2 4 2 2" xfId="9109" xr:uid="{B36407B1-6382-4FE3-837A-F3B23CAE5EE7}"/>
    <cellStyle name="Normal 24 2 3 4 2 2 4 3" xfId="8318" xr:uid="{BB348034-CEB9-4590-BF7C-D3F5C5E2349B}"/>
    <cellStyle name="Normal 24 2 3 4 2 2 5" xfId="6670" xr:uid="{F9E6C923-CBCB-486D-8076-BADD77817EBD}"/>
    <cellStyle name="Normal 24 2 3 4 2 2 5 2" xfId="7470" xr:uid="{3CAB7543-6BBD-4EEC-AC8E-043DC7B8154E}"/>
    <cellStyle name="Normal 24 2 3 4 2 2 5 2 2" xfId="9110" xr:uid="{65975BF8-3EA6-4183-9D53-A0060C9DF41C}"/>
    <cellStyle name="Normal 24 2 3 4 2 2 5 3" xfId="8319" xr:uid="{8621987B-6B85-4B3F-B562-804E1663D322}"/>
    <cellStyle name="Normal 24 2 3 4 2 2 6" xfId="6671" xr:uid="{7A4F281B-A9B8-4729-A0D9-C3FC892E0038}"/>
    <cellStyle name="Normal 24 2 3 4 2 2 6 2" xfId="7471" xr:uid="{28AA5FD2-469E-4039-BB7D-73CDA3CAA68B}"/>
    <cellStyle name="Normal 24 2 3 4 2 2 6 2 2" xfId="9111" xr:uid="{503A3734-E3E2-4138-BC96-AFFB64F64EED}"/>
    <cellStyle name="Normal 24 2 3 4 2 2 6 3" xfId="8320" xr:uid="{2828EA26-1596-4F92-81F6-E3A4D15B4218}"/>
    <cellStyle name="Normal 24 2 3 4 2 2 7" xfId="6414" xr:uid="{D1B0339F-8F0E-4CD1-847F-14A53C49D5F4}"/>
    <cellStyle name="Normal 24 2 3 4 2 2 7 2" xfId="7472" xr:uid="{7790F5CF-1673-4BF0-A24F-18562F7B7E0D}"/>
    <cellStyle name="Normal 24 2 3 4 2 2 7 2 2" xfId="9112" xr:uid="{0189C5C0-98BC-4999-ADB9-E90B1F9C977F}"/>
    <cellStyle name="Normal 24 2 3 4 2 2 7 3" xfId="8121" xr:uid="{1BDB5677-C365-4029-8F59-7D9E501A2FB0}"/>
    <cellStyle name="Normal 24 2 3 4 2 2 8" xfId="7086" xr:uid="{3B962D5C-3AE3-410C-81E6-9FBEEF6900A1}"/>
    <cellStyle name="Normal 24 2 3 4 2 2 8 2" xfId="8726" xr:uid="{EF59797B-17BF-46BC-A25E-E91819359DB9}"/>
    <cellStyle name="Normal 24 2 3 4 2 2 9" xfId="7930" xr:uid="{88398E09-FEAA-4F6B-B6F5-B3BF252A06CA}"/>
    <cellStyle name="Normal 24 2 3 4 2 3" xfId="6672" xr:uid="{D12D08DD-E896-44BC-9E40-0D21AE740034}"/>
    <cellStyle name="Normal 24 2 3 4 2 3 2" xfId="6673" xr:uid="{5DFF8771-24E1-4B7A-AEF4-4EACA080976A}"/>
    <cellStyle name="Normal 24 2 3 4 2 3 2 2" xfId="7474" xr:uid="{4138E5A3-1499-46DD-884E-6E56954428B4}"/>
    <cellStyle name="Normal 24 2 3 4 2 3 2 2 2" xfId="9114" xr:uid="{BFA0E1D7-889F-44AC-AE73-5E725FDBA333}"/>
    <cellStyle name="Normal 24 2 3 4 2 3 2 3" xfId="8322" xr:uid="{489045BF-3D81-4FF1-98A2-F7C9DFD666E9}"/>
    <cellStyle name="Normal 24 2 3 4 2 3 3" xfId="6674" xr:uid="{95217CE9-5E85-4B9B-88AC-3EE5C2A557D9}"/>
    <cellStyle name="Normal 24 2 3 4 2 3 3 2" xfId="7475" xr:uid="{862BBA26-2338-4ED2-AFE4-12C2ED3BF192}"/>
    <cellStyle name="Normal 24 2 3 4 2 3 3 2 2" xfId="9115" xr:uid="{B97627AD-0699-4B51-B795-E13A59B38CBF}"/>
    <cellStyle name="Normal 24 2 3 4 2 3 3 3" xfId="8323" xr:uid="{9CD3117F-C585-46F5-99C2-2DF5A6866244}"/>
    <cellStyle name="Normal 24 2 3 4 2 3 4" xfId="6675" xr:uid="{2B7AA57E-2B6A-4E85-B508-3DEE086D6016}"/>
    <cellStyle name="Normal 24 2 3 4 2 3 4 2" xfId="7476" xr:uid="{FED9D72C-1422-4A80-AB36-5FE2F324FC4A}"/>
    <cellStyle name="Normal 24 2 3 4 2 3 4 2 2" xfId="9116" xr:uid="{F3EA5D26-996D-4EDB-B1BE-22D5757CAC56}"/>
    <cellStyle name="Normal 24 2 3 4 2 3 4 3" xfId="8324" xr:uid="{70D89913-B228-464E-AE3E-D9284297081D}"/>
    <cellStyle name="Normal 24 2 3 4 2 3 5" xfId="6676" xr:uid="{92F17A85-82AA-43B0-A13D-BB1153419D7D}"/>
    <cellStyle name="Normal 24 2 3 4 2 3 5 2" xfId="6677" xr:uid="{C4BF953E-5BC0-4BBA-A694-CECA9894FF7C}"/>
    <cellStyle name="Normal 24 2 3 4 2 3 5 2 2" xfId="7478" xr:uid="{A6FC541D-A2C4-4728-A4F7-FECB815A6A5C}"/>
    <cellStyle name="Normal 24 2 3 4 2 3 5 2 2 2" xfId="9118" xr:uid="{D94AD151-AAD0-4FE9-BC66-4C8EB3BD17E5}"/>
    <cellStyle name="Normal 24 2 3 4 2 3 5 2 3" xfId="8326" xr:uid="{1302BCDD-E492-4A6C-A1CA-464C8C85DE48}"/>
    <cellStyle name="Normal 24 2 3 4 2 3 5 3" xfId="7477" xr:uid="{3869A6BC-8E36-409A-8D9F-39D51F8C4FA8}"/>
    <cellStyle name="Normal 24 2 3 4 2 3 5 3 2" xfId="9117" xr:uid="{ABD4C55C-69E4-4ECC-A423-F819101ED1E9}"/>
    <cellStyle name="Normal 24 2 3 4 2 3 5 4" xfId="8325" xr:uid="{8A5421F2-2FBA-4429-86E7-349A90D7361E}"/>
    <cellStyle name="Normal 24 2 3 4 2 3 6" xfId="6678" xr:uid="{6B70AD6B-03C9-4818-B956-94F271F3FD78}"/>
    <cellStyle name="Normal 24 2 3 4 2 3 6 2" xfId="7479" xr:uid="{1E1C45F0-17B3-429C-8956-94A61150762B}"/>
    <cellStyle name="Normal 24 2 3 4 2 3 6 2 2" xfId="9119" xr:uid="{4DDBF442-129A-4D4B-BDEA-55646E5F09A7}"/>
    <cellStyle name="Normal 24 2 3 4 2 3 6 3" xfId="8327" xr:uid="{A74F6F03-28AC-49CB-A1B1-3D9DE3D12A9A}"/>
    <cellStyle name="Normal 24 2 3 4 2 3 7" xfId="7473" xr:uid="{551EB199-5E83-4150-99C0-D52F96DC913A}"/>
    <cellStyle name="Normal 24 2 3 4 2 3 7 2" xfId="9113" xr:uid="{71DDFAE3-CECE-48E7-9CA7-FE8A5D44A1AD}"/>
    <cellStyle name="Normal 24 2 3 4 2 3 8" xfId="8321" xr:uid="{3852896B-6469-4331-AE94-AB82CB09F211}"/>
    <cellStyle name="Normal 24 2 3 4 2_1_solis_MK Nr 595 " xfId="5923" xr:uid="{59029ACA-3321-4CB6-8780-6FF8E1E5B2CD}"/>
    <cellStyle name="Normal 24 2 3 4 3" xfId="5924" xr:uid="{C7C456F0-462C-47CE-9210-86B305998E5B}"/>
    <cellStyle name="Normal 24 2 3 4_1_solis_MK Nr 595 " xfId="5925" xr:uid="{9A21D472-D4AA-44C7-8B17-FFD64D573FA2}"/>
    <cellStyle name="Normal 24 2 3 5" xfId="5926" xr:uid="{A34DDEC8-A402-4A96-856C-BC7A60CF03AB}"/>
    <cellStyle name="Normal 24 2 3 5 2" xfId="6679" xr:uid="{885E51C6-4A70-4712-AE47-D1C0C2862402}"/>
    <cellStyle name="Normal 24 2 3 5 2 2" xfId="7480" xr:uid="{F707CCA5-B568-45AF-8BFA-F2A4C34C3ED8}"/>
    <cellStyle name="Normal 24 2 3 5 2 2 2" xfId="9120" xr:uid="{B87F01BC-F41C-4ED4-9201-E2519BFB6E29}"/>
    <cellStyle name="Normal 24 2 3 5 2 3" xfId="8328" xr:uid="{7D223CAC-5187-4B15-928B-DDECDA5C08B0}"/>
    <cellStyle name="Normal 24 2 3 5 3" xfId="6680" xr:uid="{04D527E9-99AE-4445-8069-3B3CE459F096}"/>
    <cellStyle name="Normal 24 2 3 5 3 2" xfId="7481" xr:uid="{65DECE3A-F041-4562-BF8F-B60DA5FDC9B0}"/>
    <cellStyle name="Normal 24 2 3 5 3 2 2" xfId="9121" xr:uid="{910A9462-FAA5-40CA-9597-65BEB3CE1846}"/>
    <cellStyle name="Normal 24 2 3 5 3 3" xfId="8329" xr:uid="{13D6E09B-A9DA-448C-863B-399A61C88ECC}"/>
    <cellStyle name="Normal 24 2 3 5 4" xfId="6415" xr:uid="{BB3BC2F0-C340-4729-B9E6-CD5814534DFA}"/>
    <cellStyle name="Normal 24 2 3 5 4 2" xfId="7482" xr:uid="{9B9FF3E6-62C6-4304-82CC-686AA12B0803}"/>
    <cellStyle name="Normal 24 2 3 5 4 2 2" xfId="9122" xr:uid="{18B13BA7-552E-4E3E-9152-A999494E47A9}"/>
    <cellStyle name="Normal 24 2 3 5 4 3" xfId="8122" xr:uid="{E5F322E3-1754-4D52-97FF-1E33DC512BC8}"/>
    <cellStyle name="Normal 24 2 3 5 5" xfId="7087" xr:uid="{5BE5622F-1F9D-41CC-B646-376D937FEA1C}"/>
    <cellStyle name="Normal 24 2 3 5 5 2" xfId="8727" xr:uid="{ABC6AD04-3707-42D3-9251-AF4978C7B50F}"/>
    <cellStyle name="Normal 24 2 3 5 6" xfId="7931" xr:uid="{B96F62C2-FE14-4DFD-9F57-C180147CB42B}"/>
    <cellStyle name="Normal 24 2 3 6" xfId="5927" xr:uid="{BFBCADC3-0188-41E4-B116-DD1E7ED003BE}"/>
    <cellStyle name="Normal 24 2 3 7" xfId="6681" xr:uid="{B23E9DE3-2765-49AB-8FD1-9905A8EBF394}"/>
    <cellStyle name="Normal 24 2 3 7 2" xfId="7483" xr:uid="{08A5AE51-C598-4279-94F7-9970D9A5CFE4}"/>
    <cellStyle name="Normal 24 2 3 7 2 2" xfId="9123" xr:uid="{F32517B9-2BE5-4454-8D2C-CF4A81815CC7}"/>
    <cellStyle name="Normal 24 2 3 7 3" xfId="8330" xr:uid="{4EDB3555-2281-443F-9D12-E9CE9AF15F38}"/>
    <cellStyle name="Normal 24 2 3 8" xfId="6682" xr:uid="{D258E75E-BA2E-47F6-909F-0A9B026A6A20}"/>
    <cellStyle name="Normal 24 2 3 8 2" xfId="7484" xr:uid="{8356F184-030C-471E-92CA-4100EC4C0FEE}"/>
    <cellStyle name="Normal 24 2 3 8 2 2" xfId="9124" xr:uid="{18E0A0D0-F70D-41A3-BE94-903DA683C50C}"/>
    <cellStyle name="Normal 24 2 3 8 3" xfId="8331" xr:uid="{4BAECCFC-A6B8-4D8D-A6D6-AB2206237DB5}"/>
    <cellStyle name="Normal 24 2 3 9" xfId="6410" xr:uid="{A12E526D-7289-46C3-BA06-7D3C1359B1FD}"/>
    <cellStyle name="Normal 24 2 3 9 2" xfId="7485" xr:uid="{47FBDDA7-131A-451A-9012-8017812591BB}"/>
    <cellStyle name="Normal 24 2 3 9 2 2" xfId="9125" xr:uid="{F1986DBA-617F-42D3-9FA9-FA1AE87FB5E1}"/>
    <cellStyle name="Normal 24 2 3 9 3" xfId="8117" xr:uid="{7CAC86C7-3B0A-46B4-9E13-CA44585818E1}"/>
    <cellStyle name="Normal 24 2 3_1_solis_MK Nr 595 " xfId="5928" xr:uid="{5ED298AA-043B-4DC8-8339-5A9D13EB4DA2}"/>
    <cellStyle name="Normal 24 2 4" xfId="5929" xr:uid="{5CB674E5-07DE-4A97-B69C-78A3E355AFF5}"/>
    <cellStyle name="Normal 24 2 5" xfId="6683" xr:uid="{911F9199-0F2B-4506-944A-8E5D901E7749}"/>
    <cellStyle name="Normal 24 2 5 2" xfId="7486" xr:uid="{9778CA82-90E0-4721-982E-642EA4E122E8}"/>
    <cellStyle name="Normal 24 2 5 2 2" xfId="9126" xr:uid="{21040D23-07D1-4862-A2AB-4CA6E84A550E}"/>
    <cellStyle name="Normal 24 2 5 3" xfId="8332" xr:uid="{C8DD5C11-7CC6-4EEC-9715-7C482057FBB6}"/>
    <cellStyle name="Normal 24 2 6" xfId="6684" xr:uid="{2D812451-46F6-4862-B7D2-BE552C5C6852}"/>
    <cellStyle name="Normal 24 2 6 2" xfId="7487" xr:uid="{15C3CA85-9AA9-4364-BF1F-3D815BD3C501}"/>
    <cellStyle name="Normal 24 2 6 2 2" xfId="9127" xr:uid="{FAB659DB-DCED-482D-A6F1-35A89DE95797}"/>
    <cellStyle name="Normal 24 2 6 3" xfId="8333" xr:uid="{3DFC75E8-20DC-4FA9-AE7B-0F828EFB2DD0}"/>
    <cellStyle name="Normal 24 2 7" xfId="6408" xr:uid="{26A309AB-DF89-4F5F-AEFC-5C8530B30B05}"/>
    <cellStyle name="Normal 24 2 7 2" xfId="7488" xr:uid="{ED69B10B-F4AF-4FC1-92E6-0E2829A0644C}"/>
    <cellStyle name="Normal 24 2 7 2 2" xfId="9128" xr:uid="{DAACDCDE-42BB-4CCE-BE61-23A7068E22AD}"/>
    <cellStyle name="Normal 24 2 7 3" xfId="8115" xr:uid="{5ABCD504-DC27-4E50-9FA4-D5277D292093}"/>
    <cellStyle name="Normal 24 2 8" xfId="7080" xr:uid="{96C414B4-5D43-407E-B43E-5C6DF27A7C41}"/>
    <cellStyle name="Normal 24 2 8 2" xfId="8720" xr:uid="{9F674ED4-67A2-4AC1-A71B-FC3E94FB0117}"/>
    <cellStyle name="Normal 24 2 9" xfId="7924" xr:uid="{03620D23-F9C0-48A6-BB11-BFE88264472C}"/>
    <cellStyle name="Normal 24 2_1_solis_MK Nr 595 " xfId="5930" xr:uid="{6FD35B5D-4302-428D-8E0B-F2C83582F59B}"/>
    <cellStyle name="Normal 24 3" xfId="5931" xr:uid="{79E9E8CD-FA30-43F4-AEDD-A4B639951E9F}"/>
    <cellStyle name="Normal 24 3 2" xfId="5932" xr:uid="{C2071130-7D56-467E-880C-A430B0E819A1}"/>
    <cellStyle name="Normal 24 3 3" xfId="6685" xr:uid="{A0861BFD-CFD5-44BB-B581-97D01A3DE57A}"/>
    <cellStyle name="Normal 24 3 3 2" xfId="7489" xr:uid="{63766925-0E1C-41DF-A34B-E0B7FF610780}"/>
    <cellStyle name="Normal 24 3 3 2 2" xfId="9129" xr:uid="{7B552D56-731B-428C-A637-2F32D572D778}"/>
    <cellStyle name="Normal 24 3 3 3" xfId="8334" xr:uid="{2D21415D-7608-4467-BC90-81B276E1C396}"/>
    <cellStyle name="Normal 24 3 4" xfId="6686" xr:uid="{DAA5DA67-5BEE-48A0-B278-EB48D29282CA}"/>
    <cellStyle name="Normal 24 3 4 2" xfId="7490" xr:uid="{A0871313-FEB5-4030-84FC-A9FE828B9CF4}"/>
    <cellStyle name="Normal 24 3 4 2 2" xfId="9130" xr:uid="{5CD4C4BE-8006-4BA1-A247-1311C2826885}"/>
    <cellStyle name="Normal 24 3 4 3" xfId="8335" xr:uid="{37F357F1-0865-4192-85D8-E147BF86A9AF}"/>
    <cellStyle name="Normal 24 3 5" xfId="6416" xr:uid="{40CD4E03-30BC-489C-BE2B-CB6B642644EC}"/>
    <cellStyle name="Normal 24 3 5 2" xfId="7491" xr:uid="{16AFF5E8-418B-4B58-9385-812EC787406D}"/>
    <cellStyle name="Normal 24 3 5 2 2" xfId="9131" xr:uid="{65D89EB5-91E0-49B7-868E-287913D33E09}"/>
    <cellStyle name="Normal 24 3 5 3" xfId="8123" xr:uid="{F5C3FB14-62CD-4A36-8D2F-5AEFC16240EE}"/>
    <cellStyle name="Normal 24 3 6" xfId="7088" xr:uid="{5AC59953-EDFF-4CB5-9F74-556A01362E7D}"/>
    <cellStyle name="Normal 24 3 6 2" xfId="8728" xr:uid="{2D8226A4-1FC8-4496-B8F7-0052B85449F4}"/>
    <cellStyle name="Normal 24 3 7" xfId="7932" xr:uid="{A723A64C-189A-4B6B-A5A6-CF4AFA2CDCC9}"/>
    <cellStyle name="Normal 24 3_1_solis_MK Nr 595 " xfId="5933" xr:uid="{19833662-1A4F-4422-809F-55CC9871394D}"/>
    <cellStyle name="Normal 24 4" xfId="5934" xr:uid="{D9C1E2F2-3943-4250-A2EE-50CE2E417270}"/>
    <cellStyle name="Normal 24 5" xfId="6687" xr:uid="{A2B21951-C6FC-4B5B-9D37-27C7BC8BB8E8}"/>
    <cellStyle name="Normal 24 5 2" xfId="7492" xr:uid="{D25C546E-736E-4864-AB9C-BA44E1A21A00}"/>
    <cellStyle name="Normal 24 5 2 2" xfId="9132" xr:uid="{9191EEE7-C02C-4058-A859-7A8798D60697}"/>
    <cellStyle name="Normal 24 5 3" xfId="8336" xr:uid="{14682D08-54B7-4D22-A3A0-6A34A5044D4B}"/>
    <cellStyle name="Normal 24 6" xfId="6688" xr:uid="{92B6180D-0C01-4DA9-BC1E-5A0FF33512EA}"/>
    <cellStyle name="Normal 24 6 2" xfId="7493" xr:uid="{CB80D463-CDE0-4638-B2A2-E8FB8A216394}"/>
    <cellStyle name="Normal 24 6 2 2" xfId="9133" xr:uid="{C6484306-5BCC-4A1B-908A-9CB0D66AA62E}"/>
    <cellStyle name="Normal 24 6 3" xfId="8337" xr:uid="{0A9C1E64-D003-4DC1-909F-3B92C4DF0A5E}"/>
    <cellStyle name="Normal 24 7" xfId="6407" xr:uid="{9780610D-63B9-4907-ABD0-8510321179EB}"/>
    <cellStyle name="Normal 24 7 2" xfId="7494" xr:uid="{EB6DD7C3-8188-42A1-A804-365C24A6F138}"/>
    <cellStyle name="Normal 24 7 2 2" xfId="9134" xr:uid="{4B45908E-B874-4E60-83F8-85DA229AED4C}"/>
    <cellStyle name="Normal 24 7 3" xfId="8114" xr:uid="{0200203B-9DE5-4791-B413-3A74A4864DCC}"/>
    <cellStyle name="Normal 24 8" xfId="7079" xr:uid="{B3B348D7-BED6-441D-977C-7F6E7B636A92}"/>
    <cellStyle name="Normal 24 8 2" xfId="8719" xr:uid="{9472AC87-020C-4779-A00D-450BD7947E9C}"/>
    <cellStyle name="Normal 24 9" xfId="7923" xr:uid="{FD5BF487-E3BC-49B2-9FCE-AF6DE23FF5B0}"/>
    <cellStyle name="Normal 24_1_solis_MK Nr 595 " xfId="5935" xr:uid="{B0B9058A-5A98-47DF-94E6-3BA55056FCB8}"/>
    <cellStyle name="Normal 25" xfId="5936" xr:uid="{DC687692-B7DC-4742-844B-30BF0A904A8F}"/>
    <cellStyle name="Normal 25 2" xfId="6689" xr:uid="{81AD1CA3-859D-4978-8D63-D28B01371BDA}"/>
    <cellStyle name="Normal 26" xfId="5937" xr:uid="{A989E726-9A8C-4518-8323-C9F98DE09353}"/>
    <cellStyle name="Normal 26 2" xfId="5938" xr:uid="{537D4359-DF2D-4036-B0FB-89D02C202E77}"/>
    <cellStyle name="Normal 26 3" xfId="5939" xr:uid="{2234B471-5DA7-46D3-8CD0-11C5AC6413BE}"/>
    <cellStyle name="Normal 26 4" xfId="6690" xr:uid="{12A0789E-8C42-420F-A04C-BF2C395C1FFB}"/>
    <cellStyle name="Normal 26 4 2" xfId="7495" xr:uid="{9757F8A8-F0E7-4296-9E46-40FEFE90BA8B}"/>
    <cellStyle name="Normal 26 4 2 2" xfId="9135" xr:uid="{7D24AED8-22C9-45BA-B350-974BA1B05A2F}"/>
    <cellStyle name="Normal 26 4 3" xfId="8338" xr:uid="{3BB1AE74-789F-4ED5-96AC-5A71961BD43D}"/>
    <cellStyle name="Normal 26 5" xfId="6691" xr:uid="{57AFEDEF-22FC-4B0F-9979-324BEFAFF25C}"/>
    <cellStyle name="Normal 26 5 2" xfId="7496" xr:uid="{30397A06-91D3-43E8-B2AA-9DB4D269E7B4}"/>
    <cellStyle name="Normal 26 5 2 2" xfId="9136" xr:uid="{2D7C177F-E984-47B3-B436-784A2E313C0C}"/>
    <cellStyle name="Normal 26 5 3" xfId="8339" xr:uid="{FBEAE81E-92FB-4720-845D-CCA4A31EBCFC}"/>
    <cellStyle name="Normal 26 6" xfId="6417" xr:uid="{9BFD5875-A975-41C4-8A46-367BEB4FBFC6}"/>
    <cellStyle name="Normal 26 6 2" xfId="7497" xr:uid="{75909AB4-51D3-4788-A7A2-42EE7F20F47C}"/>
    <cellStyle name="Normal 26 6 2 2" xfId="9137" xr:uid="{20A20320-4D0C-43CE-8730-3A577A136741}"/>
    <cellStyle name="Normal 26 6 3" xfId="8124" xr:uid="{B8F41A2D-3C12-4C5C-B131-D603C1CE97BF}"/>
    <cellStyle name="Normal 26 7" xfId="7089" xr:uid="{D9242BA6-3BDC-45B7-BA11-2D738A30332A}"/>
    <cellStyle name="Normal 26 7 2" xfId="8729" xr:uid="{71281617-2E0A-462C-ACDE-2EFCEFDA819B}"/>
    <cellStyle name="Normal 26 8" xfId="7933" xr:uid="{AD86C3A0-4CEF-4A74-8C99-BC81B6CA5CEF}"/>
    <cellStyle name="Normal 26_1_solis_MK Nr 595 " xfId="5940" xr:uid="{A6A45442-4FCE-47F6-A797-82C9C8EC5DBE}"/>
    <cellStyle name="Normal 27" xfId="5941" xr:uid="{2887E804-4205-4669-BC0B-AFBA158C82EE}"/>
    <cellStyle name="Normal 27 10" xfId="6418" xr:uid="{AA366667-0E35-4B72-8C97-DD34054AFB88}"/>
    <cellStyle name="Normal 27 10 2" xfId="7498" xr:uid="{C0875860-E10F-4182-8771-930E2C7CE887}"/>
    <cellStyle name="Normal 27 10 2 2" xfId="9138" xr:uid="{1840907C-52DB-4EBD-B811-DAAEAAB92D16}"/>
    <cellStyle name="Normal 27 10 3" xfId="8125" xr:uid="{42ECBF3B-31A2-4852-B1E0-EBC1850DC303}"/>
    <cellStyle name="Normal 27 11" xfId="7090" xr:uid="{D5BFD201-8E7B-41A1-9147-51456F3D960F}"/>
    <cellStyle name="Normal 27 11 2" xfId="8730" xr:uid="{DEFABDB6-365F-452A-85BA-FE3E8A9FCBFE}"/>
    <cellStyle name="Normal 27 12" xfId="7934" xr:uid="{87C584B1-2FCA-4C35-B11F-F7472693E68D}"/>
    <cellStyle name="Normal 27 2" xfId="5942" xr:uid="{DE6F9134-7B08-46DB-9B65-7D5AB5B83CFF}"/>
    <cellStyle name="Normal 27 3" xfId="5943" xr:uid="{297BC4D3-A435-4CD6-9CF0-467D5E306CB9}"/>
    <cellStyle name="Normal 27 4" xfId="5944" xr:uid="{BCE9EBF4-1E2F-4B85-9DD6-04947878FCB4}"/>
    <cellStyle name="Normal 27 5" xfId="5945" xr:uid="{EEB5396A-452C-4E17-8820-EFD7A01E526F}"/>
    <cellStyle name="Normal 27 6" xfId="5946" xr:uid="{B065F2E6-1D50-4259-9295-36A957E43278}"/>
    <cellStyle name="Normal 27 7" xfId="5947" xr:uid="{36066DE1-3FEE-414C-AD80-9D03F42E888A}"/>
    <cellStyle name="Normal 27 8" xfId="6692" xr:uid="{8852BF25-A24B-4F1B-886E-6A4D85E19C62}"/>
    <cellStyle name="Normal 27 8 2" xfId="7499" xr:uid="{A83637F1-38CB-46E0-BEA2-D0BD159BA51E}"/>
    <cellStyle name="Normal 27 8 2 2" xfId="9139" xr:uid="{418DA74D-AC26-4E2D-8A8C-41E1C876579C}"/>
    <cellStyle name="Normal 27 8 3" xfId="8340" xr:uid="{10BDF0F1-123F-4158-81B2-6A11692971DE}"/>
    <cellStyle name="Normal 27 9" xfId="6693" xr:uid="{D09F1850-E7D4-47CF-A431-81C5DE601F90}"/>
    <cellStyle name="Normal 27 9 2" xfId="7500" xr:uid="{19F34C87-714C-49F0-8D75-E8667D7BC07B}"/>
    <cellStyle name="Normal 27 9 2 2" xfId="9140" xr:uid="{20EB4FAA-E529-404D-9934-5EEB61F01D05}"/>
    <cellStyle name="Normal 27 9 3" xfId="8341" xr:uid="{086B2CC7-2743-4E1F-AF22-02CA39875750}"/>
    <cellStyle name="Normal 27_1_solis_MK Nr 595 " xfId="5948" xr:uid="{D0FB2F93-D678-431A-BB31-C8FAD63DC1EB}"/>
    <cellStyle name="Normal 28" xfId="5949" xr:uid="{421EED5C-079A-49CA-ABFD-33A729B41725}"/>
    <cellStyle name="Normal 28 2" xfId="5950" xr:uid="{CCC43D7E-3C57-49E3-9A81-4B1DC499728E}"/>
    <cellStyle name="Normal 28 3" xfId="5951" xr:uid="{F5F0F129-F82A-4D8A-BD1A-4874F0A5D47A}"/>
    <cellStyle name="Normal 28 4" xfId="5952" xr:uid="{848F5611-53EA-453E-935C-315AC5C10D4E}"/>
    <cellStyle name="Normal 28 5" xfId="5953" xr:uid="{71759F2A-E646-41E1-86E3-DCFF70572ADC}"/>
    <cellStyle name="Normal 28 6" xfId="5954" xr:uid="{B4415D31-7805-4DAC-A9F8-6A466CBA4B9C}"/>
    <cellStyle name="Normal 28 7" xfId="5955" xr:uid="{57E46154-F785-46B3-A5FC-35A94B01FC48}"/>
    <cellStyle name="Normal 29" xfId="5956" xr:uid="{D9A9FEC0-10D5-46DD-9658-F48B935577A9}"/>
    <cellStyle name="Normal 29 2" xfId="5957" xr:uid="{37A2DA35-28F8-400A-B975-8D5313B013B5}"/>
    <cellStyle name="Normal 3" xfId="12" xr:uid="{4AB57CD9-4019-431C-94FF-95D11551540F}"/>
    <cellStyle name="Normal 3 10" xfId="60" xr:uid="{1FB360BA-1D9A-41C7-81F2-2E98F2C86785}"/>
    <cellStyle name="Normal 3 10 2" xfId="6694" xr:uid="{3C5CAD31-689F-4A64-BD05-59B05D970DBF}"/>
    <cellStyle name="Normal 3 10 2 2" xfId="7501" xr:uid="{B8385CAE-997F-410B-A9C3-6A82BB35C954}"/>
    <cellStyle name="Normal 3 10 2 2 2" xfId="9141" xr:uid="{E028B951-09C6-4E8F-8F15-12BC16FC29BA}"/>
    <cellStyle name="Normal 3 10 2 3" xfId="8342" xr:uid="{94286244-9606-4727-BC7D-4DA4CC47ACA3}"/>
    <cellStyle name="Normal 3 10 3" xfId="6695" xr:uid="{E3231A55-77B4-4187-AA27-1A0F1F3E5B20}"/>
    <cellStyle name="Normal 3 10 3 2" xfId="7502" xr:uid="{17C7291E-5AFA-4F6B-9D37-B5C55A54C964}"/>
    <cellStyle name="Normal 3 10 3 2 2" xfId="9142" xr:uid="{677406CC-FAB0-453E-AE59-7683C8AF0FC7}"/>
    <cellStyle name="Normal 3 10 3 3" xfId="8343" xr:uid="{EFF1F93A-6525-4351-8C41-D763D99A3640}"/>
    <cellStyle name="Normal 3 10 4" xfId="6419" xr:uid="{2C76E928-E269-4CE3-8A13-43EC2C2EF7AF}"/>
    <cellStyle name="Normal 3 10 4 2" xfId="7503" xr:uid="{82F439B2-9076-4337-9EB2-C28626DC0120}"/>
    <cellStyle name="Normal 3 10 4 2 2" xfId="9143" xr:uid="{95A330DF-8D93-41A9-85D2-E18EC763399C}"/>
    <cellStyle name="Normal 3 10 4 3" xfId="8126" xr:uid="{F506DF20-CF0B-4D58-B8B5-1C67F00CB02D}"/>
    <cellStyle name="Normal 3 10 5" xfId="7091" xr:uid="{6BF94052-B342-4F3B-B116-956B6E2736D3}"/>
    <cellStyle name="Normal 3 10 5 2" xfId="8731" xr:uid="{E36AB142-0EC5-43CB-A889-650414CE1D2F}"/>
    <cellStyle name="Normal 3 10 6" xfId="7935" xr:uid="{905F3100-1A04-4E4E-B1E1-73B6BE51A75C}"/>
    <cellStyle name="Normal 3 10 8" xfId="19699" xr:uid="{074214D4-4C56-4ED7-9AEC-BCA2F54B9B43}"/>
    <cellStyle name="Normal 3 10 9" xfId="19698" xr:uid="{7D43B1E2-B11A-466F-9522-BF6ABF4E7604}"/>
    <cellStyle name="Normal 3 11" xfId="26" xr:uid="{69FDD602-3098-4BC2-9A16-81B1180D4F2D}"/>
    <cellStyle name="Normal 3 12" xfId="5958" xr:uid="{47FD3D80-2839-4EED-A144-33F38DD8D207}"/>
    <cellStyle name="Normal 3 13" xfId="5959" xr:uid="{644AB3AC-B022-4AFE-9ADE-E972E90D562A}"/>
    <cellStyle name="Normal 3 14" xfId="5960" xr:uid="{54C5A188-6347-4F38-AFEE-77F70F58AA22}"/>
    <cellStyle name="Normal 3 15" xfId="5961" xr:uid="{F66F55F3-CD99-4685-8E0B-0FD0F014BAD8}"/>
    <cellStyle name="Normal 3 16" xfId="5962" xr:uid="{57ABA78B-0BFA-4C9D-A862-D4787F64ED21}"/>
    <cellStyle name="Normal 3 17" xfId="5963" xr:uid="{8EDE1984-6315-446B-A05D-7E71FF951FBF}"/>
    <cellStyle name="Normal 3 18" xfId="5964" xr:uid="{AEDDBF67-C912-456B-A3E7-704DFC371EF7}"/>
    <cellStyle name="Normal 3 19" xfId="5965" xr:uid="{41BCD268-3D89-4CC9-A6B8-E7A7CBC41136}"/>
    <cellStyle name="Normal 3 2" xfId="21" xr:uid="{3838D83E-4D0C-4EE2-B8DB-6BA132FD74E4}"/>
    <cellStyle name="Normal 3 2 2" xfId="17" xr:uid="{E42AF62B-A7AE-409D-8134-FC03454B04E9}"/>
    <cellStyle name="Normal 3 2 2 2" xfId="5966" xr:uid="{356DF094-F426-49E2-8553-D6E641463EC6}"/>
    <cellStyle name="Normal 3 2 2 2 2" xfId="5967" xr:uid="{8CE3F86A-EE21-4A04-88BB-8B842D4037E4}"/>
    <cellStyle name="Normal 3 2 2 2 2 2" xfId="5968" xr:uid="{C809AFF3-D6FD-44A6-B8EB-DF3F5F77B343}"/>
    <cellStyle name="Normal 3 2 2 2 2 2 2" xfId="6696" xr:uid="{BC8AF2D8-424F-4A45-A1C3-7E2DA1B45F83}"/>
    <cellStyle name="Normal 3 2 2 2 2 2 2 2" xfId="7504" xr:uid="{A5AEE3CE-A5B2-466D-A7FD-1D71991AD45C}"/>
    <cellStyle name="Normal 3 2 2 2 2 2 2 2 2" xfId="9144" xr:uid="{77460B6C-DB75-4151-8FD1-970D3C9EA8CA}"/>
    <cellStyle name="Normal 3 2 2 2 2 2 2 3" xfId="8344" xr:uid="{6066AE4E-361B-4732-A4C6-C38CBBF8DFB7}"/>
    <cellStyle name="Normal 3 2 2 2 2 2 3" xfId="6697" xr:uid="{27580C39-3D96-4DAE-A086-18F8D406C764}"/>
    <cellStyle name="Normal 3 2 2 2 2 2 3 2" xfId="7505" xr:uid="{DC176EAD-6D35-427C-8B79-68729C2947F5}"/>
    <cellStyle name="Normal 3 2 2 2 2 2 3 2 2" xfId="9145" xr:uid="{E7F4DA15-9E36-49D7-A19E-FF792594A021}"/>
    <cellStyle name="Normal 3 2 2 2 2 2 3 3" xfId="8345" xr:uid="{25B92F95-1DE8-41EE-B101-8B84E35452C5}"/>
    <cellStyle name="Normal 3 2 2 2 2 2 4" xfId="6421" xr:uid="{C7A2CA17-0B9B-42AA-B412-6E858BCA0452}"/>
    <cellStyle name="Normal 3 2 2 2 2 2 4 2" xfId="7506" xr:uid="{FBA162C5-0186-4DBE-B3CE-2368F924BA85}"/>
    <cellStyle name="Normal 3 2 2 2 2 2 4 2 2" xfId="9146" xr:uid="{B8F1CA27-1549-41DD-A770-761520E19D76}"/>
    <cellStyle name="Normal 3 2 2 2 2 2 4 3" xfId="8128" xr:uid="{88042F1C-FA75-4572-B1F1-4B411E38502A}"/>
    <cellStyle name="Normal 3 2 2 2 2 2 5" xfId="7093" xr:uid="{402A4996-6460-49D6-8FD1-0E7760540DA5}"/>
    <cellStyle name="Normal 3 2 2 2 2 2 5 2" xfId="8733" xr:uid="{B46CBE9A-5A8A-4B63-9C70-2C5EFF8AC84D}"/>
    <cellStyle name="Normal 3 2 2 2 2 2 6" xfId="7937" xr:uid="{0BC54801-A328-477E-AFFE-222386744E84}"/>
    <cellStyle name="Normal 3 2 2 2 2 3" xfId="5969" xr:uid="{544A8D2C-5767-4728-A7C1-505033B3AEED}"/>
    <cellStyle name="Normal 3 2 2 2 2 3 2" xfId="6698" xr:uid="{F20745A2-73C1-4CB2-8140-AEF720829D48}"/>
    <cellStyle name="Normal 3 2 2 2 2 3 2 2" xfId="7507" xr:uid="{A2683529-2BF9-4603-9908-5EE600C09B4B}"/>
    <cellStyle name="Normal 3 2 2 2 2 3 2 2 2" xfId="9147" xr:uid="{9698BCBE-8BC7-42DA-9F91-2B35C4D0267D}"/>
    <cellStyle name="Normal 3 2 2 2 2 3 2 3" xfId="8346" xr:uid="{4DF9DFE2-90E8-4E26-9724-EACEFF1AEE5D}"/>
    <cellStyle name="Normal 3 2 2 2 2 3 3" xfId="6699" xr:uid="{AEE1E626-189E-4012-8434-54DF075BDAF6}"/>
    <cellStyle name="Normal 3 2 2 2 2 3 3 2" xfId="7508" xr:uid="{6F7977DD-E4A8-4F86-BEFE-89B3E4D2AE17}"/>
    <cellStyle name="Normal 3 2 2 2 2 3 3 2 2" xfId="9148" xr:uid="{E3DE5A4B-7C89-4A0B-AA43-BE5D1127AF69}"/>
    <cellStyle name="Normal 3 2 2 2 2 3 3 3" xfId="8347" xr:uid="{6E6D271A-9E15-4871-8A32-9D4936E3F4E6}"/>
    <cellStyle name="Normal 3 2 2 2 2 3 4" xfId="6422" xr:uid="{CD2D4065-5AFE-45DA-8E69-D2AFD42680D6}"/>
    <cellStyle name="Normal 3 2 2 2 2 3 4 2" xfId="7509" xr:uid="{83F1E7EE-9871-440B-AA09-EEAC0C132A4D}"/>
    <cellStyle name="Normal 3 2 2 2 2 3 4 2 2" xfId="9149" xr:uid="{96D1284C-2425-4DAE-8D63-966F933065C0}"/>
    <cellStyle name="Normal 3 2 2 2 2 3 4 3" xfId="8129" xr:uid="{A2ADEDFB-C5FE-43F9-9273-022A37D56632}"/>
    <cellStyle name="Normal 3 2 2 2 2 3 5" xfId="7094" xr:uid="{14FA7D11-8347-42CC-A70E-6EA3B23D7AF1}"/>
    <cellStyle name="Normal 3 2 2 2 2 3 5 2" xfId="8734" xr:uid="{527814C8-FF61-49FB-9B4A-D9F854C770FA}"/>
    <cellStyle name="Normal 3 2 2 2 2 3 6" xfId="7938" xr:uid="{BB85A2CD-2C86-4230-99AF-FAC24B6155DB}"/>
    <cellStyle name="Normal 3 2 2 2 2 4" xfId="5970" xr:uid="{69183D2A-1098-4C7B-985B-9267B79898EB}"/>
    <cellStyle name="Normal 3 2 2 2 2 4 2" xfId="6700" xr:uid="{55831888-5B2F-4F3C-9173-D0323368957B}"/>
    <cellStyle name="Normal 3 2 2 2 2 4 2 2" xfId="7510" xr:uid="{8C3FF447-9480-4AC2-ACB9-314C63E57F61}"/>
    <cellStyle name="Normal 3 2 2 2 2 4 2 2 2" xfId="9150" xr:uid="{7660E509-A938-43D2-8F66-ECFB0C3490C3}"/>
    <cellStyle name="Normal 3 2 2 2 2 4 2 3" xfId="8348" xr:uid="{AE109C60-859E-4AC8-8CF3-95FE3B4EB320}"/>
    <cellStyle name="Normal 3 2 2 2 2 4 3" xfId="6701" xr:uid="{5E7E51AA-B95D-4910-9DCC-FE6E38944DFE}"/>
    <cellStyle name="Normal 3 2 2 2 2 4 3 2" xfId="7511" xr:uid="{99E7BFA6-E486-496D-8B6B-1B552A8AD8D8}"/>
    <cellStyle name="Normal 3 2 2 2 2 4 3 2 2" xfId="9151" xr:uid="{24CC2780-3587-4340-BDC9-EC5DF6BF9EE7}"/>
    <cellStyle name="Normal 3 2 2 2 2 4 3 3" xfId="8349" xr:uid="{D76BBBC1-BDE0-4FD3-8131-4E7F334FBC53}"/>
    <cellStyle name="Normal 3 2 2 2 2 4 4" xfId="6423" xr:uid="{E7B71903-D622-4E52-A24F-CB1FE4C8A60B}"/>
    <cellStyle name="Normal 3 2 2 2 2 4 4 2" xfId="7512" xr:uid="{2F351606-A829-4718-9F01-309044B617F1}"/>
    <cellStyle name="Normal 3 2 2 2 2 4 4 2 2" xfId="9152" xr:uid="{B434DD3A-AA62-4B57-AA1B-C09CD43B559F}"/>
    <cellStyle name="Normal 3 2 2 2 2 4 4 3" xfId="8130" xr:uid="{C290E7BC-9E81-4D39-970C-AFC9ACA10E4E}"/>
    <cellStyle name="Normal 3 2 2 2 2 4 5" xfId="7095" xr:uid="{E81223BA-4257-4709-9633-029D30355D75}"/>
    <cellStyle name="Normal 3 2 2 2 2 4 5 2" xfId="8735" xr:uid="{A6AB5270-0A26-431C-8565-9A242600EBFA}"/>
    <cellStyle name="Normal 3 2 2 2 2 4 6" xfId="7939" xr:uid="{7A188A91-9695-4AB2-A56F-02FEB3533014}"/>
    <cellStyle name="Normal 3 2 2 2 3" xfId="5971" xr:uid="{6ED45F2E-D122-4B31-A892-6814F045E65A}"/>
    <cellStyle name="Normal 3 2 2 2 4" xfId="5972" xr:uid="{1CA6399D-941D-4D8E-B283-94FE4E2F01C1}"/>
    <cellStyle name="Normal 3 2 2 2 5" xfId="6702" xr:uid="{323F0144-059A-4C67-B74B-91706940A59D}"/>
    <cellStyle name="Normal 3 2 2 2 5 2" xfId="7513" xr:uid="{4A7C179E-AB89-4462-B11D-7AA1331FC7B0}"/>
    <cellStyle name="Normal 3 2 2 2 5 2 2" xfId="9153" xr:uid="{68A9288A-AA37-4DD1-991D-38F9D248CEE8}"/>
    <cellStyle name="Normal 3 2 2 2 5 3" xfId="8350" xr:uid="{8A0D77FD-78B8-4982-BC0F-0F91ECDA8DB5}"/>
    <cellStyle name="Normal 3 2 2 2 6" xfId="6703" xr:uid="{9F0FD787-B6FE-4A32-AADF-CFAB78FA6C8A}"/>
    <cellStyle name="Normal 3 2 2 2 6 2" xfId="7514" xr:uid="{529F77DC-C2CE-4F12-BCA4-C41F1E08A910}"/>
    <cellStyle name="Normal 3 2 2 2 6 2 2" xfId="9154" xr:uid="{B0ECD5CF-3D7F-43C9-B49F-B0B3A00DEBDB}"/>
    <cellStyle name="Normal 3 2 2 2 6 3" xfId="8351" xr:uid="{D2F24B9F-6E6E-46CC-B818-36CB996ABD9E}"/>
    <cellStyle name="Normal 3 2 2 2 7" xfId="6420" xr:uid="{E37D6251-CF4A-4BA9-84F2-E6201985B3D6}"/>
    <cellStyle name="Normal 3 2 2 2 7 2" xfId="7515" xr:uid="{D0EF5D82-71F6-494D-94D0-CFF355044856}"/>
    <cellStyle name="Normal 3 2 2 2 7 2 2" xfId="9155" xr:uid="{3BE8AB10-0428-400F-932D-D8B320EDE425}"/>
    <cellStyle name="Normal 3 2 2 2 7 3" xfId="8127" xr:uid="{6103BFF8-7896-4928-A3E1-8EA926326461}"/>
    <cellStyle name="Normal 3 2 2 2 8" xfId="7092" xr:uid="{FFB500B4-D352-4989-8947-BEA14E10A005}"/>
    <cellStyle name="Normal 3 2 2 2 8 2" xfId="8732" xr:uid="{B3270594-C8EF-44EA-B2D0-B84077BA1A2A}"/>
    <cellStyle name="Normal 3 2 2 2 9" xfId="7936" xr:uid="{B67070F5-A84F-4581-B528-D92D6126B369}"/>
    <cellStyle name="Normal 3 2 2 3" xfId="5973" xr:uid="{D1912976-EDB8-413D-A6B0-2A844D9339AD}"/>
    <cellStyle name="Normal 3 2 2 3 2" xfId="6704" xr:uid="{83441D0B-1B85-4C82-9754-226ACC06B8C0}"/>
    <cellStyle name="Normal 3 2 2 3 2 2" xfId="7516" xr:uid="{DF0474D4-BBAE-49C7-91A6-BB8DF29035D5}"/>
    <cellStyle name="Normal 3 2 2 3 2 2 2" xfId="9156" xr:uid="{FE238AF6-C3BA-48DA-9320-F5DA966E442B}"/>
    <cellStyle name="Normal 3 2 2 3 2 3" xfId="8352" xr:uid="{791F355C-4ABD-4081-BAC4-901430709B38}"/>
    <cellStyle name="Normal 3 2 2 3 3" xfId="6705" xr:uid="{D0E057FA-8E89-43B7-9512-DD370D8F0971}"/>
    <cellStyle name="Normal 3 2 2 3 3 2" xfId="7517" xr:uid="{B44E866F-50E9-41B1-BF02-49DAF0FBC470}"/>
    <cellStyle name="Normal 3 2 2 3 3 2 2" xfId="9157" xr:uid="{556DAEEC-D05D-41AF-B07A-06C9E3737965}"/>
    <cellStyle name="Normal 3 2 2 3 3 3" xfId="8353" xr:uid="{469E24C4-8F88-4719-B398-6CA20F954880}"/>
    <cellStyle name="Normal 3 2 2 3 4" xfId="6424" xr:uid="{7EF889BC-8AB4-4B98-9BBF-406E1D283FF3}"/>
    <cellStyle name="Normal 3 2 2 3 4 2" xfId="7518" xr:uid="{9655DAB0-6C88-42E0-92B8-0069432485BE}"/>
    <cellStyle name="Normal 3 2 2 3 4 2 2" xfId="9158" xr:uid="{5F981E5B-311C-478A-AFF9-DBB7C0345B71}"/>
    <cellStyle name="Normal 3 2 2 3 4 3" xfId="8131" xr:uid="{A0012313-7C72-4357-B15C-503830446945}"/>
    <cellStyle name="Normal 3 2 2 3 5" xfId="7096" xr:uid="{75D5CB30-2962-4389-B486-6B0D9EEE0504}"/>
    <cellStyle name="Normal 3 2 2 3 5 2" xfId="8736" xr:uid="{33DD59C1-4392-4223-8D02-18D06FA32865}"/>
    <cellStyle name="Normal 3 2 2 3 6" xfId="7940" xr:uid="{A68B2BF2-1B33-4FA9-A320-7360F14AF11F}"/>
    <cellStyle name="Normal 3 2 2 4" xfId="5974" xr:uid="{3DB6FD58-6B44-4F16-8557-C9FFE4F6D6A3}"/>
    <cellStyle name="Normal 3 2 2 4 2" xfId="6706" xr:uid="{105CA523-C443-4A27-ABAA-0E7B59103025}"/>
    <cellStyle name="Normal 3 2 2 4 2 2" xfId="7519" xr:uid="{7BBBF360-DBB3-4AB6-B10E-0178B40493CD}"/>
    <cellStyle name="Normal 3 2 2 4 2 2 2" xfId="9159" xr:uid="{8A0AA997-AE59-485D-9B0B-76202A27DF37}"/>
    <cellStyle name="Normal 3 2 2 4 2 3" xfId="8354" xr:uid="{0CAE7927-A501-4C6E-8C19-3B15A949E005}"/>
    <cellStyle name="Normal 3 2 2 4 3" xfId="6707" xr:uid="{A5C2019F-99F7-4BD9-95F7-C223CC725E9B}"/>
    <cellStyle name="Normal 3 2 2 4 3 2" xfId="7520" xr:uid="{4DEFC7BF-BEF3-4A24-90D1-28BEF197908C}"/>
    <cellStyle name="Normal 3 2 2 4 3 2 2" xfId="9160" xr:uid="{414C2AA1-E238-45B4-A16E-94446930B460}"/>
    <cellStyle name="Normal 3 2 2 4 3 3" xfId="8355" xr:uid="{B8F13C85-EC1D-453B-A5C8-1346F4C61EF3}"/>
    <cellStyle name="Normal 3 2 2 4 4" xfId="6425" xr:uid="{4B88D3F8-4A71-45DA-A325-74918C1AF415}"/>
    <cellStyle name="Normal 3 2 2 4 4 2" xfId="7521" xr:uid="{7E25328C-4191-4B80-A7DA-A412703B3407}"/>
    <cellStyle name="Normal 3 2 2 4 4 2 2" xfId="9161" xr:uid="{630A74F1-0BDA-4EB9-98D5-1D778B9DAC15}"/>
    <cellStyle name="Normal 3 2 2 4 4 3" xfId="8132" xr:uid="{0C3CBF4F-98E0-40AC-8702-CB91A741683E}"/>
    <cellStyle name="Normal 3 2 2 4 5" xfId="7097" xr:uid="{DA30BB72-9EE6-44F2-A0CA-460B71EAC3FE}"/>
    <cellStyle name="Normal 3 2 2 4 5 2" xfId="8737" xr:uid="{98E0D4F4-6F7F-4967-AC11-EF5BF070D195}"/>
    <cellStyle name="Normal 3 2 2 4 6" xfId="7941" xr:uid="{3AA77D77-BC5E-467B-93D9-FDEBD9AF3B2D}"/>
    <cellStyle name="Normal 3 2 2 5" xfId="5975" xr:uid="{0C637498-228B-4B14-A460-BF1835B3F5BA}"/>
    <cellStyle name="Normal 3 2 2 5 2" xfId="6708" xr:uid="{E380787E-1521-4AF9-B39C-89072AE8CCA1}"/>
    <cellStyle name="Normal 3 2 2 5 2 2" xfId="7522" xr:uid="{032CDED1-E5B2-479E-9427-EB2F56F7087A}"/>
    <cellStyle name="Normal 3 2 2 5 2 2 2" xfId="9162" xr:uid="{98DEE7C3-E025-42C2-97C7-331EA595A3B2}"/>
    <cellStyle name="Normal 3 2 2 5 2 3" xfId="8356" xr:uid="{1EDE35B7-E5D0-4E0C-B267-2574955AC18B}"/>
    <cellStyle name="Normal 3 2 2 5 3" xfId="6709" xr:uid="{2608A1E2-217C-4FCC-8C73-0F5E0B148CD0}"/>
    <cellStyle name="Normal 3 2 2 5 3 2" xfId="7523" xr:uid="{076BB981-4E78-4CD7-BF08-52FC8EF1B930}"/>
    <cellStyle name="Normal 3 2 2 5 3 2 2" xfId="9163" xr:uid="{445616F7-5D40-4F4B-8B86-2235014C41D6}"/>
    <cellStyle name="Normal 3 2 2 5 3 3" xfId="8357" xr:uid="{7EB5910B-66C1-45E8-933E-0147CA0DC16A}"/>
    <cellStyle name="Normal 3 2 2 5 4" xfId="6426" xr:uid="{7CF2FC9D-D6B3-4F13-ADD0-8F41A40989C0}"/>
    <cellStyle name="Normal 3 2 2 5 4 2" xfId="7524" xr:uid="{1CF1ECBF-D1D7-4A93-AA84-C4BF34E0F0EC}"/>
    <cellStyle name="Normal 3 2 2 5 4 2 2" xfId="9164" xr:uid="{495DD1C2-3384-46B5-A822-C27AF99D35D6}"/>
    <cellStyle name="Normal 3 2 2 5 4 3" xfId="8133" xr:uid="{099946D4-6C10-46C6-946B-D0EA01A9E4A9}"/>
    <cellStyle name="Normal 3 2 2 5 5" xfId="7098" xr:uid="{3A738BAB-B9ED-4037-9635-1B4C29759382}"/>
    <cellStyle name="Normal 3 2 2 5 5 2" xfId="8738" xr:uid="{847ADB14-1C1E-47B8-962B-89B7C5CD7D4D}"/>
    <cellStyle name="Normal 3 2 2 5 6" xfId="7942" xr:uid="{50AF8BF9-7F20-4365-BD9E-ACB75217FF41}"/>
    <cellStyle name="Normal 3 2 3" xfId="72" xr:uid="{9593090C-4861-48E8-A2AA-BA1DA7B24873}"/>
    <cellStyle name="Normal 3 2 3 10" xfId="19503" xr:uid="{2D4066C1-E544-432F-97C0-1C4412C0DA1A}"/>
    <cellStyle name="Normal 3 2 3 2" xfId="5977" xr:uid="{8D5D48E5-0664-4D6D-A5C0-EF68A8508194}"/>
    <cellStyle name="Normal 3 2 3 2 2" xfId="5978" xr:uid="{AC9A7798-CE99-4DAD-B08C-0823233AECA2}"/>
    <cellStyle name="Normal 3 2 3 2 3" xfId="6710" xr:uid="{73949AF3-E5D0-4C8E-9BBA-6F12F7DBD5D3}"/>
    <cellStyle name="Normal 3 2 3 2 3 2" xfId="7525" xr:uid="{92932A16-31A3-4C0E-A3DC-F3350DE2B25E}"/>
    <cellStyle name="Normal 3 2 3 2 3 2 2" xfId="9165" xr:uid="{4A9886E0-636D-47CB-B641-766D55B1BA90}"/>
    <cellStyle name="Normal 3 2 3 2 3 3" xfId="8358" xr:uid="{3E3A3392-F99C-45F0-B7E7-FD138418768C}"/>
    <cellStyle name="Normal 3 2 3 2 4" xfId="6711" xr:uid="{70D65C94-B2BD-42CB-8DA1-C648B0B7BE91}"/>
    <cellStyle name="Normal 3 2 3 2 4 2" xfId="7526" xr:uid="{3E160F55-A20F-4D65-91EA-FE06B1348112}"/>
    <cellStyle name="Normal 3 2 3 2 4 2 2" xfId="9166" xr:uid="{36E2248D-9485-4F09-8C37-ADEAB2C1B97F}"/>
    <cellStyle name="Normal 3 2 3 2 4 3" xfId="8359" xr:uid="{9BC4ADF2-DC00-46C4-87D1-7E60CD365DFC}"/>
    <cellStyle name="Normal 3 2 3 2 5" xfId="6427" xr:uid="{ABFF967D-64A3-4C5B-AF97-40F6C17A7AF6}"/>
    <cellStyle name="Normal 3 2 3 2 5 2" xfId="7527" xr:uid="{0CE33BF3-E41A-4BBF-B532-FD83C44C38D1}"/>
    <cellStyle name="Normal 3 2 3 2 5 2 2" xfId="9167" xr:uid="{F5C53A77-0193-450A-AB2A-2A726DB8FF37}"/>
    <cellStyle name="Normal 3 2 3 2 5 3" xfId="8134" xr:uid="{6D506EF5-4C90-45F8-8302-2A4D58963432}"/>
    <cellStyle name="Normal 3 2 3 2 6" xfId="7099" xr:uid="{235D18B9-0FC7-4CD6-86FD-A5AB2684F6C2}"/>
    <cellStyle name="Normal 3 2 3 2 6 2" xfId="8739" xr:uid="{EF01D3C5-EA4A-4E28-B8B5-88FB3541FA87}"/>
    <cellStyle name="Normal 3 2 3 2 7" xfId="7943" xr:uid="{E4A7E027-F62B-47D0-BCFE-D1DFF89678D4}"/>
    <cellStyle name="Normal 3 2 3 2_1_solis_MK Nr 595 " xfId="5979" xr:uid="{1AC4EB1E-40DC-4414-8270-D5BE36ECC688}"/>
    <cellStyle name="Normal 3 2 3 3" xfId="5980" xr:uid="{C27F4951-CE0C-4E40-AB04-0978882BF6D8}"/>
    <cellStyle name="Normal 3 2 3 3 2" xfId="6712" xr:uid="{CFCE0E75-FEB6-48A1-876B-C69C70111040}"/>
    <cellStyle name="Normal 3 2 3 3 2 2" xfId="7528" xr:uid="{ACAD6FBF-5D51-4150-BE41-91D3D5514187}"/>
    <cellStyle name="Normal 3 2 3 3 2 2 2" xfId="9168" xr:uid="{AA912606-FCF0-48C1-89BC-E65655ABFA18}"/>
    <cellStyle name="Normal 3 2 3 3 2 3" xfId="8360" xr:uid="{3A878955-3C3F-4CEE-AA5E-47A42AA581C5}"/>
    <cellStyle name="Normal 3 2 3 3 3" xfId="6713" xr:uid="{B5F10EB9-245A-47C0-ACFA-89793CDF4049}"/>
    <cellStyle name="Normal 3 2 3 3 3 2" xfId="7529" xr:uid="{6417692F-72DD-40BC-A757-AE0C52781024}"/>
    <cellStyle name="Normal 3 2 3 3 3 2 2" xfId="9169" xr:uid="{8BA9F364-9220-41CB-BD16-EE7A323BCFF3}"/>
    <cellStyle name="Normal 3 2 3 3 3 3" xfId="8361" xr:uid="{70CD1B45-197A-4FA3-B72B-F9F1C9F58F54}"/>
    <cellStyle name="Normal 3 2 3 3 4" xfId="6428" xr:uid="{9741479D-980E-428B-9370-55EF3D8A7C9A}"/>
    <cellStyle name="Normal 3 2 3 3 4 2" xfId="7530" xr:uid="{96DEDFFD-8B9B-4EAA-B763-06F029245658}"/>
    <cellStyle name="Normal 3 2 3 3 4 2 2" xfId="9170" xr:uid="{5A4C9006-2242-431A-A9F8-7D83651C3595}"/>
    <cellStyle name="Normal 3 2 3 3 4 3" xfId="8135" xr:uid="{BAAC36CA-33CF-429D-A4C9-E454A3DEFB43}"/>
    <cellStyle name="Normal 3 2 3 3 5" xfId="7100" xr:uid="{8ADE2D9A-CA03-44A5-BBA1-9F30876AF42D}"/>
    <cellStyle name="Normal 3 2 3 3 5 2" xfId="8740" xr:uid="{EF79047F-49AE-4097-877A-A54F2A60F491}"/>
    <cellStyle name="Normal 3 2 3 3 6" xfId="7944" xr:uid="{010FF96D-A124-42BE-9F9D-0D0D46AFCD9B}"/>
    <cellStyle name="Normal 3 2 3 4" xfId="5981" xr:uid="{DFD9394A-CA54-4D0C-AF1C-E173C4DB2DE0}"/>
    <cellStyle name="Normal 3 2 3 4 2" xfId="6714" xr:uid="{748BA5F5-6919-425F-9D5A-AED89A71B749}"/>
    <cellStyle name="Normal 3 2 3 4 2 2" xfId="7531" xr:uid="{C60FE8A5-7D1F-4C7A-ADFA-0C7B2E290B7F}"/>
    <cellStyle name="Normal 3 2 3 4 2 2 2" xfId="9171" xr:uid="{094462E3-5FE2-40B8-B056-D0700B0A0B65}"/>
    <cellStyle name="Normal 3 2 3 4 2 3" xfId="8362" xr:uid="{CF2CE007-0668-42C3-BDA1-A8DAA11A005F}"/>
    <cellStyle name="Normal 3 2 3 4 3" xfId="6715" xr:uid="{1107CCEC-9628-4879-90E6-0CAC904B70F2}"/>
    <cellStyle name="Normal 3 2 3 4 3 2" xfId="7532" xr:uid="{41BC8399-E4AE-42A9-9680-341912FC57EB}"/>
    <cellStyle name="Normal 3 2 3 4 3 2 2" xfId="9172" xr:uid="{726CEAD0-CF18-4967-99CF-E82884A60F87}"/>
    <cellStyle name="Normal 3 2 3 4 3 3" xfId="8363" xr:uid="{D82AB15B-0990-47F0-80DE-83F97AFE10C0}"/>
    <cellStyle name="Normal 3 2 3 4 4" xfId="6429" xr:uid="{3692D392-4378-4117-B4B5-297AAB1220DD}"/>
    <cellStyle name="Normal 3 2 3 4 4 2" xfId="7533" xr:uid="{85E5BBDA-7F16-49EC-B1AD-8646E370FDAA}"/>
    <cellStyle name="Normal 3 2 3 4 4 2 2" xfId="9173" xr:uid="{87F100A0-361F-44C8-8021-6A84FACE77D4}"/>
    <cellStyle name="Normal 3 2 3 4 4 3" xfId="8136" xr:uid="{11431899-05E8-4631-90A5-C06323C6FF13}"/>
    <cellStyle name="Normal 3 2 3 4 5" xfId="7101" xr:uid="{D29414DD-34B1-449C-A17A-0F57AC9DEA7F}"/>
    <cellStyle name="Normal 3 2 3 4 5 2" xfId="8741" xr:uid="{A170DA07-4DF6-4EA3-A909-43108EBA0666}"/>
    <cellStyle name="Normal 3 2 3 4 6" xfId="7945" xr:uid="{DBE5C265-7566-4300-9346-1BAE4EBEE879}"/>
    <cellStyle name="Normal 3 2 3 5" xfId="5982" xr:uid="{1E5FD184-930C-4999-8FA3-66D908CE4F81}"/>
    <cellStyle name="Normal 3 2 3 6" xfId="5976" xr:uid="{808CE2E8-2D92-48D7-8D76-7B0AC7DDB08C}"/>
    <cellStyle name="Normal 3 2 3 7" xfId="19407" xr:uid="{0C3962EA-DCC7-4444-93BB-9CF239484024}"/>
    <cellStyle name="Normal 3 2 3 8" xfId="19429" xr:uid="{7ABFADD2-E173-4ED5-B50B-33C4024EFF23}"/>
    <cellStyle name="Normal 3 2 3 9" xfId="19498" xr:uid="{6E032171-7A89-4849-AFE0-71B4AAA6033D}"/>
    <cellStyle name="Normal 3 2 3_1_solis_MK Nr 595 " xfId="5983" xr:uid="{CE308226-97D7-4F10-8972-F6BAED39C481}"/>
    <cellStyle name="Normal 3 2 4" xfId="5984" xr:uid="{F98B6F84-6F3D-412C-9896-776EFFD5BC53}"/>
    <cellStyle name="Normal 3 2 5" xfId="5985" xr:uid="{76902F2A-7D9F-4BC6-BDA3-D0A4C39E83BA}"/>
    <cellStyle name="Normal 3 2 6" xfId="6716" xr:uid="{251BCA2C-0DF4-4F75-AC62-757C8FF9C0FD}"/>
    <cellStyle name="Normal 3 2 7" xfId="19499" xr:uid="{5066DB37-90A7-4023-ABF2-163129C99C25}"/>
    <cellStyle name="Normal 3 20" xfId="5986" xr:uid="{53904D2E-BCC2-44EF-966B-E951434B10E3}"/>
    <cellStyle name="Normal 3 21" xfId="5987" xr:uid="{A18F3651-E736-4EE6-BD07-424FA9E0905E}"/>
    <cellStyle name="Normal 3 22" xfId="5988" xr:uid="{2D37FAB3-7432-4E55-BC63-A4E588290DBC}"/>
    <cellStyle name="Normal 3 23" xfId="5989" xr:uid="{0EB4DB86-2F74-4CE1-8232-C3C9593ADA21}"/>
    <cellStyle name="Normal 3 24" xfId="5990" xr:uid="{11473473-73DB-4D33-84EF-32CBB10D978D}"/>
    <cellStyle name="Normal 3 24 10" xfId="5991" xr:uid="{B37816FB-501E-4BB6-86CD-3C6E66E7EF5B}"/>
    <cellStyle name="Normal 3 24 11" xfId="5992" xr:uid="{6AC4600C-4FCB-4E43-BE93-66B9D7D0C79A}"/>
    <cellStyle name="Normal 3 24 12" xfId="5993" xr:uid="{33C48F69-E250-4DB1-83B6-6EF570E179B3}"/>
    <cellStyle name="Normal 3 24 13" xfId="5994" xr:uid="{A77708CD-CA1F-4D02-9BCF-B066D6999C2E}"/>
    <cellStyle name="Normal 3 24 14" xfId="5995" xr:uid="{BB3A01D3-6590-4442-9413-4C961F2F1D03}"/>
    <cellStyle name="Normal 3 24 15" xfId="5996" xr:uid="{A19CC20F-030E-431D-8A66-E580A8376ADD}"/>
    <cellStyle name="Normal 3 24 16" xfId="5997" xr:uid="{046DCA70-563F-4F48-8504-95005001E26A}"/>
    <cellStyle name="Normal 3 24 17" xfId="5998" xr:uid="{4217BD23-BB10-42FA-8458-39F64D310105}"/>
    <cellStyle name="Normal 3 24 18" xfId="5999" xr:uid="{BC726003-4FF5-4D1F-AD91-550E2327D86B}"/>
    <cellStyle name="Normal 3 24 19" xfId="6000" xr:uid="{F5DFC234-6782-4C40-852A-8BC9D46DF517}"/>
    <cellStyle name="Normal 3 24 2" xfId="6001" xr:uid="{B61ADCC7-DA37-4B3F-9BBC-BA3C98D1DBCC}"/>
    <cellStyle name="Normal 3 24 20" xfId="6002" xr:uid="{62B7C937-27E8-4500-8325-7A623DF7049D}"/>
    <cellStyle name="Normal 3 24 3" xfId="6003" xr:uid="{CEC524AD-E1B6-4D5E-98C6-D720C920E379}"/>
    <cellStyle name="Normal 3 24 4" xfId="6004" xr:uid="{83867A42-17AD-4406-AA69-9DEE108A6750}"/>
    <cellStyle name="Normal 3 24 5" xfId="6005" xr:uid="{4B152BC7-EBE5-47E7-998E-8035B7AECC57}"/>
    <cellStyle name="Normal 3 24 6" xfId="6006" xr:uid="{E969C201-703C-40EF-A24D-6125F352382F}"/>
    <cellStyle name="Normal 3 24 7" xfId="6007" xr:uid="{34E74E36-3B7A-4222-A9F8-27C395470A3C}"/>
    <cellStyle name="Normal 3 24 8" xfId="6008" xr:uid="{81D5D93E-8234-4358-92D8-AD8253DBAC99}"/>
    <cellStyle name="Normal 3 24 9" xfId="6009" xr:uid="{4BD98D56-8D7E-452E-B4B5-EF369F4F80CB}"/>
    <cellStyle name="Normal 3 25" xfId="6010" xr:uid="{92E1AEEF-FBA9-427D-A450-72F0E77160AF}"/>
    <cellStyle name="Normal 3 26" xfId="6011" xr:uid="{EFBA1BCF-CC0B-48DD-B10B-2E5C4B3EBB46}"/>
    <cellStyle name="Normal 3 27" xfId="6012" xr:uid="{2699A8CF-94D0-4313-B5ED-88545C0D24D1}"/>
    <cellStyle name="Normal 3 28" xfId="6013" xr:uid="{CB1D8ACF-1769-4171-BE90-5DC5613BF21B}"/>
    <cellStyle name="Normal 3 29" xfId="6014" xr:uid="{27E06843-7960-4845-90FD-D1BFC8F0371C}"/>
    <cellStyle name="Normal 3 3" xfId="13" xr:uid="{F7112885-6588-44A8-87B0-921FB93E5FD4}"/>
    <cellStyle name="Normal 3 3 2" xfId="36" xr:uid="{3532928D-E920-485A-806E-97BB1D3481FD}"/>
    <cellStyle name="Normal 3 3 2 2" xfId="7534" xr:uid="{00AC0763-5222-4725-A386-0CC8AA6D7CBC}"/>
    <cellStyle name="Normal 3 3 2 2 2" xfId="9174" xr:uid="{2D87C3A0-856E-4FCE-9483-13E893F7AF0C}"/>
    <cellStyle name="Normal 3 3 2 3" xfId="8175" xr:uid="{A5B1A1FD-1CD3-4351-930E-0274FCE89560}"/>
    <cellStyle name="Normal 3 3 3" xfId="11" xr:uid="{7C9DC35F-770D-4010-A656-05B086DA807F}"/>
    <cellStyle name="Normal 3 3 3 2" xfId="6015" xr:uid="{C7F23F77-4FEF-4B83-8DF4-56BE2343E950}"/>
    <cellStyle name="Normal 3 3 3 4" xfId="76" xr:uid="{4EA75B2E-FF54-4E83-A588-4CDFE7F5C0C4}"/>
    <cellStyle name="Normal 3 3 4" xfId="19406" xr:uid="{E41F196A-17FE-43E9-9D9A-8D04FBD03C13}"/>
    <cellStyle name="Normal 3 3 6" xfId="19700" xr:uid="{AAD58434-A70D-46B8-9450-45E5EAEF74E0}"/>
    <cellStyle name="Normal 3 30" xfId="6016" xr:uid="{9A1080FB-3CF8-4035-B4A2-AE745ECE19B7}"/>
    <cellStyle name="Normal 3 31" xfId="6017" xr:uid="{718F8342-A31F-4BEC-B021-74BD1FAC05A4}"/>
    <cellStyle name="Normal 3 32" xfId="6018" xr:uid="{A8BB58D0-9CFF-4392-8617-2CA223953893}"/>
    <cellStyle name="Normal 3 33" xfId="6019" xr:uid="{95AE1169-54CF-42EE-83E9-CF696C771CEC}"/>
    <cellStyle name="Normal 3 34" xfId="6020" xr:uid="{53635DAA-D133-4249-B5F4-7E9247DF98DF}"/>
    <cellStyle name="Normal 3 35" xfId="6021" xr:uid="{D4A32BB0-6CD0-4F65-98AB-9E5EB91BD736}"/>
    <cellStyle name="Normal 3 36" xfId="6022" xr:uid="{B7878660-1444-4132-87DC-565503A87B38}"/>
    <cellStyle name="Normal 3 37" xfId="6023" xr:uid="{FBDCEB18-C1FE-4999-BF1B-CFE6D653C92E}"/>
    <cellStyle name="Normal 3 38" xfId="6024" xr:uid="{8BF304FD-C20A-46CE-987E-E8366F7EF562}"/>
    <cellStyle name="Normal 3 38 10" xfId="6025" xr:uid="{71781E30-892E-440F-AA7A-907D46BD97BA}"/>
    <cellStyle name="Normal 3 38 11" xfId="6026" xr:uid="{D7B4395B-3127-4BDD-A217-6CCEAF63189D}"/>
    <cellStyle name="Normal 3 38 12" xfId="6027" xr:uid="{2BE06E8C-F583-46EC-B10F-E8A7E638E493}"/>
    <cellStyle name="Normal 3 38 13" xfId="6028" xr:uid="{F3FD2D68-E05D-4FCC-83CE-169987A13681}"/>
    <cellStyle name="Normal 3 38 14" xfId="6029" xr:uid="{59DB8071-24DB-48DE-85BD-011EFA979F4F}"/>
    <cellStyle name="Normal 3 38 15" xfId="6030" xr:uid="{165ACDD9-FC65-4F49-AACB-0DF78C423A2B}"/>
    <cellStyle name="Normal 3 38 16" xfId="6031" xr:uid="{2D080398-A0C9-4CB6-AC17-2F1CA5FCCBD4}"/>
    <cellStyle name="Normal 3 38 17" xfId="6032" xr:uid="{CD29EE3A-B626-444F-98C5-88D33393C935}"/>
    <cellStyle name="Normal 3 38 18" xfId="6033" xr:uid="{F76F3F7A-8D2B-4BBC-8707-2B304F57D0D5}"/>
    <cellStyle name="Normal 3 38 19" xfId="6034" xr:uid="{29B77490-C047-478A-A5CF-6AB51FBF7D90}"/>
    <cellStyle name="Normal 3 38 2" xfId="6035" xr:uid="{EA57687A-0D88-423E-93CE-5139DD1CB0D7}"/>
    <cellStyle name="Normal 3 38 3" xfId="6036" xr:uid="{DBD56DF2-7E61-4274-B17F-AF4073E56709}"/>
    <cellStyle name="Normal 3 38 4" xfId="6037" xr:uid="{0985FC3B-9220-478E-8B3B-5933AAE7F779}"/>
    <cellStyle name="Normal 3 38 5" xfId="6038" xr:uid="{438E4EA6-2A50-4561-B8AD-EC8495275269}"/>
    <cellStyle name="Normal 3 38 6" xfId="6039" xr:uid="{52294B20-9464-432D-A779-6B53D1E9F28E}"/>
    <cellStyle name="Normal 3 38 7" xfId="6040" xr:uid="{EDC812F1-22E8-45F6-A33E-DF42AFB90336}"/>
    <cellStyle name="Normal 3 38 8" xfId="6041" xr:uid="{AB845267-EA99-4C8F-9B56-4FE19EF4D904}"/>
    <cellStyle name="Normal 3 38 9" xfId="6042" xr:uid="{5D90F23B-6516-41EE-A9C2-2AC72AC8C180}"/>
    <cellStyle name="Normal 3 39" xfId="6043" xr:uid="{1EF406C0-A566-4B51-9FFD-8FC78E89AE99}"/>
    <cellStyle name="Normal 3 39 10" xfId="6044" xr:uid="{A684076D-5218-4FA8-87C8-A298D6F2CA88}"/>
    <cellStyle name="Normal 3 39 11" xfId="6045" xr:uid="{F486A358-D76E-45E2-AFBD-5208ED44F932}"/>
    <cellStyle name="Normal 3 39 12" xfId="6046" xr:uid="{9269F3A6-561C-4804-9DF0-4A33284E2A0D}"/>
    <cellStyle name="Normal 3 39 13" xfId="6047" xr:uid="{7A49002E-ABB6-44B9-9296-7768A96CC716}"/>
    <cellStyle name="Normal 3 39 14" xfId="6048" xr:uid="{483D4356-951B-421F-80F5-3BC653E22363}"/>
    <cellStyle name="Normal 3 39 15" xfId="6049" xr:uid="{3EE05BF5-CCD6-4612-B4B7-A8076D49415D}"/>
    <cellStyle name="Normal 3 39 16" xfId="6050" xr:uid="{A583A62B-1957-4513-8327-3E73D43E9321}"/>
    <cellStyle name="Normal 3 39 17" xfId="6051" xr:uid="{0535ED42-20F1-4217-82EE-1D84D19930F2}"/>
    <cellStyle name="Normal 3 39 18" xfId="6052" xr:uid="{0F0344A6-EE50-4ABF-BB4A-816164B90657}"/>
    <cellStyle name="Normal 3 39 19" xfId="6053" xr:uid="{9928A085-FB81-49F2-9F43-2BC2A742AC60}"/>
    <cellStyle name="Normal 3 39 2" xfId="6054" xr:uid="{C12164F2-84CE-4C1C-BE43-0D7E7334AA8C}"/>
    <cellStyle name="Normal 3 39 3" xfId="6055" xr:uid="{842E082C-08DA-402F-A9D0-CC71FA20D921}"/>
    <cellStyle name="Normal 3 39 4" xfId="6056" xr:uid="{0F23C9BD-9DA8-4FF6-99A1-35AB9C223940}"/>
    <cellStyle name="Normal 3 39 5" xfId="6057" xr:uid="{89654EF0-0E52-43EA-83FD-741679D67988}"/>
    <cellStyle name="Normal 3 39 6" xfId="6058" xr:uid="{CED9B76A-A1FA-4728-A75B-8C352821CFAB}"/>
    <cellStyle name="Normal 3 39 7" xfId="6059" xr:uid="{211BFF41-37F7-4DB2-8F0C-903780D4897F}"/>
    <cellStyle name="Normal 3 39 8" xfId="6060" xr:uid="{A3DF8EA7-0FEF-46E0-8AE4-2E7E2DF62C7A}"/>
    <cellStyle name="Normal 3 39 9" xfId="6061" xr:uid="{783BA4E7-2B9B-4585-A2BC-D6799B1A68FE}"/>
    <cellStyle name="Normal 3 4" xfId="35" xr:uid="{AB1B4432-A2B1-4BAB-A6C1-D7D7CA545BC5}"/>
    <cellStyle name="Normal 3 4 2" xfId="6717" xr:uid="{CCEA823D-C900-4886-87FF-7B67DC128E81}"/>
    <cellStyle name="Normal 3 4 2 2" xfId="7535" xr:uid="{F23C580D-C027-417A-9A57-7FB4ED7E0EA4}"/>
    <cellStyle name="Normal 3 4 2 2 2" xfId="9175" xr:uid="{D5D1C028-4834-4C3B-82AD-F29484FE7798}"/>
    <cellStyle name="Normal 3 4 2 3" xfId="8364" xr:uid="{FFF79045-F7FD-4B27-993D-C32C196B78B9}"/>
    <cellStyle name="Normal 3 4 3" xfId="6718" xr:uid="{B86161F5-B0C7-4BD2-8D9F-57E6DCFB604C}"/>
    <cellStyle name="Normal 3 4 3 2" xfId="7536" xr:uid="{BEB4165E-6839-4F0F-B2E3-87AE1728DEE2}"/>
    <cellStyle name="Normal 3 4 3 2 2" xfId="9176" xr:uid="{BD90ECA6-C59F-4FF8-A6CC-2A5DE093EEF2}"/>
    <cellStyle name="Normal 3 4 3 3" xfId="8365" xr:uid="{521E0FF0-FE46-4B2D-B810-8B9A796D2A04}"/>
    <cellStyle name="Normal 3 4 4" xfId="6430" xr:uid="{F4E7F5B9-D4B2-4D18-8F14-7F90ACAC255A}"/>
    <cellStyle name="Normal 3 4 4 2" xfId="7537" xr:uid="{C9381F81-7E58-4628-8316-C51850724C3C}"/>
    <cellStyle name="Normal 3 4 4 2 2" xfId="9177" xr:uid="{7C3F0EDF-7570-40B8-BD32-339930A7470C}"/>
    <cellStyle name="Normal 3 4 4 3" xfId="8137" xr:uid="{29008A14-97D1-4CC9-A9F7-A79D92C08E6E}"/>
    <cellStyle name="Normal 3 4 5" xfId="7102" xr:uid="{6C3F6E91-B12B-4D3A-B4CA-80E41ABB71DB}"/>
    <cellStyle name="Normal 3 4 5 2" xfId="8742" xr:uid="{A61DE8D4-9DEF-4BE3-8993-542C57E4A56E}"/>
    <cellStyle name="Normal 3 4 6" xfId="7946" xr:uid="{FD0C6EDC-9799-427B-AC38-FD18E145E956}"/>
    <cellStyle name="Normal 3 40" xfId="6336" xr:uid="{9E8AAEF3-EE74-436F-8B57-8B0446A9A546}"/>
    <cellStyle name="Normal 3 40 2" xfId="6719" xr:uid="{B50BDE04-7DF8-4061-84A5-639C18417BBA}"/>
    <cellStyle name="Normal 3 40 2 2" xfId="7538" xr:uid="{7DA773F3-1998-43C1-B4EC-F0C220AB43FB}"/>
    <cellStyle name="Normal 3 40 2 2 2" xfId="9178" xr:uid="{376024D0-48C6-4FF8-9E59-9C493F88F062}"/>
    <cellStyle name="Normal 3 40 2 3" xfId="8366" xr:uid="{078E15A1-6C9C-44DC-9390-6A8B63A4DD39}"/>
    <cellStyle name="Normal 3 40 3" xfId="6720" xr:uid="{AEDB0D98-3E1B-45BE-BD0F-DDA514D1EBD7}"/>
    <cellStyle name="Normal 3 40 3 2" xfId="7539" xr:uid="{0AEA9CE0-7991-4B24-B993-BFB4EEC808C9}"/>
    <cellStyle name="Normal 3 40 3 2 2" xfId="9179" xr:uid="{E608C9DB-9B3F-4648-9865-E11F9558DF1D}"/>
    <cellStyle name="Normal 3 40 3 3" xfId="8367" xr:uid="{CC32DA8D-7E80-4D75-82BD-BBDBC0A03620}"/>
    <cellStyle name="Normal 3 40 4" xfId="6459" xr:uid="{EF351F6E-5105-4005-AF7D-BEF8B28DF1A4}"/>
    <cellStyle name="Normal 3 40 4 2" xfId="7540" xr:uid="{A7CE25DF-A9C7-4CBC-99D4-6C712AD2C69D}"/>
    <cellStyle name="Normal 3 40 4 2 2" xfId="9180" xr:uid="{8E80AC5E-AD4C-4AD6-BEFC-E61371CF055D}"/>
    <cellStyle name="Normal 3 40 4 3" xfId="8164" xr:uid="{9414B91B-706C-484B-AA9A-ABFEBF0FE078}"/>
    <cellStyle name="Normal 3 40 5" xfId="7206" xr:uid="{CC9EEE72-55D0-4838-A726-7B2F0B7C162C}"/>
    <cellStyle name="Normal 3 40 5 2" xfId="8846" xr:uid="{1A708E4D-6AA6-4DDE-BA1C-B0221DB193BC}"/>
    <cellStyle name="Normal 3 41" xfId="6460" xr:uid="{44A83258-AFD6-4FFD-A704-B7828EF7C73A}"/>
    <cellStyle name="Normal 3 42" xfId="6461" xr:uid="{07A5F098-81DB-420D-A0D3-8EF283A9950B}"/>
    <cellStyle name="Normal 3 43" xfId="6458" xr:uid="{7829809F-DD77-47F2-A284-64370286DC6D}"/>
    <cellStyle name="Normal 3 44" xfId="6937" xr:uid="{AB518907-EFF2-4962-8719-E246F1332E81}"/>
    <cellStyle name="Normal 3 45" xfId="9820" xr:uid="{587A89B5-3295-407F-AF5B-65A509E80294}"/>
    <cellStyle name="Normal 3 46" xfId="156" xr:uid="{55B87334-7B9A-4DB8-862C-B5EA085F623C}"/>
    <cellStyle name="Normal 3 47" xfId="19405" xr:uid="{CAE50A46-EA2B-4963-B373-F8E3347E3D3D}"/>
    <cellStyle name="Normal 3 5" xfId="10" xr:uid="{95BC7B5A-7CEC-4763-B623-BEA2AD0DEC41}"/>
    <cellStyle name="Normal 3 5 2" xfId="48" xr:uid="{46770771-A14E-43B2-BA94-8385156495FB}"/>
    <cellStyle name="Normal 3 5 2 2" xfId="75" xr:uid="{B190A015-79F0-4075-AE72-342F7F47F1DE}"/>
    <cellStyle name="Normal 3 5 3" xfId="63" xr:uid="{94317405-D70B-4FE0-8EA7-91277F0B0B58}"/>
    <cellStyle name="Normal 3 5 4" xfId="6062" xr:uid="{3106FDD8-EBD3-4219-8234-123C9DF39B10}"/>
    <cellStyle name="Normal 3 6" xfId="62" xr:uid="{D7C310FB-9AD5-4B6F-9147-0F1ADB4F6230}"/>
    <cellStyle name="Normal 3 6 2" xfId="6721" xr:uid="{3C716EC1-DD78-4709-B765-995429DBC189}"/>
    <cellStyle name="Normal 3 6 2 2" xfId="7541" xr:uid="{81962DDE-9BA2-4446-A94B-8FFDFEAC46A0}"/>
    <cellStyle name="Normal 3 6 2 2 2" xfId="9181" xr:uid="{098521BB-627D-42F1-8241-B04ABBDAFD8F}"/>
    <cellStyle name="Normal 3 6 2 3" xfId="8368" xr:uid="{29E05D53-2119-45A4-94F8-7ACA454A5E80}"/>
    <cellStyle name="Normal 3 6 3" xfId="6722" xr:uid="{6F022661-15FB-49ED-9D3D-2C135BAFEBF8}"/>
    <cellStyle name="Normal 3 6 3 2" xfId="7542" xr:uid="{2920A350-507B-425F-8CC7-642B7327826E}"/>
    <cellStyle name="Normal 3 6 3 2 2" xfId="9182" xr:uid="{4242EDD0-690C-46B8-9D3D-B745F45047AD}"/>
    <cellStyle name="Normal 3 6 3 3" xfId="8369" xr:uid="{04636D98-6B06-449C-8D96-510F962DA34B}"/>
    <cellStyle name="Normal 3 6 4" xfId="6431" xr:uid="{E0BDBDAB-271B-45B5-8A59-30C207BB9B52}"/>
    <cellStyle name="Normal 3 6 4 2" xfId="7543" xr:uid="{3C0A242B-7204-4092-9ACC-4DF1787EE6E7}"/>
    <cellStyle name="Normal 3 6 4 2 2" xfId="9183" xr:uid="{FD4AD4BE-E049-4E0E-9DED-1EB25DB8320B}"/>
    <cellStyle name="Normal 3 6 4 3" xfId="8138" xr:uid="{F914ED8F-E6BF-4C27-90E6-D1EA642AA884}"/>
    <cellStyle name="Normal 3 6 5" xfId="7103" xr:uid="{E98EE150-F408-472C-9AF1-98B108F49787}"/>
    <cellStyle name="Normal 3 6 5 2" xfId="8743" xr:uid="{BD425DC2-F3A1-4BDA-A86E-123B36A3C8BA}"/>
    <cellStyle name="Normal 3 6 6" xfId="7947" xr:uid="{7A3C1746-8590-476C-B158-739CA3C1F77C}"/>
    <cellStyle name="Normal 3 6 7" xfId="6063" xr:uid="{66812983-32E2-4076-8119-F63E9AA88737}"/>
    <cellStyle name="Normal 3 7" xfId="6064" xr:uid="{2EE8AE7B-8075-4A49-83E9-8A182CA17995}"/>
    <cellStyle name="Normal 3 7 2" xfId="6723" xr:uid="{174A17CA-18D8-4A17-B8B1-9C789B208AA5}"/>
    <cellStyle name="Normal 3 7 2 2" xfId="7544" xr:uid="{D9FACDE4-0F42-4EAF-BF66-6148C98342CB}"/>
    <cellStyle name="Normal 3 7 2 2 2" xfId="9184" xr:uid="{0E807AF5-0D72-45D5-95FC-0E0CB5A1F38E}"/>
    <cellStyle name="Normal 3 7 2 3" xfId="8370" xr:uid="{53FBE4A8-595F-4905-A042-724028F1E53F}"/>
    <cellStyle name="Normal 3 7 3" xfId="6724" xr:uid="{65C33C34-F103-4AFA-952F-5A874E3D54E3}"/>
    <cellStyle name="Normal 3 7 3 2" xfId="7545" xr:uid="{5A43A93F-D29F-493E-A575-09D536F4BCF0}"/>
    <cellStyle name="Normal 3 7 3 2 2" xfId="9185" xr:uid="{D5E888E7-C728-4455-A791-D06CE7259AF6}"/>
    <cellStyle name="Normal 3 7 3 3" xfId="8371" xr:uid="{BD74AE8D-A558-47D5-B1C7-8196CEA66FF4}"/>
    <cellStyle name="Normal 3 7 4" xfId="6432" xr:uid="{AFBEFC99-53D0-4E61-ADAE-C2A340AA2A59}"/>
    <cellStyle name="Normal 3 7 4 2" xfId="7546" xr:uid="{2B204D01-2EB0-4669-88DC-163E1CE83931}"/>
    <cellStyle name="Normal 3 7 4 2 2" xfId="9186" xr:uid="{46313763-C26B-4888-8E24-84C8EBE10FD5}"/>
    <cellStyle name="Normal 3 7 4 3" xfId="8139" xr:uid="{AA7413AD-18A9-4705-85FF-60285022AD9C}"/>
    <cellStyle name="Normal 3 7 5" xfId="7104" xr:uid="{E70AC0A8-00A4-4769-AE01-C5FBD27EF02C}"/>
    <cellStyle name="Normal 3 7 5 2" xfId="8744" xr:uid="{F46CE80E-44D4-4F9B-9AC6-5AB7E58D0A49}"/>
    <cellStyle name="Normal 3 7 6" xfId="7948" xr:uid="{DB54477E-5651-466A-B46D-4E8311BD00AE}"/>
    <cellStyle name="Normal 3 8" xfId="6065" xr:uid="{3867DD29-B3C3-46D9-9BC0-B3A04EF08ED6}"/>
    <cellStyle name="Normal 3 8 2" xfId="6725" xr:uid="{942339AF-EDFE-4466-8F47-296557016092}"/>
    <cellStyle name="Normal 3 8 2 2" xfId="7547" xr:uid="{120E79ED-6CDD-499D-A9B2-4E8372F53489}"/>
    <cellStyle name="Normal 3 8 2 2 2" xfId="9187" xr:uid="{906EA18C-27B6-4B6A-8C59-95C3FDAF9E4E}"/>
    <cellStyle name="Normal 3 8 2 3" xfId="8372" xr:uid="{317A1814-23DA-4638-8227-41EB3F88111A}"/>
    <cellStyle name="Normal 3 8 3" xfId="6726" xr:uid="{D6328C10-58F8-4D93-A385-33ADDA0CF0C4}"/>
    <cellStyle name="Normal 3 8 3 2" xfId="7548" xr:uid="{1AF659E9-037F-4090-826D-BBF02BA92DFE}"/>
    <cellStyle name="Normal 3 8 3 2 2" xfId="9188" xr:uid="{33AC14D1-EF9A-464D-BF9C-87F5DD5281AA}"/>
    <cellStyle name="Normal 3 8 3 3" xfId="8373" xr:uid="{C9493285-DCAB-4A8A-825E-16CEFD7E08BB}"/>
    <cellStyle name="Normal 3 8 4" xfId="6433" xr:uid="{20ACB15D-2A76-4DFB-A5DE-492D13A00989}"/>
    <cellStyle name="Normal 3 8 4 2" xfId="7549" xr:uid="{EF6A8503-7DB0-4CF5-B1C3-6F8FA712FD5E}"/>
    <cellStyle name="Normal 3 8 4 2 2" xfId="9189" xr:uid="{BA7970EB-1786-4183-8DEE-BB477B7C2C73}"/>
    <cellStyle name="Normal 3 8 4 3" xfId="8140" xr:uid="{0366EE50-8011-4B35-8019-710909E04B56}"/>
    <cellStyle name="Normal 3 8 5" xfId="7105" xr:uid="{D56F80DC-FD82-4FA7-A23A-71567AE914D6}"/>
    <cellStyle name="Normal 3 8 5 2" xfId="8745" xr:uid="{0B9F0B23-D2B7-4B9A-9300-6785D62F5389}"/>
    <cellStyle name="Normal 3 8 6" xfId="7949" xr:uid="{377A0D5D-2212-43EE-AE2F-A408B3EED536}"/>
    <cellStyle name="Normal 3 9" xfId="6066" xr:uid="{D4E7FAD7-B34D-4B25-8C47-14DD75A73274}"/>
    <cellStyle name="Normal 3 9 2" xfId="6727" xr:uid="{658BD60B-042F-423C-ABE5-475DC07CC007}"/>
    <cellStyle name="Normal 3 9 2 2" xfId="7550" xr:uid="{DEB25613-C586-4E58-9E47-3890A757480F}"/>
    <cellStyle name="Normal 3 9 2 2 2" xfId="9190" xr:uid="{2DFA64AE-9DC6-4EC1-A498-43E1BA8939EA}"/>
    <cellStyle name="Normal 3 9 2 3" xfId="8374" xr:uid="{1B44BF1E-1205-4C1C-AB90-D319649E7452}"/>
    <cellStyle name="Normal 3 9 3" xfId="6728" xr:uid="{5CCF061D-1613-4AFC-83B4-7BF3921DBD7E}"/>
    <cellStyle name="Normal 3 9 3 2" xfId="7551" xr:uid="{1276A2E2-F232-41A7-B802-D07B04431709}"/>
    <cellStyle name="Normal 3 9 3 2 2" xfId="9191" xr:uid="{E73E3B9B-EE1E-4CD0-966F-B2FA690425FB}"/>
    <cellStyle name="Normal 3 9 3 3" xfId="8375" xr:uid="{54A9B686-77E2-4A7C-BF20-418B07624CD4}"/>
    <cellStyle name="Normal 3 9 4" xfId="6434" xr:uid="{D7E822DC-9D4B-473D-8CF9-FF3B8D9AF6CC}"/>
    <cellStyle name="Normal 3 9 4 2" xfId="7552" xr:uid="{786BD7E6-34E7-4A34-A9C9-ECEE72A39A30}"/>
    <cellStyle name="Normal 3 9 4 2 2" xfId="9192" xr:uid="{8C07D5B5-40AC-4BB6-9455-A59CBD7DB838}"/>
    <cellStyle name="Normal 3 9 4 3" xfId="8141" xr:uid="{D7BCB878-2E33-4FAE-B9FE-77879A3BD8C3}"/>
    <cellStyle name="Normal 3 9 5" xfId="7106" xr:uid="{E936DEBD-7D0F-4249-A75A-F024F6FE8302}"/>
    <cellStyle name="Normal 3 9 5 2" xfId="8746" xr:uid="{14AAD0AE-BD3E-4776-8F7A-C13F58F51796}"/>
    <cellStyle name="Normal 3 9 6" xfId="7950" xr:uid="{E2075D49-2027-42A9-9777-32A14E9A812B}"/>
    <cellStyle name="Normal 30" xfId="6067" xr:uid="{A5CC86F3-DF86-4E02-8C46-44E2EE471B3A}"/>
    <cellStyle name="Normal 30 2" xfId="6068" xr:uid="{CFC8CBD8-E530-4DE6-9011-23CDF636B021}"/>
    <cellStyle name="Normal 30 3" xfId="6069" xr:uid="{AE1633DD-9382-4496-8BBB-E36D5EB0B4F8}"/>
    <cellStyle name="Normal 30_1_solis_MK Nr 595 " xfId="6070" xr:uid="{513E1E35-251A-4A2C-88F1-22ECE9FB56B9}"/>
    <cellStyle name="Normal 31" xfId="6071" xr:uid="{60170008-569D-4656-A2A5-A7CEF8BCFF54}"/>
    <cellStyle name="Normal 32" xfId="6072" xr:uid="{45584DF6-3F8E-4368-A62B-3B8A56708C50}"/>
    <cellStyle name="Normal 32 2" xfId="6073" xr:uid="{A7AC0A6E-B659-4D75-A633-CC41A2493596}"/>
    <cellStyle name="Normal 32 2 2" xfId="6729" xr:uid="{2591852F-F052-470E-A480-82CE32565410}"/>
    <cellStyle name="Normal 32 2 2 2" xfId="7553" xr:uid="{79434056-F479-4BC5-B72B-40A9FA878B78}"/>
    <cellStyle name="Normal 32 2 2 2 2" xfId="9193" xr:uid="{66CCEDF7-0E21-40EA-AFB6-4F3F2CA6C779}"/>
    <cellStyle name="Normal 32 2 2 3" xfId="8376" xr:uid="{1D98A4F9-D52D-4AB1-8351-C35357B3C493}"/>
    <cellStyle name="Normal 32 2 3" xfId="6730" xr:uid="{EB20DF97-BA68-41E8-BE26-71D11371DE1B}"/>
    <cellStyle name="Normal 32 2 3 2" xfId="7554" xr:uid="{94F92EB9-A8AD-4DC1-B9FF-42DAB3EBD735}"/>
    <cellStyle name="Normal 32 2 3 2 2" xfId="9194" xr:uid="{D71391E5-C766-4D3D-9249-98A1E6CBFC0A}"/>
    <cellStyle name="Normal 32 2 3 3" xfId="8377" xr:uid="{164D9AF6-F96D-47E8-BC59-5089EA8C39CA}"/>
    <cellStyle name="Normal 32 2 4" xfId="6436" xr:uid="{63CEEE55-C769-4134-B876-196389B48396}"/>
    <cellStyle name="Normal 32 2 4 2" xfId="7555" xr:uid="{44381697-91DC-4F34-916F-FC241EAD1D40}"/>
    <cellStyle name="Normal 32 2 4 2 2" xfId="9195" xr:uid="{C790E112-0354-4305-8AEF-81BECA520AB6}"/>
    <cellStyle name="Normal 32 2 4 3" xfId="8143" xr:uid="{B7B8F7ED-CD8B-4818-A94A-38580BFFF7FD}"/>
    <cellStyle name="Normal 32 2 5" xfId="7108" xr:uid="{5F062160-0FFE-4FDD-8B91-A0222603818C}"/>
    <cellStyle name="Normal 32 2 5 2" xfId="8748" xr:uid="{1092E45C-810A-455A-9E51-FD523347DC3E}"/>
    <cellStyle name="Normal 32 2 6" xfId="7952" xr:uid="{7CA0BC95-80F5-4E60-B9EA-3CB6631D4FAD}"/>
    <cellStyle name="Normal 32 3" xfId="6074" xr:uid="{502B5971-4FE5-4B51-9036-E2FA39C7C26D}"/>
    <cellStyle name="Normal 32 3 2" xfId="6731" xr:uid="{5886E3DD-52E7-44F0-BF82-80292289717A}"/>
    <cellStyle name="Normal 32 3 2 2" xfId="7556" xr:uid="{B0EB5261-0D72-4381-9D23-0E9D89A769C7}"/>
    <cellStyle name="Normal 32 3 2 2 2" xfId="9196" xr:uid="{9E047B58-ED65-43AD-A4B4-EBCB5B665514}"/>
    <cellStyle name="Normal 32 3 2 3" xfId="8378" xr:uid="{6765E86A-44D8-4B6F-B136-3C0252C09260}"/>
    <cellStyle name="Normal 32 3 3" xfId="6732" xr:uid="{BFA52005-7C4A-4E3D-BC7B-8932AA60C9CE}"/>
    <cellStyle name="Normal 32 3 3 2" xfId="7557" xr:uid="{27AA453C-2124-4FBD-A081-803475C07865}"/>
    <cellStyle name="Normal 32 3 3 2 2" xfId="9197" xr:uid="{1AE162E4-F5EC-4C5F-A519-C8E37004949A}"/>
    <cellStyle name="Normal 32 3 3 3" xfId="8379" xr:uid="{FC9D4BEC-675E-483C-875E-04A3BE196F2B}"/>
    <cellStyle name="Normal 32 3 4" xfId="6437" xr:uid="{60F4E7E7-7ABB-4F82-97CC-71F270A32C5D}"/>
    <cellStyle name="Normal 32 3 4 2" xfId="7558" xr:uid="{63ABA9A6-593E-4CF4-B581-ACDE0853C422}"/>
    <cellStyle name="Normal 32 3 4 2 2" xfId="9198" xr:uid="{8D677047-186A-4305-9014-0E4CF31FF48E}"/>
    <cellStyle name="Normal 32 3 4 3" xfId="8144" xr:uid="{B5C4E970-8F99-4803-8247-497C05E5575E}"/>
    <cellStyle name="Normal 32 3 5" xfId="7109" xr:uid="{E565CE00-202F-4EF5-AA94-90FB8CC2A567}"/>
    <cellStyle name="Normal 32 3 5 2" xfId="8749" xr:uid="{8FB8516E-F661-4A9C-9CD4-973F518DE831}"/>
    <cellStyle name="Normal 32 3 6" xfId="7953" xr:uid="{D2584CB3-F4DC-4DB6-BA00-927DDAF2133E}"/>
    <cellStyle name="Normal 32 4" xfId="6075" xr:uid="{E23627D1-C251-47C5-B273-7F7F6D07F1A4}"/>
    <cellStyle name="Normal 32 4 2" xfId="6733" xr:uid="{3B8A581E-FDEE-4230-8907-F13B58FC82D1}"/>
    <cellStyle name="Normal 32 4 2 2" xfId="7559" xr:uid="{4005ED29-8E36-4BC9-899C-960783D4094D}"/>
    <cellStyle name="Normal 32 4 2 2 2" xfId="9199" xr:uid="{0291A6F9-9C92-4274-8371-344433ECFE5A}"/>
    <cellStyle name="Normal 32 4 2 3" xfId="8380" xr:uid="{48256F81-DFC6-415C-BE82-0E0526B3E1F4}"/>
    <cellStyle name="Normal 32 4 3" xfId="6734" xr:uid="{1F1E59C3-467F-4394-A0A2-16C4D7E8C20E}"/>
    <cellStyle name="Normal 32 4 3 2" xfId="7560" xr:uid="{EC8273B1-7E05-498D-A6CD-2D60EE56E4D6}"/>
    <cellStyle name="Normal 32 4 3 2 2" xfId="9200" xr:uid="{7659623B-407E-42E0-9A4B-BC644003FA01}"/>
    <cellStyle name="Normal 32 4 3 3" xfId="8381" xr:uid="{0837B39A-56D9-4D34-A04E-77D432AD2D51}"/>
    <cellStyle name="Normal 32 4 4" xfId="6438" xr:uid="{2F131B96-5EB8-4551-87DD-ED7B0EC3CA94}"/>
    <cellStyle name="Normal 32 4 4 2" xfId="7561" xr:uid="{7BD29F47-5013-41C2-880E-9353DA6DF10B}"/>
    <cellStyle name="Normal 32 4 4 2 2" xfId="9201" xr:uid="{1164B7F8-608A-4F09-A4CB-01E57F70E530}"/>
    <cellStyle name="Normal 32 4 4 3" xfId="8145" xr:uid="{B11F683F-4513-4B95-BED7-A621A6277DED}"/>
    <cellStyle name="Normal 32 4 5" xfId="7110" xr:uid="{CF464DE2-399C-41E9-8828-B2C7C9DE85E5}"/>
    <cellStyle name="Normal 32 4 5 2" xfId="8750" xr:uid="{C8829E37-B382-4C4C-A492-3852DD343AA8}"/>
    <cellStyle name="Normal 32 4 6" xfId="7954" xr:uid="{3EF62EB1-4323-4AAB-B204-FE83643DD396}"/>
    <cellStyle name="Normal 32 5" xfId="6735" xr:uid="{081CDB77-B1A4-4689-B4F9-D8E43E06B118}"/>
    <cellStyle name="Normal 32 5 2" xfId="7562" xr:uid="{837818EB-B6A3-474E-A474-7907E20B9ECC}"/>
    <cellStyle name="Normal 32 5 2 2" xfId="9202" xr:uid="{0918889A-A5CD-4DAD-B05B-A118B8BC9119}"/>
    <cellStyle name="Normal 32 5 3" xfId="8382" xr:uid="{DC0F999A-F0B0-47B6-8D32-062BFEAF88AC}"/>
    <cellStyle name="Normal 32 6" xfId="6736" xr:uid="{ACEED2D9-F4D9-437D-9110-416211E9FF4C}"/>
    <cellStyle name="Normal 32 6 2" xfId="7563" xr:uid="{5010008D-8F01-4905-9090-0B6EACFAB8A3}"/>
    <cellStyle name="Normal 32 6 2 2" xfId="9203" xr:uid="{265F35E6-44C9-4ABB-B7C3-95013887CB37}"/>
    <cellStyle name="Normal 32 6 3" xfId="8383" xr:uid="{84F407AA-4653-46D4-96A0-35BFB67EE820}"/>
    <cellStyle name="Normal 32 7" xfId="6435" xr:uid="{68338DAA-509C-44B4-AF09-6C908F0FDB32}"/>
    <cellStyle name="Normal 32 7 2" xfId="7564" xr:uid="{C4AABAE7-1324-4BF3-A56E-44C805497F01}"/>
    <cellStyle name="Normal 32 7 2 2" xfId="9204" xr:uid="{5EB66DE3-9B57-43EC-9BF8-CA815EA242B6}"/>
    <cellStyle name="Normal 32 7 3" xfId="8142" xr:uid="{6550048C-4706-45FE-9432-0F0EA3FD8CCD}"/>
    <cellStyle name="Normal 32 8" xfId="7107" xr:uid="{6D69A126-10BD-4163-87FA-30327BCDB42A}"/>
    <cellStyle name="Normal 32 8 2" xfId="8747" xr:uid="{1579BFC4-E70C-4AE7-9EAD-BD06C6B15F0C}"/>
    <cellStyle name="Normal 32 9" xfId="7951" xr:uid="{5F9992F1-570B-4C11-8419-EDC2DD85E535}"/>
    <cellStyle name="Normal 33" xfId="6076" xr:uid="{1E46C0B0-3B4F-446C-8343-215367018535}"/>
    <cellStyle name="Normal 33 2" xfId="6737" xr:uid="{3D3F6F67-0921-40DE-8482-B047119A4FED}"/>
    <cellStyle name="Normal 33 2 2" xfId="7565" xr:uid="{1F7E792B-588B-467C-B2D3-F0BD7E4A342E}"/>
    <cellStyle name="Normal 33 2 2 2" xfId="9205" xr:uid="{97FB9BF7-D063-4B03-9AA6-1845A10975A0}"/>
    <cellStyle name="Normal 33 2 3" xfId="8384" xr:uid="{177A23D5-A207-4E08-9497-D1ECFEA05AFF}"/>
    <cellStyle name="Normal 33 3" xfId="6738" xr:uid="{7E5E04EB-C9BA-45C4-A6D7-E59BCA3C00FE}"/>
    <cellStyle name="Normal 33 3 2" xfId="7566" xr:uid="{EB34A680-AD39-4925-8138-F1E779140B79}"/>
    <cellStyle name="Normal 33 3 2 2" xfId="9206" xr:uid="{215F07A2-7A3B-40AB-877A-FCBB557A8628}"/>
    <cellStyle name="Normal 33 3 3" xfId="8385" xr:uid="{0FD748F0-8EB0-4502-93FE-03EFC377835D}"/>
    <cellStyle name="Normal 33 4" xfId="6439" xr:uid="{8CDB3B87-BD87-4A37-A5C6-093EA1EB268A}"/>
    <cellStyle name="Normal 33 4 2" xfId="7567" xr:uid="{038F33B0-6D1D-4E8D-A2F1-2634A25D45D8}"/>
    <cellStyle name="Normal 33 4 2 2" xfId="9207" xr:uid="{8D4DC447-5995-4596-90BC-3F67E1163D1B}"/>
    <cellStyle name="Normal 33 4 3" xfId="8146" xr:uid="{6343B699-6295-4D1B-8700-36A13E6F5600}"/>
    <cellStyle name="Normal 33 5" xfId="7111" xr:uid="{4A23E6FB-BF08-4B6A-BBE2-3BF753CA80C7}"/>
    <cellStyle name="Normal 33 5 2" xfId="8751" xr:uid="{8E83819B-C862-470A-832C-5AECBF91348E}"/>
    <cellStyle name="Normal 33 6" xfId="7955" xr:uid="{8A2E0C27-16C4-48F5-9CE5-4F601D1F1949}"/>
    <cellStyle name="Normal 34" xfId="89" xr:uid="{6DD05335-A20E-41B9-BFD4-0431F268D819}"/>
    <cellStyle name="Normal 34 2" xfId="6512" xr:uid="{3A94BC73-ECBD-4372-950E-1507CDF3FDA6}"/>
    <cellStyle name="Normal 35" xfId="82" xr:uid="{39B1C849-1B96-48B9-9B2E-8F53BFC22B29}"/>
    <cellStyle name="Normal 35 2" xfId="6513" xr:uid="{052DC69D-5043-47A6-8434-5A26A2DA801E}"/>
    <cellStyle name="Normal 36" xfId="117" xr:uid="{2F6FCEEF-A258-429D-9373-91C840A66E51}"/>
    <cellStyle name="Normal 36 2" xfId="6514" xr:uid="{4F62EC75-F3A7-4D35-89C3-B2D70CF17C9D}"/>
    <cellStyle name="Normal 37" xfId="144" xr:uid="{EF4D7E5E-C278-47DB-854B-5C244D91AB93}"/>
    <cellStyle name="Normal 37 2" xfId="6515" xr:uid="{8C523550-C2AB-4A2A-9D2B-22A19B64F6D5}"/>
    <cellStyle name="Normal 38" xfId="6077" xr:uid="{C2E809D0-CB1A-4827-BD30-AE27C7A0B42A}"/>
    <cellStyle name="Normal 38 2" xfId="6739" xr:uid="{75723DA6-0CB7-486D-BB13-682625D7EBB4}"/>
    <cellStyle name="Normal 38 2 2" xfId="7568" xr:uid="{031FAB51-701B-4BC2-A3FF-F66EE53025D5}"/>
    <cellStyle name="Normal 38 2 2 2" xfId="9208" xr:uid="{14D50F40-045B-4F3D-B49B-B4C84239BBA9}"/>
    <cellStyle name="Normal 38 2 3" xfId="8386" xr:uid="{CA7D311E-9960-4832-9E02-9022B9FC8B79}"/>
    <cellStyle name="Normal 38 3" xfId="6740" xr:uid="{03B25BE0-7052-44A7-AFE1-84C47F532D04}"/>
    <cellStyle name="Normal 38 3 2" xfId="7569" xr:uid="{F5C26B84-CF9C-458E-96D1-8CDF78F05788}"/>
    <cellStyle name="Normal 38 3 2 2" xfId="9209" xr:uid="{56764534-F7D5-4299-B709-7370E55FDF85}"/>
    <cellStyle name="Normal 38 3 3" xfId="8387" xr:uid="{5EAEF515-27FD-437C-97CF-5B5E126004BD}"/>
    <cellStyle name="Normal 38 4" xfId="6440" xr:uid="{2EF46876-9922-4F4D-83EA-36946ED9F539}"/>
    <cellStyle name="Normal 38 4 2" xfId="7570" xr:uid="{ECCC97B5-DCCA-4B6F-9FC7-A853ABEAA604}"/>
    <cellStyle name="Normal 38 4 2 2" xfId="9210" xr:uid="{8406A2DC-55F2-485A-8727-9493E1DF52D4}"/>
    <cellStyle name="Normal 38 4 3" xfId="8147" xr:uid="{6C28CCA2-1B5F-4C46-AEAF-90FA9A7173F0}"/>
    <cellStyle name="Normal 38 5" xfId="7112" xr:uid="{1BBA16C3-1FAC-4A2F-85E6-872F54A01EC8}"/>
    <cellStyle name="Normal 38 5 2" xfId="8752" xr:uid="{EF56869F-5754-4615-A5FA-B7A7E642D23C}"/>
    <cellStyle name="Normal 38 6" xfId="7956" xr:uid="{6EAE8219-612B-444C-BBC2-6CC7978CE3AF}"/>
    <cellStyle name="Normal 39" xfId="6078" xr:uid="{5CC93BF7-54FB-41A6-B61C-E3D3C3522B7E}"/>
    <cellStyle name="Normal 39 2" xfId="6741" xr:uid="{7A4DEAB4-2008-4830-B162-25B784E8287B}"/>
    <cellStyle name="Normal 39 2 2" xfId="7571" xr:uid="{64108A0F-9207-4AC9-9949-4721625599C5}"/>
    <cellStyle name="Normal 39 2 2 2" xfId="9211" xr:uid="{4F08E2F9-6606-49DA-8D2F-87C23215EB79}"/>
    <cellStyle name="Normal 39 2 3" xfId="8388" xr:uid="{96BC84CC-B9C6-4142-BB93-343E8BDC0E55}"/>
    <cellStyle name="Normal 39 3" xfId="6742" xr:uid="{A649860F-3CA8-4167-ACEE-4A219D9383A8}"/>
    <cellStyle name="Normal 39 3 2" xfId="7572" xr:uid="{E1C1B50B-AD94-4195-AEBF-3676D369AFE7}"/>
    <cellStyle name="Normal 39 3 2 2" xfId="9212" xr:uid="{65460C47-9009-47DE-8FB0-26E768E1C4DF}"/>
    <cellStyle name="Normal 39 3 3" xfId="8389" xr:uid="{B605C90A-41CD-47E5-B06D-3C935E5E0565}"/>
    <cellStyle name="Normal 39 4" xfId="6441" xr:uid="{891F2303-4580-4A12-9893-2E01C8A88E53}"/>
    <cellStyle name="Normal 39 4 2" xfId="7573" xr:uid="{312A6D28-730D-46CE-AB6E-3475C2CC21F3}"/>
    <cellStyle name="Normal 39 4 2 2" xfId="9213" xr:uid="{8E11B41F-8EF2-4F66-9606-701DBEC189E9}"/>
    <cellStyle name="Normal 39 4 3" xfId="8148" xr:uid="{7AE2D0C1-3A30-46EC-A413-46D83D9A4E75}"/>
    <cellStyle name="Normal 39 5" xfId="7113" xr:uid="{8A1E58DD-B8BE-49BB-876B-9FA645D53DD7}"/>
    <cellStyle name="Normal 39 5 2" xfId="8753" xr:uid="{D2F2F0B8-776C-4F9D-A5C9-8E4C0D290AD6}"/>
    <cellStyle name="Normal 39 6" xfId="7957" xr:uid="{9983E094-8BAA-414D-BC0D-BDE905105496}"/>
    <cellStyle name="Normal 39 9" xfId="16" xr:uid="{F5C0C775-82BC-4084-803A-22D1ADC217DC}"/>
    <cellStyle name="Normal 4" xfId="7" xr:uid="{1D8FF766-1D48-4687-B372-EE759AA31695}"/>
    <cellStyle name="Normal 4 10" xfId="6079" xr:uid="{2CD28742-F554-49BC-B00F-F48B1D588DD5}"/>
    <cellStyle name="Normal 4 11" xfId="6080" xr:uid="{ACC36CDE-5FFB-46E5-96BE-60067AF1C4E6}"/>
    <cellStyle name="Normal 4 12" xfId="6081" xr:uid="{0ED86E93-B711-444D-9618-5F91474ADC9F}"/>
    <cellStyle name="Normal 4 13" xfId="6082" xr:uid="{E6B2872C-E7A8-4532-8478-E9EA63D10FEC}"/>
    <cellStyle name="Normal 4 14" xfId="6083" xr:uid="{C3F14A3E-EB0D-4DDF-9225-2544CF6F0B06}"/>
    <cellStyle name="Normal 4 15" xfId="6084" xr:uid="{0967E113-4DC3-47D2-9FD0-F371502FE532}"/>
    <cellStyle name="Normal 4 16" xfId="6085" xr:uid="{D33FFFEE-9D99-4B19-BA1F-12143E5BAC09}"/>
    <cellStyle name="Normal 4 17" xfId="6086" xr:uid="{79397AC5-9A0A-4BAF-BDE1-3E2FBABD7070}"/>
    <cellStyle name="Normal 4 18" xfId="6087" xr:uid="{38CC8A87-1CB4-41C2-A130-B62C111A86CE}"/>
    <cellStyle name="Normal 4 18 10" xfId="6088" xr:uid="{9F81CF8A-6FAF-4E5B-826A-677811FA00DD}"/>
    <cellStyle name="Normal 4 18 11" xfId="6089" xr:uid="{D1AA9F73-5BCD-4E59-BC98-023C2A11898A}"/>
    <cellStyle name="Normal 4 18 12" xfId="6090" xr:uid="{D315C864-A44F-46BB-A829-4F5315F92661}"/>
    <cellStyle name="Normal 4 18 13" xfId="6091" xr:uid="{E5CCCF97-7EBC-4B15-A899-81EF40C0F15F}"/>
    <cellStyle name="Normal 4 18 14" xfId="6092" xr:uid="{E77DD831-C273-4095-895B-0D131FDE5D8B}"/>
    <cellStyle name="Normal 4 18 15" xfId="6093" xr:uid="{B9D96F16-893B-4A4C-B64E-DC221B35AF9E}"/>
    <cellStyle name="Normal 4 18 16" xfId="6094" xr:uid="{7DA5E9B5-5EAB-49F4-A080-DD1AEEC6F763}"/>
    <cellStyle name="Normal 4 18 17" xfId="6095" xr:uid="{09B9A9C6-8260-4A20-AA45-0CAC6A6B38CA}"/>
    <cellStyle name="Normal 4 18 18" xfId="6096" xr:uid="{0BB83F10-002B-4C80-9399-E0AA2C0267C5}"/>
    <cellStyle name="Normal 4 18 19" xfId="6097" xr:uid="{DC1C2D92-ED95-4172-A578-4CB2FA72EC71}"/>
    <cellStyle name="Normal 4 18 2" xfId="6098" xr:uid="{2A815DFB-600A-4002-A20A-BEABCD86683E}"/>
    <cellStyle name="Normal 4 18 20" xfId="6099" xr:uid="{49F2B9BD-1F27-4A6D-A0FA-E81912C3C979}"/>
    <cellStyle name="Normal 4 18 3" xfId="6100" xr:uid="{A2FD233E-78C4-4C7D-A2A0-BB78B0FAF57E}"/>
    <cellStyle name="Normal 4 18 4" xfId="6101" xr:uid="{D40D4449-69E6-4113-9241-35D4CCD21688}"/>
    <cellStyle name="Normal 4 18 5" xfId="6102" xr:uid="{EDB5BFA0-C123-4DCA-ABC8-6CCA0E09515B}"/>
    <cellStyle name="Normal 4 18 6" xfId="6103" xr:uid="{C218263C-F6EA-4F21-9783-5442E6E582CE}"/>
    <cellStyle name="Normal 4 18 7" xfId="6104" xr:uid="{64BCDFF7-CFB5-49ED-B0EE-E1E7230F89FA}"/>
    <cellStyle name="Normal 4 18 8" xfId="6105" xr:uid="{55F93F96-DD23-44B9-909E-F48312AE0FE9}"/>
    <cellStyle name="Normal 4 18 9" xfId="6106" xr:uid="{A791D7AD-A83C-420D-ABF0-8647C1CEA801}"/>
    <cellStyle name="Normal 4 19" xfId="6107" xr:uid="{97AE6A04-6503-4904-8910-9B30EB06CC47}"/>
    <cellStyle name="Normal 4 2" xfId="32" xr:uid="{E7DCEDD9-6009-4078-880F-F3E62FF5887B}"/>
    <cellStyle name="Normal 4 2 2" xfId="6462" xr:uid="{30BFAD09-AB0F-47C9-A510-D2EE87B3BE74}"/>
    <cellStyle name="Normal 4 2 3" xfId="6442" xr:uid="{01370A33-5C17-4FF4-894D-A446B5A1EE4A}"/>
    <cellStyle name="Normal 4 2 3 2" xfId="7574" xr:uid="{98F57831-8655-4E46-800A-7D367490DE11}"/>
    <cellStyle name="Normal 4 2 3 2 2" xfId="9214" xr:uid="{F7B990CD-1A97-43A0-A3FA-C4751F8877A8}"/>
    <cellStyle name="Normal 4 2 3 3" xfId="8149" xr:uid="{ECD1B0E8-F52F-4A22-95F4-804B47EE7AF3}"/>
    <cellStyle name="Normal 4 2 4" xfId="7114" xr:uid="{D5A818CB-8A83-4D41-B7C1-E9086631976A}"/>
    <cellStyle name="Normal 4 2 4 2" xfId="8754" xr:uid="{9BC3B31D-3D85-4E8E-A67B-A83F4A7F60EF}"/>
    <cellStyle name="Normal 4 2 5" xfId="7765" xr:uid="{842C3C1C-D4D4-48D3-ABBA-CCB3D29D135B}"/>
    <cellStyle name="Normal 4 2 6" xfId="143" xr:uid="{C2E2A4D4-5100-4B5C-86C4-FF43F101095A}"/>
    <cellStyle name="Normal 4 2 7" xfId="19708" xr:uid="{82E76EA5-72D1-4D22-9D15-8DF357CD9558}"/>
    <cellStyle name="Normal 4 20" xfId="6108" xr:uid="{AD061251-246C-4986-A687-1D2A2F0BC688}"/>
    <cellStyle name="Normal 4 21" xfId="6109" xr:uid="{A60CE10D-4038-4776-8DDB-12B1FE51742C}"/>
    <cellStyle name="Normal 4 22" xfId="6110" xr:uid="{92D60115-B26A-4817-87BB-40B6AE1D3E72}"/>
    <cellStyle name="Normal 4 23" xfId="6111" xr:uid="{E2530DC1-44B3-4822-9702-2EC01A062606}"/>
    <cellStyle name="Normal 4 24" xfId="6112" xr:uid="{1F0E88C9-C240-4E78-887D-8CA60F5CAE5C}"/>
    <cellStyle name="Normal 4 25" xfId="6113" xr:uid="{3A42EDFC-EB4D-446E-A041-FE7994CE8F93}"/>
    <cellStyle name="Normal 4 26" xfId="6743" xr:uid="{0AEC7404-E791-42F6-A129-A3F1ABDBEA32}"/>
    <cellStyle name="Normal 4 27" xfId="6964" xr:uid="{A22BFD89-35C6-4C5F-BD2B-9A732C96C0B0}"/>
    <cellStyle name="Normal 4 27 2" xfId="8603" xr:uid="{8B09B81E-0AC1-4476-B9C7-63EC28077A50}"/>
    <cellStyle name="Normal 4 28" xfId="115" xr:uid="{59570A66-C7BD-4A68-8BC7-5150ECA8BC4B}"/>
    <cellStyle name="Normal 4 28 2" xfId="19730" xr:uid="{E548B948-FA20-4A15-A915-580A80339564}"/>
    <cellStyle name="Normal 4 29" xfId="155" xr:uid="{6A5F6E0D-4BB2-416A-B69A-F4872079EAFE}"/>
    <cellStyle name="Normal 4 3" xfId="23" xr:uid="{A0DEFC41-7A28-46C8-BEE3-AFF12B16B6E6}"/>
    <cellStyle name="Normal 4 3 2" xfId="6115" xr:uid="{9547CF5C-7597-41A8-B58F-20AD297C1CE1}"/>
    <cellStyle name="Normal 4 3 3" xfId="6463" xr:uid="{8F1F8630-E8A9-4193-B514-3E408D48184B}"/>
    <cellStyle name="Normal 4 3 3 2" xfId="19801" xr:uid="{C29A4F8B-D308-4FC5-B320-407D44961402}"/>
    <cellStyle name="Normal 4 3 4" xfId="6114" xr:uid="{C5673FD2-B3E7-4883-B4A3-17BA6243CB68}"/>
    <cellStyle name="Normal 4 3 4 2" xfId="19798" xr:uid="{E044FE2A-2AC4-4163-B2F1-42B784620468}"/>
    <cellStyle name="Normal 4 3_1_solis_MK Nr 595 " xfId="6116" xr:uid="{4A6D4DBD-6317-4579-A1E8-77119A0823A5}"/>
    <cellStyle name="Normal 4 30" xfId="19600" xr:uid="{A8C57FAD-F81D-4455-B42A-09EF1B1DAA65}"/>
    <cellStyle name="Normal 4 31" xfId="19703" xr:uid="{A03E9D74-4751-4119-A016-7B0E6607795A}"/>
    <cellStyle name="Normal 4 4" xfId="6117" xr:uid="{6D691816-37B1-4DF7-9210-DD58F23FEFF8}"/>
    <cellStyle name="Normal 4 5" xfId="6118" xr:uid="{890DEDEE-F2B4-4888-9E50-6857574E2EBA}"/>
    <cellStyle name="Normal 4 6" xfId="6119" xr:uid="{7D332C58-8182-4D0C-A733-492E08420315}"/>
    <cellStyle name="Normal 4 7" xfId="6120" xr:uid="{5DA1843A-4C8B-4AAE-8735-F762F25B1E2C}"/>
    <cellStyle name="Normal 4 8" xfId="6121" xr:uid="{F0532651-186A-49CB-8D4A-66223275F4B9}"/>
    <cellStyle name="Normal 4 9" xfId="6122" xr:uid="{54023198-42F8-47D3-B6F0-86E31DFC84E3}"/>
    <cellStyle name="Normal 40" xfId="127" xr:uid="{14000BA7-FECB-46E1-A5DD-1C15E0BEC3BF}"/>
    <cellStyle name="Normal 40 2" xfId="6516" xr:uid="{CCE1F108-27CB-471B-90F9-85F3240650C0}"/>
    <cellStyle name="Normal 41" xfId="6123" xr:uid="{4A326EB6-806A-4D0A-886F-918C319B5AA4}"/>
    <cellStyle name="Normal 41 2" xfId="6464" xr:uid="{F0A48E8A-0AD9-45F0-9C28-C297E443F1A8}"/>
    <cellStyle name="Normal 41 3" xfId="6517" xr:uid="{BA397E28-E306-4C65-A832-94F7017CB7A3}"/>
    <cellStyle name="Normal 41 3 2" xfId="6744" xr:uid="{083662BF-28B7-4249-934B-81302C9C07EE}"/>
    <cellStyle name="Normal 41 3 2 2" xfId="7575" xr:uid="{DF158552-8426-4DA0-99ED-0F94E199849D}"/>
    <cellStyle name="Normal 41 3 2 2 2" xfId="9215" xr:uid="{886A49A4-6E17-4DFE-B600-F9D29F29B499}"/>
    <cellStyle name="Normal 41 3 2 3" xfId="8390" xr:uid="{D37F4E5F-9380-45EA-9BAE-AC4CDD312E05}"/>
    <cellStyle name="Normal 41 3 3" xfId="7207" xr:uid="{3AC4081C-6372-41CC-83A6-69148DE603CC}"/>
    <cellStyle name="Normal 41 3 3 2" xfId="8847" xr:uid="{893EA03E-93AB-4B2B-A66A-A6C3F3824315}"/>
    <cellStyle name="Normal 41 3 4" xfId="8173" xr:uid="{6BCA1CFE-5751-4819-8A8F-21B790B84FF6}"/>
    <cellStyle name="Normal 41 4" xfId="6745" xr:uid="{02106F39-AAF8-4D98-850B-7D0B8F13A4EC}"/>
    <cellStyle name="Normal 41 4 2" xfId="7576" xr:uid="{D4ADE6F9-2499-4ED0-8F27-DA835FFC1441}"/>
    <cellStyle name="Normal 41 4 2 2" xfId="9216" xr:uid="{E5C1023F-68BB-4167-A1AB-6BEAFC1118B0}"/>
    <cellStyle name="Normal 41 4 3" xfId="8391" xr:uid="{61C65654-A0B4-47EF-95B8-35F0DB95AF2D}"/>
    <cellStyle name="Normal 42" xfId="6334" xr:uid="{2C45B6D3-465D-4F9A-8094-A776F2DF0BFC}"/>
    <cellStyle name="Normal 42 2" xfId="6746" xr:uid="{4ED0B183-6CAB-4921-B935-400976C0BFA9}"/>
    <cellStyle name="Normal 42 2 2" xfId="7578" xr:uid="{BC49F0EB-513D-48AB-8C61-FE5C88B6E7BA}"/>
    <cellStyle name="Normal 42 2 2 2" xfId="9218" xr:uid="{32B4A1B4-F367-4089-AC88-D35D4333B4FC}"/>
    <cellStyle name="Normal 42 2 3" xfId="8392" xr:uid="{A17A2F8C-83FC-4F87-8F17-4040412AA197}"/>
    <cellStyle name="Normal 42 3" xfId="6524" xr:uid="{0596CF58-523B-4B3C-B4BD-768B49485F08}"/>
    <cellStyle name="Normal 42 4" xfId="6443" xr:uid="{2A483962-E5E6-4946-A0DB-0E6A5AE78FB6}"/>
    <cellStyle name="Normal 42 4 2" xfId="7579" xr:uid="{9EB47A53-24C9-48C9-9DEE-265234681E3C}"/>
    <cellStyle name="Normal 42 4 2 2" xfId="9219" xr:uid="{0AB38A43-1D58-4CE3-90F0-10761426527A}"/>
    <cellStyle name="Normal 42 4 3" xfId="8150" xr:uid="{3D9B2D59-3570-428D-8548-8267EC47CC80}"/>
    <cellStyle name="Normal 42 5" xfId="7577" xr:uid="{31EFFDC7-827E-4875-81A1-0F97EB417926}"/>
    <cellStyle name="Normal 42 5 2" xfId="9217" xr:uid="{C42B93D6-ADDE-46C9-9315-EEA0FFC882BE}"/>
    <cellStyle name="Normal 42 6" xfId="8042" xr:uid="{37A49345-E716-4C89-88C7-D955A862E680}"/>
    <cellStyle name="Normal 43" xfId="88" xr:uid="{32501776-AD0B-454B-91BA-3E431DF037EB}"/>
    <cellStyle name="Normal 43 2" xfId="6518" xr:uid="{97D8D3E5-8194-43BD-B61D-784A4769BD27}"/>
    <cellStyle name="Normal 44" xfId="159" xr:uid="{01CA6031-2BC9-4F98-AFF5-0C60377412DC}"/>
    <cellStyle name="Normal 44 2" xfId="6519" xr:uid="{9B046433-CC5A-496C-A8E1-32D48C06E7F1}"/>
    <cellStyle name="Normal 45" xfId="6124" xr:uid="{CCA00D7F-7B30-4552-A3F2-387470FE0FC2}"/>
    <cellStyle name="Normal 45 10" xfId="6747" xr:uid="{EF098919-1A2A-4428-AC9E-EA63008F4B9C}"/>
    <cellStyle name="Normal 45 10 2" xfId="7580" xr:uid="{BBB44AFB-CBAE-47C5-9028-131EF11BF175}"/>
    <cellStyle name="Normal 45 10 2 2" xfId="9220" xr:uid="{227FA679-6FBA-4FFE-A289-80F5D340707A}"/>
    <cellStyle name="Normal 45 10 3" xfId="8393" xr:uid="{54821F5C-664C-474F-9BC4-EECB39F24D5B}"/>
    <cellStyle name="Normal 45 11" xfId="6748" xr:uid="{6BA3FB90-C20C-4FE5-9F09-1B19FA6526E9}"/>
    <cellStyle name="Normal 45 11 2" xfId="7581" xr:uid="{2D55F361-6F87-4296-A69A-7E8FB9D7AA66}"/>
    <cellStyle name="Normal 45 11 2 2" xfId="9221" xr:uid="{5549CDA1-7878-4CDE-8915-D96F0F02DB00}"/>
    <cellStyle name="Normal 45 11 3" xfId="8394" xr:uid="{494F4049-6744-41C1-A0B2-2BC26A9833AF}"/>
    <cellStyle name="Normal 45 12" xfId="6749" xr:uid="{FBCAE6FB-F0A5-48D8-899F-086454639A5F}"/>
    <cellStyle name="Normal 45 12 2" xfId="7582" xr:uid="{12CEADE0-A01B-452A-A3CA-4D06020F42E8}"/>
    <cellStyle name="Normal 45 12 2 2" xfId="9222" xr:uid="{3899AF3A-9F90-40F9-9BA3-CE641A04E593}"/>
    <cellStyle name="Normal 45 12 3" xfId="8395" xr:uid="{7FF3C5F5-1151-46BA-A787-B93F6AD54651}"/>
    <cellStyle name="Normal 45 2" xfId="6125" xr:uid="{BBB555CE-9343-44D2-8838-D4C212BA9936}"/>
    <cellStyle name="Normal 45 2 2" xfId="6750" xr:uid="{1B4C9B19-6796-467B-81C7-A50F41FDC0A4}"/>
    <cellStyle name="Normal 45 2 2 2" xfId="7583" xr:uid="{1AFBD192-494C-431D-8500-1BD8814F7355}"/>
    <cellStyle name="Normal 45 2 2 2 2" xfId="9223" xr:uid="{890341A0-C5BE-4F80-9162-5F860ACA919A}"/>
    <cellStyle name="Normal 45 2 2 3" xfId="8396" xr:uid="{BD3D1397-E1E2-4452-9FA9-1C29BC43D51E}"/>
    <cellStyle name="Normal 45 2 3" xfId="6751" xr:uid="{53C766D3-7F34-4892-BB52-345E82CB7917}"/>
    <cellStyle name="Normal 45 2 3 2" xfId="7584" xr:uid="{6EE9EBEB-1934-4E24-AB86-3CE9E66387E2}"/>
    <cellStyle name="Normal 45 2 3 2 2" xfId="9224" xr:uid="{C62A542A-B354-4999-934E-AA2103F171B6}"/>
    <cellStyle name="Normal 45 2 3 3" xfId="8397" xr:uid="{0399EB6C-3911-49FF-B8E4-13F004EFA1D2}"/>
    <cellStyle name="Normal 45 2 4" xfId="6444" xr:uid="{C830E8F1-A206-481A-92EA-59011D8B6AF5}"/>
    <cellStyle name="Normal 45 2 4 2" xfId="7585" xr:uid="{EDE310F1-D236-47C7-A21F-48FBA04F1A08}"/>
    <cellStyle name="Normal 45 2 4 2 2" xfId="9225" xr:uid="{6084AA24-0934-48AD-8A85-4D33D2D0156A}"/>
    <cellStyle name="Normal 45 2 4 3" xfId="8151" xr:uid="{FFA69C5A-6052-408F-B104-62A4B2F8CE3E}"/>
    <cellStyle name="Normal 45 2 5" xfId="7115" xr:uid="{40007B39-6631-4C02-BD23-FB947DF31A9E}"/>
    <cellStyle name="Normal 45 2 5 2" xfId="8755" xr:uid="{8BF73296-AD35-443A-9008-96A229300F9C}"/>
    <cellStyle name="Normal 45 2 6" xfId="7958" xr:uid="{87DA1A7F-AAB0-4E63-8854-C388BB86DBAA}"/>
    <cellStyle name="Normal 45 3" xfId="6126" xr:uid="{9EF87380-4ADA-4890-859B-CF4E25969871}"/>
    <cellStyle name="Normal 45 3 2" xfId="6752" xr:uid="{7F9D0EF0-742E-4AB7-A088-C9D4B817FB28}"/>
    <cellStyle name="Normal 45 3 2 2" xfId="7586" xr:uid="{A7DF612E-5CDE-479A-96D1-BFED38D2BE66}"/>
    <cellStyle name="Normal 45 3 2 2 2" xfId="9226" xr:uid="{C410B072-0037-44F5-92A6-4A797B7F7799}"/>
    <cellStyle name="Normal 45 3 2 3" xfId="8398" xr:uid="{AE566775-A739-4999-A4DD-2049A056E72F}"/>
    <cellStyle name="Normal 45 3 3" xfId="6753" xr:uid="{7C17ADDA-6371-48D0-9632-4644189C98D3}"/>
    <cellStyle name="Normal 45 3 3 2" xfId="7587" xr:uid="{F09B8001-637F-43AD-8175-2D37F6FA99AA}"/>
    <cellStyle name="Normal 45 3 3 2 2" xfId="9227" xr:uid="{000A1B00-13DF-4C5C-B46A-EBC395CA9C8F}"/>
    <cellStyle name="Normal 45 3 3 3" xfId="8399" xr:uid="{77BF2597-837B-48D1-89AA-077F3298DE0D}"/>
    <cellStyle name="Normal 45 3 4" xfId="6445" xr:uid="{3A547D84-5936-488F-9AC5-28CCBCD777D4}"/>
    <cellStyle name="Normal 45 3 4 2" xfId="7588" xr:uid="{9CD583C2-989A-43CE-B50B-50BC1E2F2AF2}"/>
    <cellStyle name="Normal 45 3 4 2 2" xfId="9228" xr:uid="{482A01AE-8B64-4897-99F8-F5F4DD59D501}"/>
    <cellStyle name="Normal 45 3 4 3" xfId="8152" xr:uid="{A47D9FF4-6865-49C6-B765-11A142B2908C}"/>
    <cellStyle name="Normal 45 3 5" xfId="7116" xr:uid="{BDBB2586-B918-43C7-847A-8ACE9015C0E8}"/>
    <cellStyle name="Normal 45 3 5 2" xfId="8756" xr:uid="{F2358CE1-E7B1-4DD9-B94A-7C2361F9A79B}"/>
    <cellStyle name="Normal 45 3 6" xfId="7959" xr:uid="{B2B4E3F0-9E0A-42FA-BF74-97092F0C84D9}"/>
    <cellStyle name="Normal 45 4" xfId="6127" xr:uid="{EE4602EB-BF27-41A1-B9F9-C88095CEE017}"/>
    <cellStyle name="Normal 45 4 2" xfId="6754" xr:uid="{4C22A499-1786-40FB-88E3-9C6F2DE17F06}"/>
    <cellStyle name="Normal 45 4 2 2" xfId="7589" xr:uid="{E5D0334A-3ED1-49D6-B894-034459BA996B}"/>
    <cellStyle name="Normal 45 4 2 2 2" xfId="9229" xr:uid="{1784E791-C1AE-4FC3-859B-F8FAC78D213A}"/>
    <cellStyle name="Normal 45 4 2 3" xfId="8400" xr:uid="{33848AFC-9399-4D76-BFA0-F3BFE0D066DA}"/>
    <cellStyle name="Normal 45 4 3" xfId="6755" xr:uid="{E2994519-3E4D-4D62-A1FE-020839B14692}"/>
    <cellStyle name="Normal 45 4 3 2" xfId="7590" xr:uid="{E83AECB0-DE81-4246-987D-4F8CDF5BEDA2}"/>
    <cellStyle name="Normal 45 4 3 2 2" xfId="9230" xr:uid="{3488B9A4-E546-416A-805B-6C41C4E3C2C2}"/>
    <cellStyle name="Normal 45 4 3 3" xfId="8401" xr:uid="{F3C731E5-4DBA-4EEE-9C6C-E215E85069D3}"/>
    <cellStyle name="Normal 45 4 4" xfId="6446" xr:uid="{01041016-325E-432A-A188-D4FAD0F548C1}"/>
    <cellStyle name="Normal 45 4 4 2" xfId="7591" xr:uid="{B4653459-4A9E-4FB4-AC0E-D7B72BF9961A}"/>
    <cellStyle name="Normal 45 4 4 2 2" xfId="9231" xr:uid="{EE3B13A0-9F6B-4C88-9961-DC0725D1BFD7}"/>
    <cellStyle name="Normal 45 4 4 3" xfId="8153" xr:uid="{7F5A2221-D488-46A5-B92F-F6497B7E4D62}"/>
    <cellStyle name="Normal 45 4 5" xfId="7117" xr:uid="{DDAEF541-FFC2-481C-B515-D5E9845F713B}"/>
    <cellStyle name="Normal 45 4 5 2" xfId="8757" xr:uid="{857AB202-716B-42F1-95E2-9DD22135ACD1}"/>
    <cellStyle name="Normal 45 4 6" xfId="7960" xr:uid="{23B129AC-C8B5-4BF9-850E-E186AA12B22A}"/>
    <cellStyle name="Normal 45 5" xfId="6756" xr:uid="{84D449EC-9051-4AAD-9456-CA51E2CA1635}"/>
    <cellStyle name="Normal 45 5 2" xfId="6757" xr:uid="{8DC0BAB8-1EC2-4829-84F9-AD4984A509CC}"/>
    <cellStyle name="Normal 45 5 2 2" xfId="7593" xr:uid="{95CA16C7-7676-4578-A791-9FAD1458A088}"/>
    <cellStyle name="Normal 45 5 2 2 2" xfId="9233" xr:uid="{16FCDD61-7043-4840-81E8-82BACA4FE871}"/>
    <cellStyle name="Normal 45 5 2 3" xfId="8403" xr:uid="{7D43CFF0-F5C5-466D-9DF4-8DADD9468678}"/>
    <cellStyle name="Normal 45 5 3" xfId="6758" xr:uid="{A5A4164B-A44C-4568-8E89-FBD8AF2B1BBE}"/>
    <cellStyle name="Normal 45 5 3 2" xfId="7594" xr:uid="{DAE9EC10-2B4E-45AE-B914-042B6ADE264A}"/>
    <cellStyle name="Normal 45 5 3 2 2" xfId="9234" xr:uid="{42654C3A-D4B5-4C9D-9C41-193271508A2C}"/>
    <cellStyle name="Normal 45 5 3 3" xfId="8404" xr:uid="{779EFD21-36CC-4810-9B0C-54A8021EE1CE}"/>
    <cellStyle name="Normal 45 5 4" xfId="6759" xr:uid="{307B9A84-DED0-4EA2-AB03-F280241CA4F1}"/>
    <cellStyle name="Normal 45 5 4 2" xfId="7595" xr:uid="{61CAD81B-3D6B-43D0-9F08-1AF484AFF17D}"/>
    <cellStyle name="Normal 45 5 4 2 2" xfId="9235" xr:uid="{3AE78C9F-17B7-4849-994B-DB9324BF1C83}"/>
    <cellStyle name="Normal 45 5 4 3" xfId="8405" xr:uid="{C9C6591B-40F0-41B1-A865-94683B92E91D}"/>
    <cellStyle name="Normal 45 5 5" xfId="7592" xr:uid="{468D9B47-6CBF-4427-93BA-656ABA37F03F}"/>
    <cellStyle name="Normal 45 5 5 2" xfId="9232" xr:uid="{7C6DE19E-7983-4A98-9CBC-771AA97FAD58}"/>
    <cellStyle name="Normal 45 5 6" xfId="8402" xr:uid="{7BF751CB-AD35-4310-9746-405F476BBFF0}"/>
    <cellStyle name="Normal 45 6" xfId="6760" xr:uid="{377C2036-3BA5-4897-A9DF-A0232ED4B235}"/>
    <cellStyle name="Normal 45 6 2" xfId="7596" xr:uid="{9676E69D-5324-405B-9676-B272DA8E5914}"/>
    <cellStyle name="Normal 45 6 2 2" xfId="9236" xr:uid="{F4C0C8CF-5654-44F6-8426-8F3366317CF4}"/>
    <cellStyle name="Normal 45 6 3" xfId="8406" xr:uid="{5D36E480-EC76-486B-A5E4-8CFBA5867455}"/>
    <cellStyle name="Normal 45 7" xfId="6761" xr:uid="{9C23A536-ADFE-41A4-A3D5-E389D35C0D90}"/>
    <cellStyle name="Normal 45 7 2" xfId="7597" xr:uid="{8A18521A-AD88-4C26-B9A3-5BFF1BB6CADD}"/>
    <cellStyle name="Normal 45 7 2 2" xfId="9237" xr:uid="{56E1CF19-7D47-47E5-9648-B9593B946ADD}"/>
    <cellStyle name="Normal 45 7 3" xfId="8407" xr:uid="{33D27252-9B45-4801-932C-4117CE8EC480}"/>
    <cellStyle name="Normal 45 8" xfId="6762" xr:uid="{2B294C03-8610-466B-B1D1-4AEC527E3002}"/>
    <cellStyle name="Normal 45 8 2" xfId="7598" xr:uid="{33B77154-D674-498E-881B-0C69E9F17151}"/>
    <cellStyle name="Normal 45 8 2 2" xfId="9238" xr:uid="{23B8CB35-55AF-407E-BCC5-8AE1A6C760C7}"/>
    <cellStyle name="Normal 45 8 3" xfId="8408" xr:uid="{058E7117-7977-432E-94AB-CFF801954CE0}"/>
    <cellStyle name="Normal 45 9" xfId="6763" xr:uid="{E43F84E6-2FD2-4AC8-B3C4-73AA4FB96719}"/>
    <cellStyle name="Normal 46" xfId="6764" xr:uid="{542030FC-2C19-4978-8BDA-938200143182}"/>
    <cellStyle name="Normal 46 2" xfId="6765" xr:uid="{855B2181-9CBF-4056-A412-64627423DC26}"/>
    <cellStyle name="Normal 46 2 2" xfId="7600" xr:uid="{7A7409B1-F6F5-4EF3-BC0C-2D101855D45E}"/>
    <cellStyle name="Normal 46 2 2 2" xfId="9240" xr:uid="{8808A97A-4787-45EC-88F2-12FAEC4C9135}"/>
    <cellStyle name="Normal 46 2 3" xfId="8410" xr:uid="{5F8F92A6-D757-4851-9B54-902EB13C3CC1}"/>
    <cellStyle name="Normal 46 3" xfId="7599" xr:uid="{7745D6F6-AA59-49EB-B620-ED8E2218C8AF}"/>
    <cellStyle name="Normal 46 3 2" xfId="9239" xr:uid="{3C0A90B1-F6A6-41C4-8D42-47AA28A51D2D}"/>
    <cellStyle name="Normal 46 4" xfId="8409" xr:uid="{43F33D7B-B05D-481A-A02B-A85E845B8A7A}"/>
    <cellStyle name="Normal 47" xfId="6766" xr:uid="{E3C142DA-7DFC-4CC1-94B0-91144A60B614}"/>
    <cellStyle name="Normal 47 2" xfId="6767" xr:uid="{BD5ABAD0-9244-4DA2-B105-103265D17A87}"/>
    <cellStyle name="Normal 47 2 2" xfId="7602" xr:uid="{8F26B7EC-3CC8-45E2-A740-395CC2251981}"/>
    <cellStyle name="Normal 47 2 2 2" xfId="9242" xr:uid="{D0ABA5A2-D1C5-4917-A357-232672AED729}"/>
    <cellStyle name="Normal 47 2 3" xfId="8412" xr:uid="{2227CE52-7D9C-41CC-92D3-3EAFEDEED364}"/>
    <cellStyle name="Normal 47 3" xfId="6768" xr:uid="{A3C34330-27B1-4871-A4C9-713A5498983F}"/>
    <cellStyle name="Normal 47 3 2" xfId="7603" xr:uid="{8171F9F7-E23B-44E6-82DD-E3E77AF22D6C}"/>
    <cellStyle name="Normal 47 3 2 2" xfId="9243" xr:uid="{226C7C9F-87A6-4C55-85ED-6E74341D2D02}"/>
    <cellStyle name="Normal 47 3 3" xfId="8413" xr:uid="{B38CABAF-B6E0-4EF4-B502-68CB4F7E7712}"/>
    <cellStyle name="Normal 47 4" xfId="6769" xr:uid="{A1E84376-51A4-43E7-8C50-8022BDFB7436}"/>
    <cellStyle name="Normal 47 4 2" xfId="7604" xr:uid="{DBB0C92D-637D-4D3E-BBAE-098581BDAABE}"/>
    <cellStyle name="Normal 47 4 2 2" xfId="9244" xr:uid="{7B1E7096-6093-495E-AC34-F46D72EE3713}"/>
    <cellStyle name="Normal 47 4 3" xfId="8414" xr:uid="{3CAE75FB-5978-4C4C-BA96-8F3363EDD46D}"/>
    <cellStyle name="Normal 47 5" xfId="6770" xr:uid="{A70CE6E5-32F5-4A30-870C-7F8CCBAFDF11}"/>
    <cellStyle name="Normal 47 5 2" xfId="7605" xr:uid="{230AA179-C1F6-437F-91A5-3FBA8507749B}"/>
    <cellStyle name="Normal 47 5 2 2" xfId="9245" xr:uid="{896BED0C-4F2F-4D5C-A7F5-2B561D5CF05B}"/>
    <cellStyle name="Normal 47 5 3" xfId="8415" xr:uid="{6BB1ABF2-FC99-48DC-BD53-2C1727DB45CE}"/>
    <cellStyle name="Normal 47 6" xfId="6771" xr:uid="{A3C5020E-46F1-4906-B4B6-1DA17D1A68E1}"/>
    <cellStyle name="Normal 47 6 2" xfId="7606" xr:uid="{A5FE287A-DA35-45AA-86A8-22999AC6A596}"/>
    <cellStyle name="Normal 47 6 2 2" xfId="9246" xr:uid="{0E9D38C3-9168-41AB-826C-21A51C2B0513}"/>
    <cellStyle name="Normal 47 6 3" xfId="8416" xr:uid="{90EA176C-C796-463C-83E9-15B8D76774CB}"/>
    <cellStyle name="Normal 47 7" xfId="7601" xr:uid="{55941BAB-EB50-4F44-825E-A76AB10B3D9E}"/>
    <cellStyle name="Normal 47 7 2" xfId="9241" xr:uid="{1314C701-880C-4228-83E4-6BB5AC23B3AB}"/>
    <cellStyle name="Normal 47 8" xfId="8411" xr:uid="{67B1204D-A3D8-4007-BDB8-28D4723267C9}"/>
    <cellStyle name="Normal 48" xfId="6772" xr:uid="{7612B872-A593-4542-9CCB-813E4C4A6209}"/>
    <cellStyle name="Normal 48 2" xfId="6773" xr:uid="{0A44C06D-484E-4F65-9FD2-4A50E20FDEB3}"/>
    <cellStyle name="Normal 48 2 2" xfId="7608" xr:uid="{7B481540-99CC-48AD-82E3-3D769932C80D}"/>
    <cellStyle name="Normal 48 2 2 2" xfId="9248" xr:uid="{1C76DD3D-64F6-4B04-A78B-2483FB146A3B}"/>
    <cellStyle name="Normal 48 2 3" xfId="8418" xr:uid="{72C0B482-182B-4859-9665-96D212710985}"/>
    <cellStyle name="Normal 48 3" xfId="6774" xr:uid="{FF0AA465-A907-428A-BD85-C98901984C5C}"/>
    <cellStyle name="Normal 48 3 2" xfId="7609" xr:uid="{1AA06B20-C9EB-4CB9-B583-B1D119AFDAE0}"/>
    <cellStyle name="Normal 48 3 2 2" xfId="9249" xr:uid="{6D9D6627-E171-4DCE-B9E5-FC6F356E1973}"/>
    <cellStyle name="Normal 48 3 3" xfId="8419" xr:uid="{E42C9567-AD50-4D63-B945-45D800A5210D}"/>
    <cellStyle name="Normal 48 4" xfId="6775" xr:uid="{F9D6C777-F423-4C36-B4A6-58E21F1A191C}"/>
    <cellStyle name="Normal 48 4 2" xfId="7610" xr:uid="{756BB98F-DB29-493C-BD49-00219891A732}"/>
    <cellStyle name="Normal 48 4 2 2" xfId="9250" xr:uid="{117E9A3E-693A-42D2-BE10-4D7B9F84E0F7}"/>
    <cellStyle name="Normal 48 4 3" xfId="8420" xr:uid="{B6D801A4-A997-42F3-8821-E64998CD3330}"/>
    <cellStyle name="Normal 48 5" xfId="6776" xr:uid="{75079EF7-14DE-4F6D-98FC-2B2A2A18CCB4}"/>
    <cellStyle name="Normal 48 5 2" xfId="7611" xr:uid="{7A18C616-10EE-4C19-B471-DB74E199AA0B}"/>
    <cellStyle name="Normal 48 5 2 2" xfId="9251" xr:uid="{871A246F-6037-4A77-B86C-7C85672F7DC4}"/>
    <cellStyle name="Normal 48 5 3" xfId="8421" xr:uid="{DFC8A287-8F48-44B1-85BA-16F802F686DE}"/>
    <cellStyle name="Normal 48 6" xfId="7607" xr:uid="{C6D751B0-038B-43DB-87F4-08DB4A98BBE3}"/>
    <cellStyle name="Normal 48 6 2" xfId="9247" xr:uid="{9E752A52-1C53-4588-867A-136E2698A4A4}"/>
    <cellStyle name="Normal 48 7" xfId="8417" xr:uid="{9569D838-3107-4C2B-A4BD-106BED897290}"/>
    <cellStyle name="Normal 49" xfId="6777" xr:uid="{D2C03C5A-0E34-4B5B-96C3-8D37D854696C}"/>
    <cellStyle name="Normal 49 2" xfId="6778" xr:uid="{505C234C-2C07-4E4E-B839-3F2D60C823E8}"/>
    <cellStyle name="Normal 49 2 2" xfId="7613" xr:uid="{1F0100DC-DB39-40B0-8213-31E7021988A8}"/>
    <cellStyle name="Normal 49 2 2 2" xfId="9253" xr:uid="{E4EF4EF7-6D9C-47D9-96FE-3A0F9A49F5E4}"/>
    <cellStyle name="Normal 49 2 3" xfId="8423" xr:uid="{316EB848-8F15-46CB-91AD-073BBACECFFB}"/>
    <cellStyle name="Normal 49 3" xfId="6779" xr:uid="{C7A8AB41-ED2E-4AA0-B4B3-45647449C47A}"/>
    <cellStyle name="Normal 49 3 2" xfId="7614" xr:uid="{049D2DFA-1E69-4E03-AEF1-2831FB91B2E1}"/>
    <cellStyle name="Normal 49 3 2 2" xfId="9254" xr:uid="{663A6A40-CE13-4766-B778-B941214EDA30}"/>
    <cellStyle name="Normal 49 3 3" xfId="8424" xr:uid="{0A948A0F-0570-4BBF-B953-B0671210565A}"/>
    <cellStyle name="Normal 49 4" xfId="7612" xr:uid="{085F62EB-A8A3-4A3D-AAB0-0EBC37ACBEFF}"/>
    <cellStyle name="Normal 49 4 2" xfId="9252" xr:uid="{2BFBD3E3-B6BA-445C-8CA5-6BDCBFA22452}"/>
    <cellStyle name="Normal 49 5" xfId="8422" xr:uid="{AC2E04A4-B5C2-4752-985A-E4BBD1A25BEF}"/>
    <cellStyle name="Normal 5" xfId="33" xr:uid="{ABDBD4E1-D076-46F4-AAF0-D3B01C3C65A6}"/>
    <cellStyle name="Normal 5 10" xfId="6128" xr:uid="{45319650-9A42-4DF5-8B05-074418A7EF6F}"/>
    <cellStyle name="Normal 5 11" xfId="6129" xr:uid="{AE739D69-D6D7-42B4-A92B-6629A16C57D3}"/>
    <cellStyle name="Normal 5 12" xfId="6130" xr:uid="{5BFD6FB4-5C0F-4512-B8F7-02A481332911}"/>
    <cellStyle name="Normal 5 13" xfId="6131" xr:uid="{92001F50-064E-4CE0-9BE2-92F2B4D1F8CC}"/>
    <cellStyle name="Normal 5 14" xfId="6132" xr:uid="{1314E043-44EE-4DCE-B97E-FBE3ACBB9214}"/>
    <cellStyle name="Normal 5 15" xfId="6133" xr:uid="{C16C442F-CBB0-4CF1-85DB-478FDF0E6477}"/>
    <cellStyle name="Normal 5 16" xfId="6134" xr:uid="{A0954FCE-214E-42ED-9B6B-4C2F366E920B}"/>
    <cellStyle name="Normal 5 17" xfId="6135" xr:uid="{4233607B-09A9-4791-963C-1D5ECFCC8256}"/>
    <cellStyle name="Normal 5 18" xfId="6136" xr:uid="{CF35701A-BECB-4566-80CF-FD16F1021FD4}"/>
    <cellStyle name="Normal 5 19" xfId="6137" xr:uid="{86F15754-C60A-4EBC-A7E0-5EFA1E7CAC8D}"/>
    <cellStyle name="Normal 5 2" xfId="34" xr:uid="{F6BE7C24-19FA-4CF6-9FAA-CF95CB12024C}"/>
    <cellStyle name="Normal 5 2 2" xfId="6138" xr:uid="{C9E2039D-9A42-49BE-A657-B1CA893BA665}"/>
    <cellStyle name="Normal 5 2 3" xfId="6780" xr:uid="{7C3286CA-1A76-47BB-AD92-037232BE807F}"/>
    <cellStyle name="Normal 5 2 3 2" xfId="7615" xr:uid="{C672F7B5-E118-4089-B9EE-28D3A99761D9}"/>
    <cellStyle name="Normal 5 2 3 2 2" xfId="9255" xr:uid="{18C44F13-BAE5-4A92-ABA8-446AD394D55F}"/>
    <cellStyle name="Normal 5 2 3 3" xfId="8425" xr:uid="{DE03B581-6D38-423C-8845-FD8CDA17FA81}"/>
    <cellStyle name="Normal 5 2 4" xfId="6781" xr:uid="{8811C2A2-2723-438E-AB4B-8972CA3A831D}"/>
    <cellStyle name="Normal 5 2 4 2" xfId="7616" xr:uid="{5EFD9B58-AA1E-43BB-9E8D-19A4A9BF999E}"/>
    <cellStyle name="Normal 5 2 4 2 2" xfId="9256" xr:uid="{8082C48B-81E5-42F8-8BF4-4435B973622E}"/>
    <cellStyle name="Normal 5 2 4 3" xfId="8426" xr:uid="{19091EE8-821B-467A-9256-403C72FCC4A9}"/>
    <cellStyle name="Normal 5 2 5" xfId="6447" xr:uid="{8190377C-46F0-42BD-863A-056FDA6BA8F7}"/>
    <cellStyle name="Normal 5 2 5 2" xfId="7617" xr:uid="{E1EF358E-867A-44FC-956D-1B006C77A3B4}"/>
    <cellStyle name="Normal 5 2 5 2 2" xfId="9257" xr:uid="{F4F78DC8-6436-4311-9FC4-91D7711EC6AA}"/>
    <cellStyle name="Normal 5 2 5 3" xfId="8154" xr:uid="{082BFE9C-32B6-4841-98D7-6471756BC38C}"/>
    <cellStyle name="Normal 5 2 6" xfId="7118" xr:uid="{09DF8B27-79AD-4BFD-99F5-8A1499FA3033}"/>
    <cellStyle name="Normal 5 2 6 2" xfId="8758" xr:uid="{9F46C51A-4C3E-496F-A555-8D163E13DB43}"/>
    <cellStyle name="Normal 5 2 7" xfId="7763" xr:uid="{1833CDF6-446F-4C54-82EE-90DDC76BAA9E}"/>
    <cellStyle name="Normal 5 2_1_solis_MK Nr 595 " xfId="6139" xr:uid="{0D7BA49C-9B29-44CC-96AD-44523C19FB12}"/>
    <cellStyle name="Normal 5 20" xfId="6140" xr:uid="{BB071982-513B-4814-92EF-09D0C1EAE878}"/>
    <cellStyle name="Normal 5 21" xfId="6141" xr:uid="{A3737021-BFD1-4AEC-8D31-ED1ADD254B1F}"/>
    <cellStyle name="Normal 5 22" xfId="6142" xr:uid="{4DB7A89B-8D9A-4502-8560-090F758A9B29}"/>
    <cellStyle name="Normal 5 23" xfId="6143" xr:uid="{8F205DE3-C314-4F59-9577-4C0C26B41331}"/>
    <cellStyle name="Normal 5 24" xfId="6144" xr:uid="{29AFAB10-1BC0-4420-B2D6-97CA20526028}"/>
    <cellStyle name="Normal 5 25" xfId="6145" xr:uid="{7B482B5A-19CE-4D5A-A403-01FBE41E59DC}"/>
    <cellStyle name="Normal 5 26" xfId="6146" xr:uid="{95ECEB8D-51D1-4DB0-9088-58FD44F6CE9B}"/>
    <cellStyle name="Normal 5 27" xfId="6147" xr:uid="{D0FA4A6D-C8AF-4DBA-9918-43EAF0074732}"/>
    <cellStyle name="Normal 5 28" xfId="6148" xr:uid="{F92D18A7-9221-456D-8464-AF47E2A507DE}"/>
    <cellStyle name="Normal 5 29" xfId="6149" xr:uid="{759880EB-92AA-4B8F-8EA3-51C5CBE6CBA6}"/>
    <cellStyle name="Normal 5 3" xfId="44" xr:uid="{F651D29D-6928-4D89-8C0E-CD643B2A4F79}"/>
    <cellStyle name="Normal 5 3 2" xfId="6150" xr:uid="{2FCFBDD8-236D-43DE-9FE3-8A3096D049DE}"/>
    <cellStyle name="Normal 5 3 3" xfId="19709" xr:uid="{C0C992AD-9401-4169-8222-8A0FEECE2B1F}"/>
    <cellStyle name="Normal 5 30" xfId="6151" xr:uid="{D4C04179-1289-4CF0-9827-45D743590966}"/>
    <cellStyle name="Normal 5 31" xfId="6152" xr:uid="{7B030BF3-F774-4237-B330-B50E5DF454DE}"/>
    <cellStyle name="Normal 5 32" xfId="6153" xr:uid="{213D5775-21B1-474A-B90A-73DD55DE25D4}"/>
    <cellStyle name="Normal 5 33" xfId="6154" xr:uid="{58C2483D-741C-41D4-BAEE-71F64942E699}"/>
    <cellStyle name="Normal 5 34" xfId="6155" xr:uid="{312A22D6-7688-4C8D-A66D-44F14489E6C9}"/>
    <cellStyle name="Normal 5 35" xfId="6156" xr:uid="{66DD8542-D828-48A2-957F-9E8411B60507}"/>
    <cellStyle name="Normal 5 36" xfId="6157" xr:uid="{9642FF30-D30C-4B09-9789-3C35D52B2492}"/>
    <cellStyle name="Normal 5 37" xfId="6158" xr:uid="{40B09AFF-EC5F-42A9-A0E4-92615A0D7C40}"/>
    <cellStyle name="Normal 5 38" xfId="6159" xr:uid="{41508805-FDC8-45F9-A3E9-FBB524E8D1D5}"/>
    <cellStyle name="Normal 5 39" xfId="6160" xr:uid="{AE37656E-C8B7-410D-AB6F-3CC7BD19E16B}"/>
    <cellStyle name="Normal 5 4" xfId="6161" xr:uid="{20DCC5BC-1318-48AB-9C68-40A3DB67EC8A}"/>
    <cellStyle name="Normal 5 40" xfId="6162" xr:uid="{17A28A27-655B-4912-BC8A-A2126883FD36}"/>
    <cellStyle name="Normal 5 41" xfId="6163" xr:uid="{0DE6FF25-6630-42D3-9C0A-27B740A49B5C}"/>
    <cellStyle name="Normal 5 42" xfId="6164" xr:uid="{861DF091-8E67-481F-86CF-58871AA9376D}"/>
    <cellStyle name="Normal 5 43" xfId="6165" xr:uid="{AB5C2EB2-2CD9-49CA-A806-435DFB44DB5D}"/>
    <cellStyle name="Normal 5 44" xfId="6166" xr:uid="{F07A13A2-5A9D-4950-B50D-081B712EB2EC}"/>
    <cellStyle name="Normal 5 45" xfId="6167" xr:uid="{F681903C-62A7-4A12-AA83-C154C8B50A97}"/>
    <cellStyle name="Normal 5 46" xfId="6168" xr:uid="{63803937-BC2C-4384-8DB1-187B41663A1B}"/>
    <cellStyle name="Normal 5 47" xfId="6169" xr:uid="{5454A776-DB56-44F0-A87C-B240982DE3C8}"/>
    <cellStyle name="Normal 5 48" xfId="6170" xr:uid="{FEEF95D7-C2AB-4B42-B7F6-6A4881102D9C}"/>
    <cellStyle name="Normal 5 49" xfId="6171" xr:uid="{AE96C551-664E-44ED-AD05-FA22D5F9749E}"/>
    <cellStyle name="Normal 5 5" xfId="6172" xr:uid="{92DB2CDF-3C46-428C-A915-D0B912782C52}"/>
    <cellStyle name="Normal 5 50" xfId="6173" xr:uid="{351E4011-1CE6-4F9A-AD17-3739EB0F3038}"/>
    <cellStyle name="Normal 5 51" xfId="6174" xr:uid="{73DF3468-E87D-452A-9EA3-2B5AB71C7347}"/>
    <cellStyle name="Normal 5 52" xfId="6175" xr:uid="{A2FD2561-E1A8-4FA7-971A-7024901AA8A3}"/>
    <cellStyle name="Normal 5 53" xfId="6176" xr:uid="{4697F1D3-0FE5-45B2-B4CE-344E52DA94FF}"/>
    <cellStyle name="Normal 5 54" xfId="6965" xr:uid="{FD9370BB-9D1B-4233-9C25-0697BAC79FD1}"/>
    <cellStyle name="Normal 5 54 2" xfId="8604" xr:uid="{D3F0C45B-9B8B-45C9-B6E7-43B5822B7F5F}"/>
    <cellStyle name="Normal 5 55" xfId="19494" xr:uid="{7746C1CB-9F61-4FC8-AB03-E765F2D19B0A}"/>
    <cellStyle name="Normal 5 56" xfId="19495" xr:uid="{C4CA646D-4EB2-4E4A-9990-7AD1A921E2E2}"/>
    <cellStyle name="Normal 5 57" xfId="19502" xr:uid="{27FEF1DC-83AA-4D6A-A50B-2852A875871F}"/>
    <cellStyle name="Normal 5 58" xfId="19493" xr:uid="{D78ACFD1-F901-420B-A4B9-E1E8393D4C0B}"/>
    <cellStyle name="Normal 5 6" xfId="6177" xr:uid="{AC4A0758-3985-4B39-B47A-24AB06791BC6}"/>
    <cellStyle name="Normal 5 7" xfId="6178" xr:uid="{ADF2B308-BB22-4D78-9A4B-FB1916186D40}"/>
    <cellStyle name="Normal 5 8" xfId="6179" xr:uid="{1571DD67-85F6-4B82-AE18-B64E962B5548}"/>
    <cellStyle name="Normal 5 9" xfId="6180" xr:uid="{8DBFF490-271C-4982-9CF5-345930FC24E4}"/>
    <cellStyle name="Normal 50" xfId="6782" xr:uid="{4A877269-ACBD-4FD8-8993-93AFA6532661}"/>
    <cellStyle name="Normal 50 2" xfId="6181" xr:uid="{69BBCCD5-00F2-4DD6-906D-7A55061C0F41}"/>
    <cellStyle name="Normal 50 2 2" xfId="6783" xr:uid="{8783182B-8E6F-4926-B0E3-CFDA2FEEA311}"/>
    <cellStyle name="Normal 50 2 2 2" xfId="7618" xr:uid="{27C3DEAF-3630-49CF-8E3C-BB8E9888CB46}"/>
    <cellStyle name="Normal 50 2 2 2 2" xfId="9258" xr:uid="{E9F15E1C-14E9-43B7-B4FD-D32B4330902F}"/>
    <cellStyle name="Normal 50 2 2 3" xfId="8427" xr:uid="{7131806A-7530-4B1E-9BA4-C36A6A88BB7A}"/>
    <cellStyle name="Normal 50 2 3" xfId="6784" xr:uid="{1D78766C-E6D5-49EC-A154-B72C9F0C5534}"/>
    <cellStyle name="Normal 50 2 3 2" xfId="7619" xr:uid="{CA4FB257-6D55-4911-99CB-E5BEF526BE1F}"/>
    <cellStyle name="Normal 50 2 3 2 2" xfId="9259" xr:uid="{5ED936DA-70B9-45F4-A39C-5C792F7A372C}"/>
    <cellStyle name="Normal 50 2 3 3" xfId="8428" xr:uid="{150E5A6F-BED6-4B4F-B0E3-BDF6D548C384}"/>
    <cellStyle name="Normal 50 2 4" xfId="6448" xr:uid="{3D334917-4B9F-4F49-9FDD-3FC632DBB6AC}"/>
    <cellStyle name="Normal 50 2 4 2" xfId="7620" xr:uid="{7C6F70B4-E3FF-4A7C-8412-7EEF7FFED700}"/>
    <cellStyle name="Normal 50 2 4 2 2" xfId="9260" xr:uid="{03F9DB42-CD4B-46ED-B943-9AF3668CE9E4}"/>
    <cellStyle name="Normal 50 2 4 3" xfId="8155" xr:uid="{BDF8D7AD-589D-41D1-A77E-A1C3192BDFE2}"/>
    <cellStyle name="Normal 50 2 5" xfId="7119" xr:uid="{7D05968E-DEF2-48A0-83EC-A6A8E619A1FF}"/>
    <cellStyle name="Normal 50 2 5 2" xfId="8759" xr:uid="{38DF5204-77F6-43EF-B800-184C14451EA9}"/>
    <cellStyle name="Normal 50 2 6" xfId="7961" xr:uid="{0939859B-1F7F-4DEE-A119-5F24B7C2C321}"/>
    <cellStyle name="Normal 50 3" xfId="6182" xr:uid="{C3CD98B6-45E1-4BF1-9C7C-FAB8438AC80A}"/>
    <cellStyle name="Normal 50 3 2" xfId="6785" xr:uid="{39848353-40B1-4F47-8369-219AF95B2A76}"/>
    <cellStyle name="Normal 50 3 2 2" xfId="7621" xr:uid="{31C37EA1-FE88-44E1-9167-8301B9121DFF}"/>
    <cellStyle name="Normal 50 3 2 2 2" xfId="9261" xr:uid="{F9D324E7-0ED9-403D-AF5F-949B376F689E}"/>
    <cellStyle name="Normal 50 3 2 3" xfId="8429" xr:uid="{8DEF537B-60A0-4B9D-9B68-E74D16040789}"/>
    <cellStyle name="Normal 50 3 3" xfId="6786" xr:uid="{8E113C0E-66B9-4139-91D2-1AF9E04EA195}"/>
    <cellStyle name="Normal 50 3 3 2" xfId="7622" xr:uid="{4B7B3819-84B8-4DC1-ABD8-D94C585D2A0B}"/>
    <cellStyle name="Normal 50 3 3 2 2" xfId="9262" xr:uid="{88053E89-70CF-4C24-B191-95CF252BAF87}"/>
    <cellStyle name="Normal 50 3 3 3" xfId="8430" xr:uid="{8564BA73-9B72-42D1-92ED-F34B3477758E}"/>
    <cellStyle name="Normal 50 3 4" xfId="6449" xr:uid="{21577B3F-429E-4087-ADD3-8B04833DEB49}"/>
    <cellStyle name="Normal 50 3 4 2" xfId="7623" xr:uid="{068048C0-9D8C-4C0A-BAE3-1D607E746D12}"/>
    <cellStyle name="Normal 50 3 4 2 2" xfId="9263" xr:uid="{52C63431-9E4D-4EAA-B5E7-D9DF7AC37DED}"/>
    <cellStyle name="Normal 50 3 4 3" xfId="8156" xr:uid="{E6D72D36-F0AA-4DD6-9D01-FFB256C8B903}"/>
    <cellStyle name="Normal 50 3 5" xfId="7120" xr:uid="{ACC48521-C005-4871-BC3D-06FC9A57A728}"/>
    <cellStyle name="Normal 50 3 5 2" xfId="8760" xr:uid="{1826D15C-1B1D-4418-9411-00507725A9A5}"/>
    <cellStyle name="Normal 50 3 6" xfId="7962" xr:uid="{4229D287-489E-40CF-B7AA-4091008E4718}"/>
    <cellStyle name="Normal 51" xfId="28" xr:uid="{7882E20B-A1DF-4409-8AD0-539FDC5A6A60}"/>
    <cellStyle name="Normal 51 2" xfId="6183" xr:uid="{119A8106-5367-48F5-8ECD-2A3A7812DEF5}"/>
    <cellStyle name="Normal 51 2 2" xfId="6787" xr:uid="{766B26A4-780E-4E26-9A58-EF3A24527328}"/>
    <cellStyle name="Normal 51 2 2 2" xfId="7625" xr:uid="{6B375AAB-B013-474B-9060-FA4BC16DEC34}"/>
    <cellStyle name="Normal 51 2 2 2 2" xfId="9265" xr:uid="{06E9740B-7B8E-4E97-A33A-997B1FF370EC}"/>
    <cellStyle name="Normal 51 2 2 3" xfId="8432" xr:uid="{AE58DD6A-4C37-4C4F-8E52-C2715A75C6EC}"/>
    <cellStyle name="Normal 51 2 3" xfId="6788" xr:uid="{712FC076-6A77-40DD-98EA-17B327D3BA15}"/>
    <cellStyle name="Normal 51 2 3 2" xfId="7626" xr:uid="{DDC77FFF-7407-43E4-8C09-0C80A0649B23}"/>
    <cellStyle name="Normal 51 2 3 2 2" xfId="9266" xr:uid="{61C7B089-0484-4DC5-8B81-3D769AF368DD}"/>
    <cellStyle name="Normal 51 2 3 3" xfId="8433" xr:uid="{D7027FFB-918A-4165-959C-EE00075EDDA2}"/>
    <cellStyle name="Normal 51 2 4" xfId="6450" xr:uid="{09787561-6EC6-425F-BBF7-C264795D6CAD}"/>
    <cellStyle name="Normal 51 2 4 2" xfId="7627" xr:uid="{AFC7532E-0718-42A0-89E5-C63CB020A757}"/>
    <cellStyle name="Normal 51 2 4 2 2" xfId="9267" xr:uid="{44AF98EB-912C-47D7-B154-ECDC39E1A1A8}"/>
    <cellStyle name="Normal 51 2 4 3" xfId="8157" xr:uid="{16831BF2-78B7-402D-94AB-C54F138769A8}"/>
    <cellStyle name="Normal 51 2 5" xfId="7121" xr:uid="{8CA7C795-A18A-4EF3-8F9B-DB12A1AE0758}"/>
    <cellStyle name="Normal 51 2 5 2" xfId="8761" xr:uid="{182CCEB1-E009-4578-A61C-9AFDEFA4FD11}"/>
    <cellStyle name="Normal 51 2 6" xfId="7963" xr:uid="{0E66A38B-1D66-4409-BF9F-8A702A6D9DD8}"/>
    <cellStyle name="Normal 51 3" xfId="6184" xr:uid="{65D9593F-FD17-4BBE-9788-C75C020A6882}"/>
    <cellStyle name="Normal 51 3 2" xfId="6789" xr:uid="{E9024698-5405-4627-9EED-8FDC4BD54DD5}"/>
    <cellStyle name="Normal 51 3 2 2" xfId="7628" xr:uid="{2526E065-EEE5-4AB9-A9B9-096B09424214}"/>
    <cellStyle name="Normal 51 3 2 2 2" xfId="9268" xr:uid="{B5A838EF-EBA4-4F01-8C7C-D4FB3797C05B}"/>
    <cellStyle name="Normal 51 3 2 3" xfId="8434" xr:uid="{F9BF8704-8656-46CF-8E9D-FE23EBAD4450}"/>
    <cellStyle name="Normal 51 3 3" xfId="6790" xr:uid="{4DE8F196-AB77-408F-B154-227871938BE0}"/>
    <cellStyle name="Normal 51 3 3 2" xfId="7629" xr:uid="{3F59D6D9-C89B-4809-9F82-4F2A6F16E316}"/>
    <cellStyle name="Normal 51 3 3 2 2" xfId="9269" xr:uid="{1FB78DB2-7F20-42EE-B00E-0A36B4D9D437}"/>
    <cellStyle name="Normal 51 3 3 3" xfId="8435" xr:uid="{83937E79-B154-4449-95C2-D901892AA02D}"/>
    <cellStyle name="Normal 51 3 4" xfId="6451" xr:uid="{19BB8924-0965-4D42-A555-CED5057BCE1C}"/>
    <cellStyle name="Normal 51 3 4 2" xfId="7630" xr:uid="{F387B3F1-0C75-43AB-B739-F1677C275F77}"/>
    <cellStyle name="Normal 51 3 4 2 2" xfId="9270" xr:uid="{F0D3311D-E7D6-4D38-AFA2-240A74274147}"/>
    <cellStyle name="Normal 51 3 4 3" xfId="8158" xr:uid="{A4DE1AAB-5ABF-4EDF-B901-E25C71035BF6}"/>
    <cellStyle name="Normal 51 3 5" xfId="7122" xr:uid="{5AAA1673-4738-403F-81AF-783994B99846}"/>
    <cellStyle name="Normal 51 3 5 2" xfId="8762" xr:uid="{3D42F597-7FFA-492F-B532-E2C63CCEF6E7}"/>
    <cellStyle name="Normal 51 3 6" xfId="7964" xr:uid="{EF727442-EA90-47EF-89FD-94F74FD473BF}"/>
    <cellStyle name="Normal 51 4" xfId="7624" xr:uid="{FF25BB6E-7369-42C7-BAF5-12964A96496C}"/>
    <cellStyle name="Normal 51 4 2" xfId="9264" xr:uid="{3122835A-B836-4627-A3F6-ED0932C69307}"/>
    <cellStyle name="Normal 51 5" xfId="8431" xr:uid="{3533D47B-C710-494D-995F-884BDCA16AF2}"/>
    <cellStyle name="Normal 52" xfId="6791" xr:uid="{8EA41A57-DF12-4704-979B-F6F46046A8AF}"/>
    <cellStyle name="Normal 52 2" xfId="7631" xr:uid="{BEB7CCAE-E84E-4178-BDC6-4A652B9C1B9E}"/>
    <cellStyle name="Normal 52 2 2" xfId="9271" xr:uid="{72DB7309-81B2-45D8-AA3B-0C31F34DC612}"/>
    <cellStyle name="Normal 52 3" xfId="8436" xr:uid="{57F9C393-5E45-48A1-8C9E-91C1F3A74C95}"/>
    <cellStyle name="Normal 53" xfId="6792" xr:uid="{ADF484D0-C81F-4E6E-9406-FBFFCDB29C3C}"/>
    <cellStyle name="Normal 53 2" xfId="7632" xr:uid="{5E5175EC-F2E4-4239-931E-207F714EBE82}"/>
    <cellStyle name="Normal 53 2 2" xfId="9272" xr:uid="{803B4A07-A133-4710-8EC7-31BB5203B863}"/>
    <cellStyle name="Normal 53 3" xfId="8437" xr:uid="{166C512E-4E23-4DB8-BA0C-2C9FCB592C61}"/>
    <cellStyle name="Normal 54" xfId="6793" xr:uid="{796310AC-465B-482F-BDCE-AF4826CA16E3}"/>
    <cellStyle name="Normal 54 2" xfId="7633" xr:uid="{B4D00612-1793-4FB5-ADA3-E77D26B89218}"/>
    <cellStyle name="Normal 54 2 2" xfId="9273" xr:uid="{48EBF814-9BCF-4818-B2C2-71426B2A7E83}"/>
    <cellStyle name="Normal 54 3" xfId="8438" xr:uid="{218B0849-D0BB-43F6-AA5D-DC141588DCC8}"/>
    <cellStyle name="Normal 55" xfId="6794" xr:uid="{A1006DC8-D7E2-4625-8FEF-46D3CA43751E}"/>
    <cellStyle name="Normal 56" xfId="6795" xr:uid="{1491E421-048A-4FDD-9445-5A50B411E0A3}"/>
    <cellStyle name="Normal 56 2" xfId="7634" xr:uid="{8470ED15-25CF-49A5-8E45-05EB55E06637}"/>
    <cellStyle name="Normal 56 2 2" xfId="9274" xr:uid="{2609E10A-E3B0-4783-8BC3-9D12DB44DA4F}"/>
    <cellStyle name="Normal 56 3" xfId="8439" xr:uid="{C107046A-5CC2-4B18-B008-3D9884DB3787}"/>
    <cellStyle name="Normal 57" xfId="6796" xr:uid="{9F29B95B-6811-494A-B0BB-B2401D0399B1}"/>
    <cellStyle name="Normal 57 2" xfId="7635" xr:uid="{74647007-F382-4387-86E7-F23160C6EB2B}"/>
    <cellStyle name="Normal 57 2 2" xfId="9275" xr:uid="{E900D2FB-D9BA-4462-ADDF-0FE26D9746CA}"/>
    <cellStyle name="Normal 57 3" xfId="8440" xr:uid="{4E88B359-4D0E-4BA8-8A46-4403B867D254}"/>
    <cellStyle name="Normal 58" xfId="6797" xr:uid="{18C68844-C9A9-4B5E-83B2-CD6F4C2E76E6}"/>
    <cellStyle name="Normal 58 2" xfId="7636" xr:uid="{51DEDECD-2945-4BC0-B2BA-D5B13E7165D6}"/>
    <cellStyle name="Normal 58 2 2" xfId="9276" xr:uid="{75D3E189-E7A9-4B3C-97FC-C7B2C26146A0}"/>
    <cellStyle name="Normal 58 3" xfId="8441" xr:uid="{BCF44585-305F-4C8A-94E6-6F03B15E153B}"/>
    <cellStyle name="Normal 59" xfId="6338" xr:uid="{89B9B45B-3F54-4AFE-9AF6-1891B9B1B4FA}"/>
    <cellStyle name="Normal 59 2" xfId="7637" xr:uid="{84570177-F50A-49B2-B803-A8DA4E8E55C1}"/>
    <cellStyle name="Normal 59 2 2" xfId="9277" xr:uid="{19C2487B-4863-49EC-BA0F-B7928A12BB19}"/>
    <cellStyle name="Normal 59 3" xfId="8045" xr:uid="{6D56FFB0-FFF8-4A85-87C8-06EF52F9A743}"/>
    <cellStyle name="Normal 6" xfId="37" xr:uid="{11ACBC39-BD9C-4628-8D2B-34918B32BB75}"/>
    <cellStyle name="Normal 6 10" xfId="19404" xr:uid="{DE9CD2D2-401F-4294-BF93-78DD52CE39C8}"/>
    <cellStyle name="Normal 6 2" xfId="6185" xr:uid="{AD8F5C4A-232E-403C-B1A2-0A17E4319071}"/>
    <cellStyle name="Normal 6 2 2" xfId="6798" xr:uid="{F06CE032-5329-4F0C-86E1-429F004D3E8B}"/>
    <cellStyle name="Normal 6 2 2 2" xfId="7638" xr:uid="{7FB2FD0E-AA91-4708-A665-7C24D2074B52}"/>
    <cellStyle name="Normal 6 2 2 2 2" xfId="9278" xr:uid="{692EA68F-BE8D-42C7-8591-088706DE5066}"/>
    <cellStyle name="Normal 6 2 2 3" xfId="8442" xr:uid="{79194699-28E5-4226-8B3B-D683E4BAA397}"/>
    <cellStyle name="Normal 6 2 3" xfId="6799" xr:uid="{24E180BE-696B-452F-BA68-AE3760AF6A68}"/>
    <cellStyle name="Normal 6 2 3 2" xfId="7639" xr:uid="{FE0DF421-AB28-47EC-8AA8-7AEFDCED26ED}"/>
    <cellStyle name="Normal 6 2 3 2 2" xfId="9279" xr:uid="{EA4EB830-D9F0-4DDA-A7FF-270BBF18D3BC}"/>
    <cellStyle name="Normal 6 2 3 3" xfId="8443" xr:uid="{FD2A4C09-B137-4542-9192-C5336062E709}"/>
    <cellStyle name="Normal 6 2 4" xfId="6453" xr:uid="{822C7BEA-79EE-40AF-B266-39AC2D2EA71F}"/>
    <cellStyle name="Normal 6 2 4 2" xfId="7640" xr:uid="{444B55A3-FAFA-4940-B2F6-87FAEBAB5E5F}"/>
    <cellStyle name="Normal 6 2 4 2 2" xfId="9280" xr:uid="{AEB6CAF4-0469-4805-9972-01CC4B190E77}"/>
    <cellStyle name="Normal 6 2 4 3" xfId="8160" xr:uid="{5BC89A46-E746-4AFD-ACC9-1E38449891DE}"/>
    <cellStyle name="Normal 6 2 5" xfId="7123" xr:uid="{A9C6B025-78D6-4D8D-A4CD-07FA2D6C115E}"/>
    <cellStyle name="Normal 6 2 5 2" xfId="8763" xr:uid="{1CB8988B-6C13-4A75-B2A6-B4C77749ED08}"/>
    <cellStyle name="Normal 6 2 6" xfId="7965" xr:uid="{C981F831-C9D7-4F5E-AECD-84CC2452E18E}"/>
    <cellStyle name="Normal 6 3" xfId="6186" xr:uid="{88378157-1EC6-407D-A501-3AA7AF732B77}"/>
    <cellStyle name="Normal 6 4" xfId="6187" xr:uid="{129F6164-C839-4989-9919-B21BCA70ACC5}"/>
    <cellStyle name="Normal 6 5" xfId="6800" xr:uid="{94271FE5-599C-40F2-BDE6-5AC14B3905AF}"/>
    <cellStyle name="Normal 6 5 2" xfId="7641" xr:uid="{8B152542-FFE2-4193-992A-226C0D89F9A2}"/>
    <cellStyle name="Normal 6 5 2 2" xfId="9281" xr:uid="{3A54BF9B-6D1B-4C3D-8149-76447E965AE0}"/>
    <cellStyle name="Normal 6 5 3" xfId="8444" xr:uid="{C6BDFB18-D776-4664-8530-0925C693AD7F}"/>
    <cellStyle name="Normal 6 6" xfId="6801" xr:uid="{BC17238F-C4DF-451E-AB58-AB5954D2E383}"/>
    <cellStyle name="Normal 6 6 2" xfId="7642" xr:uid="{0762A364-E516-4866-8F40-2C1A32D01C4B}"/>
    <cellStyle name="Normal 6 6 2 2" xfId="9282" xr:uid="{08F3DF81-D3E0-4E93-A4A6-39FF6041E5F9}"/>
    <cellStyle name="Normal 6 6 3" xfId="8445" xr:uid="{388EAC78-2BC7-4C08-9622-4292AD7996C5}"/>
    <cellStyle name="Normal 6 7" xfId="6452" xr:uid="{264A6954-F6A5-4646-B9BC-8B26ED6882E0}"/>
    <cellStyle name="Normal 6 7 2" xfId="7643" xr:uid="{20074503-04F5-4CCF-B45A-DABC4D661608}"/>
    <cellStyle name="Normal 6 7 2 2" xfId="9283" xr:uid="{03BEA4D1-9D5E-4EF6-9FF0-BB0555B736AC}"/>
    <cellStyle name="Normal 6 7 3" xfId="8159" xr:uid="{5F25AF6B-274E-4500-A7AE-2E1B58456E56}"/>
    <cellStyle name="Normal 6 8" xfId="6963" xr:uid="{FC25638A-9479-4459-9AB5-305AA6EA661E}"/>
    <cellStyle name="Normal 6 8 2" xfId="8602" xr:uid="{D37F389D-2D14-4010-A3EC-F5473B2947D9}"/>
    <cellStyle name="Normal 6 9" xfId="7764" xr:uid="{356340F2-13E7-47BF-B1CF-9FB5C9F695CD}"/>
    <cellStyle name="Normal 6_1_solis_MK Nr 595 " xfId="6188" xr:uid="{BFEAD77F-68A9-444B-9A95-0631E397B419}"/>
    <cellStyle name="Normal 60" xfId="6939" xr:uid="{21A5F203-D124-4F18-AA35-3A0C602A1188}"/>
    <cellStyle name="Normal 60 2" xfId="6189" xr:uid="{B1D12120-63CE-4E10-BA24-CF0763994AFE}"/>
    <cellStyle name="Normal 60 2 2" xfId="6802" xr:uid="{D76C8D52-3358-4282-9772-0CF29D6C438F}"/>
    <cellStyle name="Normal 60 2 2 2" xfId="7644" xr:uid="{A215DF47-E989-40E1-998D-A4A842F9461D}"/>
    <cellStyle name="Normal 60 2 2 2 2" xfId="9284" xr:uid="{E6143740-59C2-4533-915D-42A30973756C}"/>
    <cellStyle name="Normal 60 2 2 3" xfId="8446" xr:uid="{32D73D35-2A56-455C-B870-A2385C85A210}"/>
    <cellStyle name="Normal 60 2 3" xfId="6803" xr:uid="{4D76BF30-A207-4BD9-B955-CB65BCEBA528}"/>
    <cellStyle name="Normal 60 2 3 2" xfId="7645" xr:uid="{A3B67713-1C97-49BD-99F3-422CA27008BF}"/>
    <cellStyle name="Normal 60 2 3 2 2" xfId="9285" xr:uid="{9EE0342C-1E96-475C-BBDD-EF25F274E552}"/>
    <cellStyle name="Normal 60 2 3 3" xfId="8447" xr:uid="{A62F6576-610C-4F25-BD2F-5457B8E0AAF9}"/>
    <cellStyle name="Normal 60 2 4" xfId="6454" xr:uid="{7D4EF31A-416A-42FE-A240-85A84064BE88}"/>
    <cellStyle name="Normal 60 2 4 2" xfId="7646" xr:uid="{65AB138B-1961-4686-B193-0EFBD98ECC53}"/>
    <cellStyle name="Normal 60 2 4 2 2" xfId="9286" xr:uid="{C2CC7732-5FC1-43BD-AAF2-D189FF211B59}"/>
    <cellStyle name="Normal 60 2 4 3" xfId="8161" xr:uid="{27547657-C37D-45AC-8F5C-21B9606D12C1}"/>
    <cellStyle name="Normal 60 2 5" xfId="7124" xr:uid="{B72364F8-9CC7-407E-8D70-EF12E8D1344C}"/>
    <cellStyle name="Normal 60 2 5 2" xfId="8764" xr:uid="{75409EDB-F84F-4148-9F4C-CFA70D71A97D}"/>
    <cellStyle name="Normal 60 2 6" xfId="7966" xr:uid="{2DFA9F91-81C7-4C4C-876E-114E2635ADD3}"/>
    <cellStyle name="Normal 60 3" xfId="18" xr:uid="{4E08CD79-6A37-4A88-A537-62B15AF164F0}"/>
    <cellStyle name="Normal 60 4" xfId="7737" xr:uid="{D671A930-3B23-4D24-9254-E66CF9DB29F3}"/>
    <cellStyle name="Normal 60 4 2" xfId="9377" xr:uid="{395DBCDE-399C-4535-849B-DE9F04E12543}"/>
    <cellStyle name="Normal 60 5" xfId="8578" xr:uid="{5405BA86-BA67-45E3-9E76-FAE6BA8C5F23}"/>
    <cellStyle name="Normal 61" xfId="6941" xr:uid="{A7C38C4C-72CC-4959-B639-62A505CBF0CC}"/>
    <cellStyle name="Normal 61 2" xfId="6959" xr:uid="{385E5611-882B-4128-AAED-019EC49DE3EE}"/>
    <cellStyle name="Normal 61 2 2" xfId="7753" xr:uid="{B82788DB-4F56-4D78-9787-35F1BAE41FE8}"/>
    <cellStyle name="Normal 61 2 2 2" xfId="9390" xr:uid="{993E2E78-01AD-46A4-8FF3-3295ADDF483C}"/>
    <cellStyle name="Normal 61 2 3" xfId="7762" xr:uid="{C8D336FB-5520-4C53-8107-65B386AC1C1D}"/>
    <cellStyle name="Normal 61 2 3 2" xfId="9399" xr:uid="{53933298-D75D-480A-8244-7C3055145DFA}"/>
    <cellStyle name="Normal 61 2 4" xfId="8598" xr:uid="{DD6EAC49-C8C1-4A3F-8FBE-5E18173FA8C3}"/>
    <cellStyle name="Normal 61 3" xfId="7739" xr:uid="{8F0B3589-5CD2-4BE8-9EFB-BED182D4BC90}"/>
    <cellStyle name="Normal 61 3 2" xfId="9379" xr:uid="{60B9B4BE-76A4-471D-8A31-1788CAE056DA}"/>
    <cellStyle name="Normal 61 4" xfId="8580" xr:uid="{E9FD0759-2DE5-4669-BD5C-5C3CAD8BA597}"/>
    <cellStyle name="Normal 62" xfId="27" xr:uid="{64F54B75-AA76-47DE-A657-4110DA9297B6}"/>
    <cellStyle name="Normal 62 2" xfId="6960" xr:uid="{AADD4F27-9296-4F16-A947-1859F55C6151}"/>
    <cellStyle name="Normal 62 2 2" xfId="7754" xr:uid="{9330AA63-B879-467C-BD70-AAE9FBEA125B}"/>
    <cellStyle name="Normal 62 2 2 2" xfId="9391" xr:uid="{AAFE307A-D8BD-4094-B9FE-18FE1840677E}"/>
    <cellStyle name="Normal 62 2 3" xfId="7761" xr:uid="{3635E44B-8456-4304-9476-0DBF1F448C36}"/>
    <cellStyle name="Normal 62 2 3 2" xfId="9398" xr:uid="{07777898-F38F-4264-9D29-BA854CA50CFF}"/>
    <cellStyle name="Normal 62 2 4" xfId="8599" xr:uid="{7E9A163D-8A00-4501-BD3D-D9521F00DCAB}"/>
    <cellStyle name="Normal 62 3" xfId="7740" xr:uid="{A2A1B07C-4B3C-46E1-B2DB-723F62EC255C}"/>
    <cellStyle name="Normal 62 3 2" xfId="9380" xr:uid="{672DF14F-A6F4-4118-B3E5-558C0E28F1EB}"/>
    <cellStyle name="Normal 62 4" xfId="8582" xr:uid="{03198CB8-3A07-4E2A-8A4A-1EEB7E959AD0}"/>
    <cellStyle name="Normal 63" xfId="6942" xr:uid="{2967B910-CD2E-4F16-8F18-76305639385D}"/>
    <cellStyle name="Normal 63 2" xfId="7750" xr:uid="{361C34D4-6FC1-48A9-BB4D-189329C844D4}"/>
    <cellStyle name="Normal 63 2 2" xfId="9387" xr:uid="{93CE5C61-37A0-481B-9795-23B033D74F5C}"/>
    <cellStyle name="Normal 63 3" xfId="7741" xr:uid="{D9EAEBFC-2B7B-438F-BB55-1257172A3146}"/>
    <cellStyle name="Normal 63 4" xfId="8581" xr:uid="{063F12E2-8F71-4DD1-B5E2-68A8D3CFAF49}"/>
    <cellStyle name="Normal 64" xfId="6943" xr:uid="{6BB5DF66-3032-4807-A990-695FA38B8544}"/>
    <cellStyle name="Normal 64 2" xfId="7743" xr:uid="{879DD9D7-41E2-40CB-8E8A-D3644D5E2B36}"/>
    <cellStyle name="Normal 64 3" xfId="8583" xr:uid="{E97292CA-F57E-4B1A-B4A6-18E2B1B1E6C3}"/>
    <cellStyle name="Normal 65" xfId="6945" xr:uid="{326041AB-CFBC-4930-BABE-824C35760CCE}"/>
    <cellStyle name="Normal 65 2" xfId="7744" xr:uid="{48CDB7A6-CD45-4920-95C0-A2FBF4569FD2}"/>
    <cellStyle name="Normal 65 2 2" xfId="9381" xr:uid="{18C13C30-C683-426A-8B4B-B0E88122C743}"/>
    <cellStyle name="Normal 65 3" xfId="8585" xr:uid="{B7BEF82F-15AA-47E2-8EC9-96E3F2CB44EB}"/>
    <cellStyle name="Normal 66" xfId="6946" xr:uid="{0881D69D-4F38-45B6-BD95-52A0C2D61639}"/>
    <cellStyle name="Normal 66 2" xfId="6953" xr:uid="{FE926FAE-636C-4019-8576-414F1935CA06}"/>
    <cellStyle name="Normal 66 2 2" xfId="15" xr:uid="{E96B6D4E-1B2A-4B16-BF47-4D4B125543A0}"/>
    <cellStyle name="Normal 66 2 2 2" xfId="9394" xr:uid="{97625DCF-F9B1-4656-8EAF-E7DA7DDB9B63}"/>
    <cellStyle name="Normal 66 2 2 3" xfId="7757" xr:uid="{D40E3548-F1EF-414A-A93E-A86697565956}"/>
    <cellStyle name="Normal 66 2 3" xfId="8593" xr:uid="{1225F042-9C75-4664-A8F6-2A6711FB8756}"/>
    <cellStyle name="Normal 66 3" xfId="7745" xr:uid="{06278A85-1BA0-4F12-A330-FF1CB987B32B}"/>
    <cellStyle name="Normal 66 3 2" xfId="9382" xr:uid="{ADE2A2D2-15C8-46BD-9127-58637858D7E4}"/>
    <cellStyle name="Normal 66 4" xfId="8586" xr:uid="{DE905FA2-DB57-43BD-8186-35061985CB79}"/>
    <cellStyle name="Normal 67" xfId="6947" xr:uid="{EB9F83F8-A066-4A49-B568-B78F6D9A0422}"/>
    <cellStyle name="Normal 67 2" xfId="7746" xr:uid="{1A312EF4-86FD-4BD0-AD2F-273A92EFCEC0}"/>
    <cellStyle name="Normal 67 2 2" xfId="9383" xr:uid="{4FC468EB-1B25-4A00-BF5F-97BF286C7652}"/>
    <cellStyle name="Normal 67 3" xfId="8587" xr:uid="{5F469B9E-4610-4B46-8340-9A03905F1AE1}"/>
    <cellStyle name="Normal 68" xfId="6948" xr:uid="{B1333049-B23A-4735-B278-F211522ABCB6}"/>
    <cellStyle name="Normal 68 2" xfId="6954" xr:uid="{14F9569B-B78D-488A-A832-59BA0313F3E9}"/>
    <cellStyle name="Normal 68 2 2" xfId="7758" xr:uid="{4F1DDC81-34F5-480D-8307-43537C752374}"/>
    <cellStyle name="Normal 68 2 2 2" xfId="9395" xr:uid="{C6903FCC-9583-4268-B52D-F3AFA0301560}"/>
    <cellStyle name="Normal 68 2 3" xfId="8594" xr:uid="{FAE720D9-5A39-4487-BAD8-30B0DD52EB58}"/>
    <cellStyle name="Normal 68 3" xfId="7747" xr:uid="{32EE251E-4E10-4DDA-99C8-E4780C43D795}"/>
    <cellStyle name="Normal 68 3 2" xfId="9384" xr:uid="{C3AC6D67-4CF0-477D-97FA-FE8C219F4CF6}"/>
    <cellStyle name="Normal 68 4" xfId="8588" xr:uid="{240E1C82-590C-45F9-BDC8-16F2471466F5}"/>
    <cellStyle name="Normal 69" xfId="6938" xr:uid="{C3CBC2D2-34C7-48A1-88E6-5C58F8644AE6}"/>
    <cellStyle name="Normal 69 2" xfId="7738" xr:uid="{F1C1240A-9419-4817-9D53-C2DB3CED2728}"/>
    <cellStyle name="Normal 69 2 2" xfId="9378" xr:uid="{94C08AE0-5D18-42AB-B90D-A30085D3FB9A}"/>
    <cellStyle name="Normal 69 3" xfId="7749" xr:uid="{CA26DAC4-B365-4342-8B71-0BD9FC79BEB9}"/>
    <cellStyle name="Normal 69 3 2" xfId="9386" xr:uid="{AFCED7E3-5F7C-4687-842A-ADA2E40FCD82}"/>
    <cellStyle name="Normal 69 4" xfId="7214" xr:uid="{B10E2734-569B-4206-872D-7A40C4E456B8}"/>
    <cellStyle name="Normal 69 4 2" xfId="8854" xr:uid="{642557B2-1A6D-48DF-836D-534D425F6B6B}"/>
    <cellStyle name="Normal 69 5" xfId="8577" xr:uid="{12698C2F-21FD-4AC4-920F-53A25C2CEF1E}"/>
    <cellStyle name="Normal 7" xfId="39" xr:uid="{1E1D6D85-B900-4013-BA22-9FDC80D5CB65}"/>
    <cellStyle name="Normal 7 2" xfId="6190" xr:uid="{803D8DAC-4D55-44AE-B2EA-1846BCEDF754}"/>
    <cellStyle name="Normal 7 3" xfId="87" xr:uid="{E19CF1EF-AA94-41E7-BEA6-4B346A772C81}"/>
    <cellStyle name="Normal 7 4" xfId="19497" xr:uid="{07B24460-3156-4723-A7C6-1F18F2C6A016}"/>
    <cellStyle name="Normal 70" xfId="6191" xr:uid="{02D053A5-8937-4546-89E7-08DDC5DCFE92}"/>
    <cellStyle name="Normal 71" xfId="6192" xr:uid="{EA6B69E9-CD07-4730-BB12-7D2A0352E8B2}"/>
    <cellStyle name="Normal 72" xfId="6949" xr:uid="{E02C6E63-F9E3-4D40-B438-7525BF2D686A}"/>
    <cellStyle name="Normal 72 2" xfId="6958" xr:uid="{DE96A4A1-C6B3-4F48-A63A-2A2C7076CB6D}"/>
    <cellStyle name="Normal 72 2 2" xfId="8597" xr:uid="{14E749C8-68C4-4679-A44C-437DC03948B9}"/>
    <cellStyle name="Normal 72 3" xfId="7751" xr:uid="{392373C7-EDD7-4A60-9615-6210B6A0DA13}"/>
    <cellStyle name="Normal 72 3 2" xfId="9388" xr:uid="{504A0E0D-AD47-45AB-9E7B-1E2B0C8CBABA}"/>
    <cellStyle name="Normal 72 4" xfId="8589" xr:uid="{AC9F714B-5FCA-4FC5-AFD5-50AD141BC7DF}"/>
    <cellStyle name="Normal 73" xfId="6951" xr:uid="{A83413B5-27CB-4764-B67F-34BC049C5638}"/>
    <cellStyle name="Normal 73 2" xfId="8591" xr:uid="{7BEFB9E3-4469-412D-AE9F-A1E376AED97B}"/>
    <cellStyle name="Normal 74" xfId="7755" xr:uid="{5BE4EDBD-5B38-41BE-ACEE-8045BC159952}"/>
    <cellStyle name="Normal 74 2" xfId="9392" xr:uid="{15343016-76E0-4DFE-98BB-D39384152CB8}"/>
    <cellStyle name="Normal 75" xfId="9815" xr:uid="{8EDE74A2-1FFE-4B45-9051-05EA55ABF01D}"/>
    <cellStyle name="Normal 75 2" xfId="19409" xr:uid="{36EF5E21-7857-43E3-B862-36FF69E84331}"/>
    <cellStyle name="Normal 76" xfId="5" xr:uid="{DD156002-C6D5-4570-9B10-421E3FEBC47E}"/>
    <cellStyle name="Normal 77" xfId="9816" xr:uid="{5BCF82D8-28D3-4551-9B14-6CC81B430DEB}"/>
    <cellStyle name="Normal 78" xfId="9817" xr:uid="{5D4A2654-ADAE-4510-ABD4-A00EA6605038}"/>
    <cellStyle name="Normal 79" xfId="9818" xr:uid="{03BFDD61-F3BA-4BFF-A69F-0E1F3238135C}"/>
    <cellStyle name="Normal 8" xfId="19" xr:uid="{E95FC7EA-DEE4-44C8-867D-4566811737A8}"/>
    <cellStyle name="Normal 8 2" xfId="43" xr:uid="{E92FE809-FE6F-4303-8383-946A2F749F72}"/>
    <cellStyle name="Normal 8 3" xfId="6193" xr:uid="{49058E47-1C73-492D-B712-A2EA0CCBC77B}"/>
    <cellStyle name="Normal 8 4" xfId="6520" xr:uid="{19C0D597-DF77-41CA-B5E3-AF79DF41ADFE}"/>
    <cellStyle name="Normal 8 4 2" xfId="7208" xr:uid="{5CAE11B0-D08F-449F-A292-6C5E838C9247}"/>
    <cellStyle name="Normal 8 4 2 2" xfId="8848" xr:uid="{F9F349AA-A1FE-4C54-8E10-C2FD2E87DD6A}"/>
    <cellStyle name="Normal 8 4 3" xfId="8174" xr:uid="{3988BAE9-76CD-408C-B66F-FD930D96F7AA}"/>
    <cellStyle name="Normal 8 5" xfId="6804" xr:uid="{8D90F83C-08E2-4E5A-9F96-87CCD0848442}"/>
    <cellStyle name="Normal 8 5 2" xfId="7647" xr:uid="{59B1D207-744F-43E3-8B60-9364F2BDCAB3}"/>
    <cellStyle name="Normal 8 5 2 2" xfId="9287" xr:uid="{C46BD1B2-719D-447F-B7F0-E53EC5EB44EE}"/>
    <cellStyle name="Normal 8 5 3" xfId="8448" xr:uid="{4512D55C-56BC-42AC-BE77-C6E435F2AD1D}"/>
    <cellStyle name="Normal 8 6" xfId="19500" xr:uid="{75CF56D9-DF77-43D2-873D-86CE83747F0D}"/>
    <cellStyle name="Normal 8_1_solis_MK Nr 595 " xfId="6194" xr:uid="{FC8AD210-12D9-4820-A631-D4640CB40C32}"/>
    <cellStyle name="Normal 80" xfId="9819" xr:uid="{55CF674F-B2EB-4D4B-A713-3986AD2F8D3C}"/>
    <cellStyle name="Normal 81" xfId="9821" xr:uid="{3EBF2214-0AB8-46C7-911A-9FCAEE164D34}"/>
    <cellStyle name="Normal 82" xfId="57" xr:uid="{8F119F66-AFCB-4459-9C47-3DD1FBC957CB}"/>
    <cellStyle name="Normal 82 2" xfId="105" xr:uid="{C9A9F851-B201-48BF-BE10-08E290A4D4E7}"/>
    <cellStyle name="Normal 83" xfId="6950" xr:uid="{ABC92FF2-68ED-43D9-A61F-688229EEA43A}"/>
    <cellStyle name="Normal 83 2" xfId="8590" xr:uid="{7582D467-BEC3-449F-A3E9-63B0AF47E14D}"/>
    <cellStyle name="Normal 84" xfId="145" xr:uid="{F040CFFD-3265-4422-A08A-B1A01D0F3E05}"/>
    <cellStyle name="Normal 85" xfId="11945" xr:uid="{0521FB26-B4E1-4859-A3F2-943B73FD7009}"/>
    <cellStyle name="Normal 86" xfId="10870" xr:uid="{AEAB5BD5-87E4-4198-A984-A808708D0D5B}"/>
    <cellStyle name="Normal 87" xfId="11550" xr:uid="{C487EF6A-38C3-44EB-8C66-3122CA3D12B2}"/>
    <cellStyle name="Normal 88" xfId="11187" xr:uid="{D8760E8A-D972-4A63-8277-5A9CCD638D66}"/>
    <cellStyle name="Normal 89" xfId="12866" xr:uid="{6789EDD9-3EC7-4FB9-9D33-9CBF18596236}"/>
    <cellStyle name="Normal 9" xfId="65" xr:uid="{D25B3741-B1F9-4018-B5BC-92FE373D1EB3}"/>
    <cellStyle name="Normal 9 2" xfId="6195" xr:uid="{DAE02CCE-FADD-43E5-BCFA-6F9BAC071233}"/>
    <cellStyle name="Normal 9 3" xfId="6196" xr:uid="{93B53887-B00C-4CE4-8C5D-13A1D05E7152}"/>
    <cellStyle name="Normal 9 4" xfId="6521" xr:uid="{75CF2F70-B94E-4E1B-AE59-9D3CF7B1CA2E}"/>
    <cellStyle name="Normal 9 4 2" xfId="19806" xr:uid="{CFFFAB4A-E34D-4EAF-BF46-8A7DCFA19C6B}"/>
    <cellStyle name="Normal 9 5" xfId="134" xr:uid="{35E4D814-F33A-49BA-B861-EB78CC5B4AE9}"/>
    <cellStyle name="Normal 9_1_solis_MK Nr 595 " xfId="6197" xr:uid="{38303AF6-E16E-4D87-A8D2-73FE6B726AEF}"/>
    <cellStyle name="Normal 90" xfId="10107" xr:uid="{B66204B5-BFEE-41A0-9B1E-4C4AA4A0557D}"/>
    <cellStyle name="Normal 91" xfId="19403" xr:uid="{F94C8E45-ED9A-4A65-AD4C-AFF556C40995}"/>
    <cellStyle name="Normal 92" xfId="19413" xr:uid="{0797D5A5-53FD-416A-9525-89C5E0DA7F3F}"/>
    <cellStyle name="Normal 93" xfId="19408" xr:uid="{D3C4D3F7-9F5B-4E16-B012-18704CF414FD}"/>
    <cellStyle name="Normal 94" xfId="19410" xr:uid="{AB49E381-BC74-440E-88C5-AA876707476F}"/>
    <cellStyle name="Normal 95" xfId="19411" xr:uid="{CAD886EC-E2E5-4740-923A-DF4340BC6E75}"/>
    <cellStyle name="Normal 96" xfId="19412" xr:uid="{425006B0-C19F-4A8F-A40A-75CB524BB6E0}"/>
    <cellStyle name="Note 10" xfId="6198" xr:uid="{3B9E4A47-6CAA-4463-B0C5-FA0FE6F09FB3}"/>
    <cellStyle name="Note 10 10" xfId="13640" xr:uid="{CBC08796-DE0A-4DE5-8F38-025029C41EE4}"/>
    <cellStyle name="Note 10 11" xfId="14617" xr:uid="{8AB8D31E-4F3D-465A-8264-B00A60CA44B3}"/>
    <cellStyle name="Note 10 12" xfId="15570" xr:uid="{A46D82CF-581E-4989-82BB-32AB7B7BC95E}"/>
    <cellStyle name="Note 10 2" xfId="6841" xr:uid="{14D1B4C8-77E4-42E7-B983-9106CBBF7EE3}"/>
    <cellStyle name="Note 10 2 10" xfId="11047" xr:uid="{206776D4-9C31-441A-A7A5-864477E1EDEE}"/>
    <cellStyle name="Note 10 2 11" xfId="11966" xr:uid="{76D21BD7-C9E9-4486-A11C-E90D467E7CF8}"/>
    <cellStyle name="Note 10 2 2" xfId="7648" xr:uid="{05D608BD-9AC0-4002-B384-6C551EF40037}"/>
    <cellStyle name="Note 10 2 2 10" xfId="18134" xr:uid="{A9183606-66D3-4BAF-85A4-64C9A70E8635}"/>
    <cellStyle name="Note 10 2 2 2" xfId="9288" xr:uid="{27DC7228-305C-4A59-B471-D219A665F6A8}"/>
    <cellStyle name="Note 10 2 2 2 2" xfId="13722" xr:uid="{04613950-BDF0-4D10-8372-CA4E1E838D0C}"/>
    <cellStyle name="Note 10 2 2 2 3" xfId="14684" xr:uid="{31E97DFB-DBF1-4AFD-9E1C-B8BD4B033E55}"/>
    <cellStyle name="Note 10 2 2 2 4" xfId="15636" xr:uid="{FA5F4B8B-0D6B-4E9D-BD65-4FB9E10B30D5}"/>
    <cellStyle name="Note 10 2 2 2 5" xfId="16516" xr:uid="{68E833EC-8734-495C-9972-3455999D9203}"/>
    <cellStyle name="Note 10 2 2 2 6" xfId="17382" xr:uid="{09833244-9240-4E70-AA40-DD4F6BA64B3B}"/>
    <cellStyle name="Note 10 2 2 2 7" xfId="18158" xr:uid="{CB5FF618-62B0-4988-AEA9-5C05D24C73F1}"/>
    <cellStyle name="Note 10 2 2 2 8" xfId="18915" xr:uid="{25E0FE41-8CD3-4368-87CF-1502482F1FAA}"/>
    <cellStyle name="Note 10 2 2 3" xfId="9742" xr:uid="{0F1CE23B-49B0-41A6-A747-17F68491DF1D}"/>
    <cellStyle name="Note 10 2 2 3 2" xfId="14146" xr:uid="{FF6AB21F-A77D-4A20-B92B-0B7553B8187B}"/>
    <cellStyle name="Note 10 2 2 3 3" xfId="15106" xr:uid="{BF322CFE-F403-44D2-9EBE-077ECD1F2FE9}"/>
    <cellStyle name="Note 10 2 2 3 4" xfId="16058" xr:uid="{05ECD744-838C-4981-BA84-B4C010AB14A8}"/>
    <cellStyle name="Note 10 2 2 3 5" xfId="16932" xr:uid="{7F19E696-0EE4-415A-9A4B-724B4C09AB8D}"/>
    <cellStyle name="Note 10 2 2 3 6" xfId="17797" xr:uid="{78BDABDF-CF0F-419E-9A68-2216D8D30756}"/>
    <cellStyle name="Note 10 2 2 3 7" xfId="18573" xr:uid="{6F3BFF7E-AA5A-4214-993D-862BB7905E3A}"/>
    <cellStyle name="Note 10 2 2 3 8" xfId="19330" xr:uid="{B014114D-8B52-4DDA-A4AF-ABEB2FD6FBDB}"/>
    <cellStyle name="Note 10 2 2 4" xfId="12706" xr:uid="{60AA1780-BA3D-48BD-8072-EF66365FBC20}"/>
    <cellStyle name="Note 10 2 2 5" xfId="13530" xr:uid="{3F1E2CA9-DC6A-4727-9E25-A7E0B1CC35B1}"/>
    <cellStyle name="Note 10 2 2 6" xfId="14534" xr:uid="{1A5BF15F-74B6-42EA-AEAB-81800801BCA3}"/>
    <cellStyle name="Note 10 2 2 7" xfId="15492" xr:uid="{4DC20088-9607-4F7D-8BB1-2BB015408FE5}"/>
    <cellStyle name="Note 10 2 2 8" xfId="16417" xr:uid="{81F054B7-B98F-4A03-A3DF-788C5E2F2F89}"/>
    <cellStyle name="Note 10 2 2 9" xfId="17288" xr:uid="{206A3DE6-4D7B-4E27-9070-0589A17FDC35}"/>
    <cellStyle name="Note 10 2 3" xfId="8481" xr:uid="{850BA022-A071-41AE-9EF2-F84FFF26A124}"/>
    <cellStyle name="Note 10 2 3 2" xfId="13221" xr:uid="{D67BBE9A-2555-4E88-887F-6927AC1B0F43}"/>
    <cellStyle name="Note 10 2 3 3" xfId="14241" xr:uid="{D7CAB0DE-2CD9-44BB-86D1-D65E67AB41D6}"/>
    <cellStyle name="Note 10 2 3 4" xfId="15201" xr:uid="{32432314-289E-4B59-9FC9-47D5C56F0492}"/>
    <cellStyle name="Note 10 2 3 5" xfId="16150" xr:uid="{0A87A278-528C-4021-9C94-488BC8EBC04C}"/>
    <cellStyle name="Note 10 2 3 6" xfId="17023" xr:uid="{C9608857-3660-4567-B47E-5D463B9DE37A}"/>
    <cellStyle name="Note 10 2 3 7" xfId="17888" xr:uid="{A39E8786-8315-4AFD-931D-B50F21B64B69}"/>
    <cellStyle name="Note 10 2 3 8" xfId="18664" xr:uid="{700B2587-8EF6-4735-B3D4-88A66DAF5613}"/>
    <cellStyle name="Note 10 2 4" xfId="9491" xr:uid="{70E671A0-4513-4146-947D-25C609781305}"/>
    <cellStyle name="Note 10 2 4 2" xfId="13895" xr:uid="{B052AF1D-22EF-4AE6-9DDE-25B6779C7ACD}"/>
    <cellStyle name="Note 10 2 4 3" xfId="14855" xr:uid="{DC7D8288-B092-4B94-AB1F-36C852D0F1B0}"/>
    <cellStyle name="Note 10 2 4 4" xfId="15807" xr:uid="{23F3934F-C6BE-45F9-A0F9-44072F7568BC}"/>
    <cellStyle name="Note 10 2 4 5" xfId="16681" xr:uid="{4C808A71-0A24-4E8C-A7E5-8C04F601862D}"/>
    <cellStyle name="Note 10 2 4 6" xfId="17546" xr:uid="{35D07A35-DC7F-480B-A82F-1A868FA512BE}"/>
    <cellStyle name="Note 10 2 4 7" xfId="18322" xr:uid="{1C914832-1834-45EB-8070-ED747E1A86B1}"/>
    <cellStyle name="Note 10 2 4 8" xfId="19079" xr:uid="{3DBC0C8C-4F3F-4CD6-8744-9917D32CB4EC}"/>
    <cellStyle name="Note 10 2 5" xfId="12192" xr:uid="{3FD56FE7-788C-4621-A6CF-5CE16E4E6B6E}"/>
    <cellStyle name="Note 10 2 6" xfId="10671" xr:uid="{1382183E-2E5E-48D9-90F5-014322A47CF2}"/>
    <cellStyle name="Note 10 2 7" xfId="12590" xr:uid="{88847522-09CC-4F1F-B3D8-8C697DF6E34F}"/>
    <cellStyle name="Note 10 2 8" xfId="10312" xr:uid="{2C54D758-2ECB-4DAD-BE5E-68AE9F952C71}"/>
    <cellStyle name="Note 10 2 9" xfId="11748" xr:uid="{EBDD8ADB-A1D5-43FA-B0D4-F3C2FA4BD02D}"/>
    <cellStyle name="Note 10 3" xfId="7125" xr:uid="{9966B024-9EE2-4477-AFE8-AA6DA26A7DA3}"/>
    <cellStyle name="Note 10 3 10" xfId="11561" xr:uid="{707E01E2-F24B-4777-9CB3-1FECBA1CD982}"/>
    <cellStyle name="Note 10 3 2" xfId="8765" xr:uid="{77AF4868-AD21-48E5-9B3C-7068CA18174D}"/>
    <cellStyle name="Note 10 3 2 2" xfId="13425" xr:uid="{E2552E65-B139-4C8A-B00F-AA739A272FC7}"/>
    <cellStyle name="Note 10 3 2 3" xfId="14431" xr:uid="{418FB567-BA94-4AA9-A281-FC603B1D8F63}"/>
    <cellStyle name="Note 10 3 2 4" xfId="15389" xr:uid="{90815FCF-0E05-4D6B-BA8E-C6B46407C0CF}"/>
    <cellStyle name="Note 10 3 2 5" xfId="16316" xr:uid="{9C65A135-2481-420B-B63A-5B068B6B8E52}"/>
    <cellStyle name="Note 10 3 2 6" xfId="17187" xr:uid="{5D156B79-E3F3-41A1-8A17-5A0B7D8C0651}"/>
    <cellStyle name="Note 10 3 2 7" xfId="18034" xr:uid="{8FAACC7E-3683-49E8-B028-87BC71AAB478}"/>
    <cellStyle name="Note 10 3 2 8" xfId="18801" xr:uid="{92618812-E4F9-42A4-ADAD-1927AA5986D5}"/>
    <cellStyle name="Note 10 3 3" xfId="9628" xr:uid="{97A43362-FDFB-4533-A256-F40317E3A8D7}"/>
    <cellStyle name="Note 10 3 3 2" xfId="14032" xr:uid="{F7C3377D-54ED-4CE2-A14E-56B4B739501A}"/>
    <cellStyle name="Note 10 3 3 3" xfId="14992" xr:uid="{81EB2C0A-9048-49D6-9AE0-7AB6E5434F75}"/>
    <cellStyle name="Note 10 3 3 4" xfId="15944" xr:uid="{37B04511-4114-43F4-8BBE-0E0824D97FAD}"/>
    <cellStyle name="Note 10 3 3 5" xfId="16818" xr:uid="{C864A80F-6D59-466C-B7D7-AFC203293776}"/>
    <cellStyle name="Note 10 3 3 6" xfId="17683" xr:uid="{D50DABE5-5CE5-4528-A929-F1DAFE6CF804}"/>
    <cellStyle name="Note 10 3 3 7" xfId="18459" xr:uid="{291D6DDC-6A34-4F8F-8E8F-46AB52621DDC}"/>
    <cellStyle name="Note 10 3 3 8" xfId="19216" xr:uid="{F7A55C87-C0E5-4DED-81FA-6FCCA704BAAF}"/>
    <cellStyle name="Note 10 3 4" xfId="12395" xr:uid="{7DCCC99C-D787-4766-81CE-5F565193CDFB}"/>
    <cellStyle name="Note 10 3 5" xfId="10481" xr:uid="{3E79BFAE-1845-4A1D-A3A5-AECD9B6CCC34}"/>
    <cellStyle name="Note 10 3 6" xfId="11697" xr:uid="{FEF6FA3B-AD1C-4744-8299-A02DD0D93FFB}"/>
    <cellStyle name="Note 10 3 7" xfId="11087" xr:uid="{9FF94066-B75C-4C4F-BBC6-F369936BD589}"/>
    <cellStyle name="Note 10 3 8" xfId="11964" xr:uid="{7AB3EA58-184D-45C8-8DBE-48E355414100}"/>
    <cellStyle name="Note 10 3 9" xfId="10859" xr:uid="{E87F8A39-777C-4CC9-8C3D-2E3B3BE0DB3B}"/>
    <cellStyle name="Note 10 4" xfId="7967" xr:uid="{5EF9B4D2-9D7A-4BBD-83D6-5E8D2A1CD67D}"/>
    <cellStyle name="Note 10 4 2" xfId="12936" xr:uid="{10740CE7-B343-4980-BFE9-0456664FA900}"/>
    <cellStyle name="Note 10 4 3" xfId="10051" xr:uid="{65D489DB-F69C-400F-9E67-0B4ADD383CF4}"/>
    <cellStyle name="Note 10 4 4" xfId="13706" xr:uid="{0503F1CE-6946-4C90-B30A-34CF5E2526AB}"/>
    <cellStyle name="Note 10 4 5" xfId="14670" xr:uid="{320812BE-18B6-4A5C-815E-E30BB77FCF74}"/>
    <cellStyle name="Note 10 4 6" xfId="15622" xr:uid="{4F7D6FAA-6136-4832-930C-FBA839BA0D1B}"/>
    <cellStyle name="Note 10 4 7" xfId="16504" xr:uid="{28C76E64-9A58-484F-9ECE-C0554C9B3E64}"/>
    <cellStyle name="Note 10 4 8" xfId="17372" xr:uid="{336F5CC0-44A9-4E3E-87E1-9798281A8756}"/>
    <cellStyle name="Note 10 5" xfId="9400" xr:uid="{C229443D-C0C9-4657-9310-927142EDC7F8}"/>
    <cellStyle name="Note 10 5 2" xfId="13804" xr:uid="{B767AE41-3288-476F-A500-A6DB1185F566}"/>
    <cellStyle name="Note 10 5 3" xfId="14764" xr:uid="{2A196F2C-4DFE-4831-8B3D-CE702D94E981}"/>
    <cellStyle name="Note 10 5 4" xfId="15716" xr:uid="{67028C6F-99F0-4DC7-B601-D8D206B5722E}"/>
    <cellStyle name="Note 10 5 5" xfId="16590" xr:uid="{666AC19A-B668-40AC-94D2-27186B6F5A05}"/>
    <cellStyle name="Note 10 5 6" xfId="17455" xr:uid="{9ECBC270-F061-42A2-94A4-D7DBF4B7B4E7}"/>
    <cellStyle name="Note 10 5 7" xfId="18231" xr:uid="{50CA7230-5300-4E9E-A21C-70F907F47E75}"/>
    <cellStyle name="Note 10 5 8" xfId="18988" xr:uid="{AD304D21-A49F-451E-9C5E-C52BE30ED9B8}"/>
    <cellStyle name="Note 10 6" xfId="11840" xr:uid="{B292E2F3-341D-4879-9A83-8DFC11ED5350}"/>
    <cellStyle name="Note 10 7" xfId="10971" xr:uid="{2EE4FFDF-59B3-4485-B7E9-26A47CE9B829}"/>
    <cellStyle name="Note 10 8" xfId="12362" xr:uid="{D7855603-CF47-485A-86FC-DF4CEDC6F3E6}"/>
    <cellStyle name="Note 10 9" xfId="10509" xr:uid="{E609B15F-AB55-4BFF-A58B-8459A93AD8E1}"/>
    <cellStyle name="Note 11" xfId="6199" xr:uid="{01B8D82F-441C-4ABF-A7EF-27E1FCBFC499}"/>
    <cellStyle name="Note 11 10" xfId="15361" xr:uid="{5B035B47-9A54-4C63-A937-A4C95CEE5C23}"/>
    <cellStyle name="Note 11 11" xfId="16296" xr:uid="{BF899556-0E06-4581-8810-8567E19AA4EF}"/>
    <cellStyle name="Note 11 12" xfId="17168" xr:uid="{72F66A6F-FE8A-4EF0-A6FE-6BE8AFAD193B}"/>
    <cellStyle name="Note 11 2" xfId="6840" xr:uid="{24BC8916-D8C6-42C8-88F0-C7512D08639C}"/>
    <cellStyle name="Note 11 2 10" xfId="11181" xr:uid="{6DC1B1B1-42D4-46B2-A78D-526605C65028}"/>
    <cellStyle name="Note 11 2 11" xfId="13567" xr:uid="{641C2A82-6F1B-4ED6-B45B-1FF5D25867AD}"/>
    <cellStyle name="Note 11 2 2" xfId="7649" xr:uid="{DEF35154-EB32-46AF-84B1-B93F258814C0}"/>
    <cellStyle name="Note 11 2 2 10" xfId="9859" xr:uid="{1D1A0046-3186-4194-B178-86AC891E1545}"/>
    <cellStyle name="Note 11 2 2 2" xfId="9289" xr:uid="{3CF1F4B2-F00A-462D-9794-D7EBA3805B1C}"/>
    <cellStyle name="Note 11 2 2 2 2" xfId="13723" xr:uid="{AFC2F28F-B4C1-4CC5-B961-34CA408E07AF}"/>
    <cellStyle name="Note 11 2 2 2 3" xfId="14685" xr:uid="{F70C13C1-CE4C-4F80-B3FF-96BFD5B59AA0}"/>
    <cellStyle name="Note 11 2 2 2 4" xfId="15637" xr:uid="{2D3FC4BA-6EB2-404D-9FB5-5015007C53B7}"/>
    <cellStyle name="Note 11 2 2 2 5" xfId="16517" xr:uid="{0B90DC76-355F-4BC1-A5C3-C75438E5FDED}"/>
    <cellStyle name="Note 11 2 2 2 6" xfId="17383" xr:uid="{3C3D3045-30D1-4FD4-A78E-6C03D6B26AB5}"/>
    <cellStyle name="Note 11 2 2 2 7" xfId="18159" xr:uid="{1622A31C-E8EB-4F54-B631-3C2B627F3CF0}"/>
    <cellStyle name="Note 11 2 2 2 8" xfId="18916" xr:uid="{55E19192-8CE4-4025-8F46-BFA6EB02E18E}"/>
    <cellStyle name="Note 11 2 2 3" xfId="9743" xr:uid="{84B73AA6-312F-43E1-9D6E-15A971C5B229}"/>
    <cellStyle name="Note 11 2 2 3 2" xfId="14147" xr:uid="{7C303B43-8872-4080-B9B2-BAE2DC946403}"/>
    <cellStyle name="Note 11 2 2 3 3" xfId="15107" xr:uid="{ECF4E7BB-74A9-4F47-8493-AEB6ED2DEBA8}"/>
    <cellStyle name="Note 11 2 2 3 4" xfId="16059" xr:uid="{0A2BD651-208E-4C59-B960-DDB45ABEAA49}"/>
    <cellStyle name="Note 11 2 2 3 5" xfId="16933" xr:uid="{290F65E4-904D-4AFC-9781-45B1BC301367}"/>
    <cellStyle name="Note 11 2 2 3 6" xfId="17798" xr:uid="{270044C5-B21E-481A-B7BD-0FC1DD0721DB}"/>
    <cellStyle name="Note 11 2 2 3 7" xfId="18574" xr:uid="{3F7CD1D2-2991-470B-8DBE-904B340F2700}"/>
    <cellStyle name="Note 11 2 2 3 8" xfId="19331" xr:uid="{216B7305-C68D-4745-8B68-88EC4D029AFC}"/>
    <cellStyle name="Note 11 2 2 4" xfId="12707" xr:uid="{68F00CD4-9B86-4903-952A-BD0C46C9995B}"/>
    <cellStyle name="Note 11 2 2 5" xfId="12502" xr:uid="{F50B499F-A2BC-46FF-848B-5717AA01640A}"/>
    <cellStyle name="Note 11 2 2 6" xfId="10377" xr:uid="{686D3DDA-956C-4DC8-8AF3-08B24EB17EF6}"/>
    <cellStyle name="Note 11 2 2 7" xfId="12922" xr:uid="{373EC561-2313-4AC5-A727-462EA0DB3635}"/>
    <cellStyle name="Note 11 2 2 8" xfId="10060" xr:uid="{1E230CF9-F03A-4938-8A9C-FF3A8DF0F22B}"/>
    <cellStyle name="Note 11 2 2 9" xfId="13176" xr:uid="{3D6B20A9-0302-461F-925F-6E187F63B253}"/>
    <cellStyle name="Note 11 2 3" xfId="8480" xr:uid="{16015A57-262F-4D1A-8EEE-89C76973C1E2}"/>
    <cellStyle name="Note 11 2 3 2" xfId="13220" xr:uid="{F0C5695B-66FC-4D9A-A717-2A794026B9BF}"/>
    <cellStyle name="Note 11 2 3 3" xfId="14240" xr:uid="{D33C04CA-5CBA-48B3-98FD-8F1121E96C52}"/>
    <cellStyle name="Note 11 2 3 4" xfId="15200" xr:uid="{1CF7B6F2-4728-43DA-A1A4-EAE4D8F62DDC}"/>
    <cellStyle name="Note 11 2 3 5" xfId="16149" xr:uid="{2A81AEE7-A8DD-4781-9C11-A64058ADDA2B}"/>
    <cellStyle name="Note 11 2 3 6" xfId="17022" xr:uid="{7039297F-B263-4FCC-8585-2E5D220862E6}"/>
    <cellStyle name="Note 11 2 3 7" xfId="17887" xr:uid="{B39A25A1-0D68-45CA-A29F-7B7ED625AA11}"/>
    <cellStyle name="Note 11 2 3 8" xfId="18663" xr:uid="{BC34A3A1-AB0B-4149-9A25-7F0982DF7F38}"/>
    <cellStyle name="Note 11 2 4" xfId="9490" xr:uid="{4BAF1B34-FA79-432F-8284-8AE89586D5C6}"/>
    <cellStyle name="Note 11 2 4 2" xfId="13894" xr:uid="{95EAA748-2B13-4CF0-8FF2-38CC476CDB4B}"/>
    <cellStyle name="Note 11 2 4 3" xfId="14854" xr:uid="{0116A44D-9C93-431D-9049-AE769FDDD687}"/>
    <cellStyle name="Note 11 2 4 4" xfId="15806" xr:uid="{E4A1C9EE-3839-4C24-8F1F-E50B73F15E3B}"/>
    <cellStyle name="Note 11 2 4 5" xfId="16680" xr:uid="{7CCD3917-0697-4910-95DD-6BE58FA18B32}"/>
    <cellStyle name="Note 11 2 4 6" xfId="17545" xr:uid="{FFB86272-F7BA-4729-BCC2-00BA0A35C21B}"/>
    <cellStyle name="Note 11 2 4 7" xfId="18321" xr:uid="{30C880AF-278E-441D-A55D-911532F40F0E}"/>
    <cellStyle name="Note 11 2 4 8" xfId="19078" xr:uid="{DD7F834D-2C85-4DD4-9866-53ED72B12F23}"/>
    <cellStyle name="Note 11 2 5" xfId="12191" xr:uid="{B03720C6-101A-4EBE-9D5E-EAB8B5368AA9}"/>
    <cellStyle name="Note 11 2 6" xfId="10672" xr:uid="{2873C651-71B5-4021-A61A-20D293DB02FF}"/>
    <cellStyle name="Note 11 2 7" xfId="11975" xr:uid="{5719B03B-37D2-46C1-978E-3B1166D17774}"/>
    <cellStyle name="Note 11 2 8" xfId="10851" xr:uid="{11157D33-94FA-491B-BC91-46D156FEDB97}"/>
    <cellStyle name="Note 11 2 9" xfId="11569" xr:uid="{CC073985-465E-4F6F-8258-0DCB9BE0C390}"/>
    <cellStyle name="Note 11 3" xfId="7126" xr:uid="{30F08257-C772-44D0-88C5-E4CA6C6CE3C3}"/>
    <cellStyle name="Note 11 3 10" xfId="11637" xr:uid="{626024E2-0FB8-42C1-9976-351B0B85EBE5}"/>
    <cellStyle name="Note 11 3 2" xfId="8766" xr:uid="{2A6420F8-A41C-4810-9829-5CA461C90410}"/>
    <cellStyle name="Note 11 3 2 2" xfId="13426" xr:uid="{4BE4C307-A74A-44A0-B92A-F79958DFDC22}"/>
    <cellStyle name="Note 11 3 2 3" xfId="14432" xr:uid="{64FE9AAD-14A0-4450-84BF-AFDB1968023B}"/>
    <cellStyle name="Note 11 3 2 4" xfId="15390" xr:uid="{F22441A2-4075-417A-A3F4-848F2D6A74DA}"/>
    <cellStyle name="Note 11 3 2 5" xfId="16317" xr:uid="{061C48FD-F62B-44E6-84A2-3BFA52FA0776}"/>
    <cellStyle name="Note 11 3 2 6" xfId="17188" xr:uid="{5CC87F5F-CB3B-492C-8823-C850B86AEEEB}"/>
    <cellStyle name="Note 11 3 2 7" xfId="18035" xr:uid="{741D00A0-1C4E-41BB-970C-04DF6742C9F5}"/>
    <cellStyle name="Note 11 3 2 8" xfId="18802" xr:uid="{4E2245B1-E0FE-46F7-B12F-326F0E68F100}"/>
    <cellStyle name="Note 11 3 3" xfId="9629" xr:uid="{FF7B56AB-62B7-4E53-879E-EB836382229B}"/>
    <cellStyle name="Note 11 3 3 2" xfId="14033" xr:uid="{3FC7A7F2-26F2-4B38-B989-A85202FDB235}"/>
    <cellStyle name="Note 11 3 3 3" xfId="14993" xr:uid="{2EAE0878-FA31-4371-9539-EC77154A3BAA}"/>
    <cellStyle name="Note 11 3 3 4" xfId="15945" xr:uid="{A8E38150-EC2E-42EB-8E02-4CD6D49136F8}"/>
    <cellStyle name="Note 11 3 3 5" xfId="16819" xr:uid="{51FEF2FF-B0E8-47C7-BD0F-5DD872DE2DCD}"/>
    <cellStyle name="Note 11 3 3 6" xfId="17684" xr:uid="{E4314093-A8CD-40D4-B889-63E95287020B}"/>
    <cellStyle name="Note 11 3 3 7" xfId="18460" xr:uid="{0AF9F1DF-E3A9-41F6-843D-174E40F66028}"/>
    <cellStyle name="Note 11 3 3 8" xfId="19217" xr:uid="{59EA25F3-4DB6-4143-8E8A-ED9C429C625E}"/>
    <cellStyle name="Note 11 3 4" xfId="12396" xr:uid="{AF82A656-9744-479A-893D-23BBAE820F2A}"/>
    <cellStyle name="Note 11 3 5" xfId="10480" xr:uid="{B27D8ABF-7921-48A6-8624-D632824E5E13}"/>
    <cellStyle name="Note 11 3 6" xfId="12107" xr:uid="{530AB2E8-1980-4647-A65F-33685CB8A84E}"/>
    <cellStyle name="Note 11 3 7" xfId="10743" xr:uid="{9ECC4E7A-EA9E-4E12-93CF-005930E243A3}"/>
    <cellStyle name="Note 11 3 8" xfId="12071" xr:uid="{41EC386C-81A4-4DBF-A996-C07E96E63664}"/>
    <cellStyle name="Note 11 3 9" xfId="10775" xr:uid="{B26C74E9-E742-4DBD-9E1C-FAD9365B751F}"/>
    <cellStyle name="Note 11 4" xfId="7968" xr:uid="{EB578149-1120-4B12-A5B1-9CB1F6AABB75}"/>
    <cellStyle name="Note 11 4 2" xfId="12937" xr:uid="{75E759E0-6CDB-48DC-A4C6-E4B79EC2435C}"/>
    <cellStyle name="Note 11 4 3" xfId="10050" xr:uid="{2E144DFB-EE95-42B6-A675-A68CC1336917}"/>
    <cellStyle name="Note 11 4 4" xfId="13181" xr:uid="{5786010B-811A-4AA2-ABD5-833A02E555D8}"/>
    <cellStyle name="Note 11 4 5" xfId="9855" xr:uid="{105348BF-0F51-41EE-87BE-9059D111D0F6}"/>
    <cellStyle name="Note 11 4 6" xfId="13061" xr:uid="{3EBB325D-471B-44B1-88EE-461D48D9F3B7}"/>
    <cellStyle name="Note 11 4 7" xfId="9942" xr:uid="{9AE7C64A-D589-4B56-9FAF-C0C61F3242F7}"/>
    <cellStyle name="Note 11 4 8" xfId="12702" xr:uid="{7FD52EFB-F518-4C4B-ADB7-AEDFDB064560}"/>
    <cellStyle name="Note 11 5" xfId="9401" xr:uid="{36C52FBE-A0D9-4162-8D9D-0D92699585A3}"/>
    <cellStyle name="Note 11 5 2" xfId="13805" xr:uid="{510E776E-6FB0-4953-8FF4-440F1CE3C6B9}"/>
    <cellStyle name="Note 11 5 3" xfId="14765" xr:uid="{6009FA1C-BBDA-4E29-95B3-574031D7025A}"/>
    <cellStyle name="Note 11 5 4" xfId="15717" xr:uid="{3109E1E4-F029-4CEA-9657-FB085D21050C}"/>
    <cellStyle name="Note 11 5 5" xfId="16591" xr:uid="{AED353CC-B4E0-44FD-855F-A57B54DB82D9}"/>
    <cellStyle name="Note 11 5 6" xfId="17456" xr:uid="{251BEC89-327F-40C3-9281-7B8D395AE98D}"/>
    <cellStyle name="Note 11 5 7" xfId="18232" xr:uid="{B82D373F-0C51-4C04-B1AB-6C01C165F421}"/>
    <cellStyle name="Note 11 5 8" xfId="18989" xr:uid="{1A68177A-E30F-4CEF-A000-6A3B8C0819E2}"/>
    <cellStyle name="Note 11 6" xfId="11841" xr:uid="{62EE4686-ECC9-4E90-BD4D-975B4313FC91}"/>
    <cellStyle name="Note 11 7" xfId="10970" xr:uid="{519C226B-C1CB-43A3-97BA-8562062F8D9E}"/>
    <cellStyle name="Note 11 8" xfId="13394" xr:uid="{91977F4B-9984-4DCB-B852-225F59F89FA7}"/>
    <cellStyle name="Note 11 9" xfId="14403" xr:uid="{D583B79E-52BC-4954-BF84-703F07677E39}"/>
    <cellStyle name="Note 12" xfId="6200" xr:uid="{CF965845-801F-45C6-8351-7777E671125C}"/>
    <cellStyle name="Note 12 10" xfId="12141" xr:uid="{0927A7DF-0DC9-4DB1-A5BB-C78E318E142E}"/>
    <cellStyle name="Note 12 11" xfId="10715" xr:uid="{A0C1373E-987E-47BD-BABB-EF93DB0A2865}"/>
    <cellStyle name="Note 12 12" xfId="13030" xr:uid="{0DB83A72-7226-4B0F-B4C0-4054CED9442E}"/>
    <cellStyle name="Note 12 2" xfId="6839" xr:uid="{E51A118E-B8B4-4362-9AC7-4745924D52F8}"/>
    <cellStyle name="Note 12 2 10" xfId="11595" xr:uid="{2195B0EF-B932-4630-950C-255483013362}"/>
    <cellStyle name="Note 12 2 11" xfId="11162" xr:uid="{94FE2A7C-26F6-47C0-959F-6A9DA155247F}"/>
    <cellStyle name="Note 12 2 2" xfId="7650" xr:uid="{4028E2B9-20D7-4A2B-A115-4EA7698ABF90}"/>
    <cellStyle name="Note 12 2 2 10" xfId="11291" xr:uid="{FD58CA25-4940-4355-82B8-7982B7D627BB}"/>
    <cellStyle name="Note 12 2 2 2" xfId="9290" xr:uid="{775A812A-329C-4DFD-88C8-E88EA8F2A434}"/>
    <cellStyle name="Note 12 2 2 2 2" xfId="13724" xr:uid="{ACBE2490-1C9D-4892-BAEB-03F571A630BB}"/>
    <cellStyle name="Note 12 2 2 2 3" xfId="14686" xr:uid="{FF5583B7-82EA-4040-BBA2-B2DC43B564D7}"/>
    <cellStyle name="Note 12 2 2 2 4" xfId="15638" xr:uid="{A7A500AC-9C27-4079-A6D7-4A719212FD27}"/>
    <cellStyle name="Note 12 2 2 2 5" xfId="16518" xr:uid="{FA467BE1-A25C-439E-A1C2-2B1BFB77AB91}"/>
    <cellStyle name="Note 12 2 2 2 6" xfId="17384" xr:uid="{C56CD0B6-1FDC-4D5F-A52F-CD5BBE9A4B61}"/>
    <cellStyle name="Note 12 2 2 2 7" xfId="18160" xr:uid="{2B3BCDC2-C2B7-4AF9-A734-9EB04539998C}"/>
    <cellStyle name="Note 12 2 2 2 8" xfId="18917" xr:uid="{6C87C2B2-C1D8-474D-925C-1999EE22ADA9}"/>
    <cellStyle name="Note 12 2 2 3" xfId="9744" xr:uid="{CA4783D4-3C79-4656-A8EB-AEE02CAD43DE}"/>
    <cellStyle name="Note 12 2 2 3 2" xfId="14148" xr:uid="{69720485-42D5-4958-A71E-42DEE89167BB}"/>
    <cellStyle name="Note 12 2 2 3 3" xfId="15108" xr:uid="{B55BED35-727C-4627-AF48-C5E08A1A56F9}"/>
    <cellStyle name="Note 12 2 2 3 4" xfId="16060" xr:uid="{A4CD2F3C-B10D-4055-ADD5-1113A63B40A1}"/>
    <cellStyle name="Note 12 2 2 3 5" xfId="16934" xr:uid="{17689C8D-0A30-4761-836A-7F5229C38603}"/>
    <cellStyle name="Note 12 2 2 3 6" xfId="17799" xr:uid="{CE58398B-3126-4DDE-9AF4-297821E28E97}"/>
    <cellStyle name="Note 12 2 2 3 7" xfId="18575" xr:uid="{3C63337B-69DF-41F2-BA73-C54AE7A0C3E7}"/>
    <cellStyle name="Note 12 2 2 3 8" xfId="19332" xr:uid="{9EB2BCFC-6974-4F4D-9D12-0EC65EC81625}"/>
    <cellStyle name="Note 12 2 2 4" xfId="12708" xr:uid="{9C3872AD-E996-424C-935F-8D5D9C01213D}"/>
    <cellStyle name="Note 12 2 2 5" xfId="12035" xr:uid="{EDD57293-4973-46A1-BE32-1D3CDE88BA2F}"/>
    <cellStyle name="Note 12 2 2 6" xfId="10797" xr:uid="{666DD206-B777-4576-A13A-CA9DD259B76C}"/>
    <cellStyle name="Note 12 2 2 7" xfId="11619" xr:uid="{EFD0E6E1-CE19-48AE-8501-6D8A902458EA}"/>
    <cellStyle name="Note 12 2 2 8" xfId="11138" xr:uid="{4C8C7F61-3B78-4946-9459-F91611DE20D1}"/>
    <cellStyle name="Note 12 2 2 9" xfId="11434" xr:uid="{73E0FEA7-EB8D-46C0-A20D-8450855FD5CF}"/>
    <cellStyle name="Note 12 2 3" xfId="8479" xr:uid="{867ADEFD-8EB1-47D1-B8A9-2E0C0B00E5E6}"/>
    <cellStyle name="Note 12 2 3 2" xfId="13219" xr:uid="{FDCC326E-685B-4EAA-BD76-9B1412AAD71A}"/>
    <cellStyle name="Note 12 2 3 3" xfId="14239" xr:uid="{C6A41A74-05F5-4630-B18E-AC76AA0574B7}"/>
    <cellStyle name="Note 12 2 3 4" xfId="15199" xr:uid="{2F11C0C4-4830-4EA0-8CB4-296D8A8AE45D}"/>
    <cellStyle name="Note 12 2 3 5" xfId="16148" xr:uid="{C76CE55C-AFEE-40B1-8B49-657D8999C80D}"/>
    <cellStyle name="Note 12 2 3 6" xfId="17021" xr:uid="{48193288-432A-4F86-9A6B-D8ADDB8ECB16}"/>
    <cellStyle name="Note 12 2 3 7" xfId="17886" xr:uid="{BD30C354-1085-4E30-BADE-0FB26004CF7C}"/>
    <cellStyle name="Note 12 2 3 8" xfId="18662" xr:uid="{5C77E863-4371-4A2A-BF16-73793ADAF14E}"/>
    <cellStyle name="Note 12 2 4" xfId="9489" xr:uid="{6FE33B22-6E72-4F2E-A813-9598485B568E}"/>
    <cellStyle name="Note 12 2 4 2" xfId="13893" xr:uid="{9C8AF5A5-7054-414A-915E-17F5C047DCCD}"/>
    <cellStyle name="Note 12 2 4 3" xfId="14853" xr:uid="{1A324065-4A8F-4B54-9D94-1392574A22DE}"/>
    <cellStyle name="Note 12 2 4 4" xfId="15805" xr:uid="{ABB61B24-3775-4147-AF09-9429F5D96892}"/>
    <cellStyle name="Note 12 2 4 5" xfId="16679" xr:uid="{195B1CD4-E8AD-404A-943A-7AA6BDC21686}"/>
    <cellStyle name="Note 12 2 4 6" xfId="17544" xr:uid="{C4480BEC-7152-4D81-BB56-36949CFC4B6D}"/>
    <cellStyle name="Note 12 2 4 7" xfId="18320" xr:uid="{1277C572-00D5-4D08-8E94-FC002949D224}"/>
    <cellStyle name="Note 12 2 4 8" xfId="19077" xr:uid="{32F8E4D9-64EA-4DF9-A297-905A886A691F}"/>
    <cellStyle name="Note 12 2 5" xfId="12190" xr:uid="{91D16F00-56CD-443D-9345-1571930BF874}"/>
    <cellStyle name="Note 12 2 6" xfId="10673" xr:uid="{7929713D-E123-484B-8ED6-BD481118D100}"/>
    <cellStyle name="Note 12 2 7" xfId="13111" xr:uid="{6CBE58F6-C41F-4FBF-9844-82127261F7B6}"/>
    <cellStyle name="Note 12 2 8" xfId="12007" xr:uid="{82C25C1B-EBCF-4584-BBB0-4E8B861136E9}"/>
    <cellStyle name="Note 12 2 9" xfId="10824" xr:uid="{8C713269-8AAE-4E45-8AB9-7F492AAF43F7}"/>
    <cellStyle name="Note 12 3" xfId="7127" xr:uid="{12B54176-865D-46B3-B55B-950FEF91133B}"/>
    <cellStyle name="Note 12 3 10" xfId="13665" xr:uid="{073C5052-517D-4E65-B494-B9147C49C270}"/>
    <cellStyle name="Note 12 3 2" xfId="8767" xr:uid="{52148B90-5DBA-43D8-A3E0-5C758DBC2186}"/>
    <cellStyle name="Note 12 3 2 2" xfId="13427" xr:uid="{F962072F-B349-4B26-A644-2E6B9224E62B}"/>
    <cellStyle name="Note 12 3 2 3" xfId="14433" xr:uid="{04FBFC66-4421-43D8-AAD2-0889367A82A7}"/>
    <cellStyle name="Note 12 3 2 4" xfId="15391" xr:uid="{AE2D08EB-D80E-4EF2-9C78-79F657FB7D84}"/>
    <cellStyle name="Note 12 3 2 5" xfId="16318" xr:uid="{D34BAD3C-CE0D-474E-A8A0-F775D121FD6D}"/>
    <cellStyle name="Note 12 3 2 6" xfId="17189" xr:uid="{D72EE062-7266-460B-B77D-306D3DE2330B}"/>
    <cellStyle name="Note 12 3 2 7" xfId="18036" xr:uid="{13FD1D35-9097-4019-95C1-54C2F4413CF5}"/>
    <cellStyle name="Note 12 3 2 8" xfId="18803" xr:uid="{CDB66D63-6B74-465D-83A6-82F2F07E986F}"/>
    <cellStyle name="Note 12 3 3" xfId="9630" xr:uid="{FCD221D4-E6F0-478C-AFF5-6D3E8DFD771C}"/>
    <cellStyle name="Note 12 3 3 2" xfId="14034" xr:uid="{736EA7D0-8113-4F94-8331-38DD1C39D511}"/>
    <cellStyle name="Note 12 3 3 3" xfId="14994" xr:uid="{0413E6E3-83AF-4C12-B1D3-31EC7E7E7DDB}"/>
    <cellStyle name="Note 12 3 3 4" xfId="15946" xr:uid="{EC146142-E617-468E-BB8F-52871A247E4F}"/>
    <cellStyle name="Note 12 3 3 5" xfId="16820" xr:uid="{8A8C8C6A-B366-4074-B41B-2EC5BE8624D6}"/>
    <cellStyle name="Note 12 3 3 6" xfId="17685" xr:uid="{5F0ACFE6-F0B8-4FFB-BE83-D229E5C245B8}"/>
    <cellStyle name="Note 12 3 3 7" xfId="18461" xr:uid="{207CE61E-0E2C-4C04-8807-5300C7A8C318}"/>
    <cellStyle name="Note 12 3 3 8" xfId="19218" xr:uid="{3CF42B09-18E4-4B2A-AA71-C80B1889565C}"/>
    <cellStyle name="Note 12 3 4" xfId="12397" xr:uid="{292F5624-1EB5-490A-9CDD-3AD975C9F506}"/>
    <cellStyle name="Note 12 3 5" xfId="10479" xr:uid="{9E7B4D38-4073-4288-AD46-676F5D7C7D35}"/>
    <cellStyle name="Note 12 3 6" xfId="11698" xr:uid="{B8820ECF-FF2C-41C4-B878-610EDF17BD79}"/>
    <cellStyle name="Note 12 3 7" xfId="11086" xr:uid="{09879631-8BD8-4945-B166-040F33706BF5}"/>
    <cellStyle name="Note 12 3 8" xfId="12555" xr:uid="{8216B7DB-569B-4432-A692-1CCD43EF57F3}"/>
    <cellStyle name="Note 12 3 9" xfId="10338" xr:uid="{327C82A4-4F16-40F6-8F32-80B39411A6CA}"/>
    <cellStyle name="Note 12 4" xfId="7969" xr:uid="{BFDDF70E-625E-478C-8BFF-F8BE9F0668BE}"/>
    <cellStyle name="Note 12 4 2" xfId="12938" xr:uid="{6724EBEF-E850-42CC-AF44-979F154AC14C}"/>
    <cellStyle name="Note 12 4 3" xfId="10049" xr:uid="{36EBBF19-79D3-4DFF-98B0-DDB14F1E7036}"/>
    <cellStyle name="Note 12 4 4" xfId="12153" xr:uid="{D7B9087C-7AA3-48FA-A748-927EA6D10023}"/>
    <cellStyle name="Note 12 4 5" xfId="10705" xr:uid="{878A4FB3-EA8D-403E-BCAA-8F0700D49C7D}"/>
    <cellStyle name="Note 12 4 6" xfId="12365" xr:uid="{33A49EC9-45C8-48D8-9465-26DA3AAAFF88}"/>
    <cellStyle name="Note 12 4 7" xfId="10507" xr:uid="{00868607-E06E-4F87-A945-31803044B518}"/>
    <cellStyle name="Note 12 4 8" xfId="11692" xr:uid="{2BFF90F8-14C6-4398-8066-7BB12ABEEE16}"/>
    <cellStyle name="Note 12 5" xfId="9402" xr:uid="{8380797B-DDD6-4DF3-B256-DDCB97CFEF21}"/>
    <cellStyle name="Note 12 5 2" xfId="13806" xr:uid="{2E06E5D1-CACF-4918-87D9-6CE34448B6B8}"/>
    <cellStyle name="Note 12 5 3" xfId="14766" xr:uid="{F9D4615C-C660-4904-B0FB-55D574443D54}"/>
    <cellStyle name="Note 12 5 4" xfId="15718" xr:uid="{91C1E829-94D3-49D6-A33E-25F76C0E3EDD}"/>
    <cellStyle name="Note 12 5 5" xfId="16592" xr:uid="{24FCAB03-467D-446F-9F77-0D37D2EED85F}"/>
    <cellStyle name="Note 12 5 6" xfId="17457" xr:uid="{4E3C17C5-8386-4DC4-82B3-FA6B6A60CCDC}"/>
    <cellStyle name="Note 12 5 7" xfId="18233" xr:uid="{991A8724-90CE-4009-B599-2ABC4865CF71}"/>
    <cellStyle name="Note 12 5 8" xfId="18990" xr:uid="{F214A77B-BA87-4BD0-A8E5-65196FBF2D28}"/>
    <cellStyle name="Note 12 6" xfId="11842" xr:uid="{CD25C25A-2E07-413E-8D14-F3B589B50582}"/>
    <cellStyle name="Note 12 7" xfId="10969" xr:uid="{8F46DDC1-48C5-4E23-AF12-D1F979A713A3}"/>
    <cellStyle name="Note 12 8" xfId="12882" xr:uid="{CBD81947-409B-4615-A408-FD1B57818FA7}"/>
    <cellStyle name="Note 12 9" xfId="10097" xr:uid="{15CDEAE7-DB2E-4B3D-8A38-A81254A9ED5F}"/>
    <cellStyle name="Note 13" xfId="6201" xr:uid="{6FA49930-136E-41A1-B5AF-B935E6E622F0}"/>
    <cellStyle name="Note 13 10" xfId="12039" xr:uid="{1BB11478-A6A5-4EEB-9E86-BE5F64D4F44B}"/>
    <cellStyle name="Note 13 11" xfId="10795" xr:uid="{454C20A4-5975-4616-AA0A-51C2A4774F20}"/>
    <cellStyle name="Note 13 12" xfId="11621" xr:uid="{66D1F94E-DE3C-4848-A9C9-94D6F8D3BE4D}"/>
    <cellStyle name="Note 13 2" xfId="6838" xr:uid="{16772DBF-1F7C-416D-A399-2983CD0D2A3C}"/>
    <cellStyle name="Note 13 2 10" xfId="16441" xr:uid="{EBF8CA01-10C3-4775-9F24-16B31260F6FE}"/>
    <cellStyle name="Note 13 2 11" xfId="17312" xr:uid="{3FBECFF2-4D29-4705-9E9C-6586187695E8}"/>
    <cellStyle name="Note 13 2 2" xfId="7651" xr:uid="{A5E7AEF1-CCA3-4D42-91E2-2C1E6BCF4437}"/>
    <cellStyle name="Note 13 2 2 10" xfId="13673" xr:uid="{8F47E030-B845-4B3C-AAC1-5570CF11AE73}"/>
    <cellStyle name="Note 13 2 2 2" xfId="9291" xr:uid="{F8258C57-73E2-46E6-AD4E-314826E015C5}"/>
    <cellStyle name="Note 13 2 2 2 2" xfId="13725" xr:uid="{28DBEFF6-2583-4DA3-8099-BB3217BDEA0C}"/>
    <cellStyle name="Note 13 2 2 2 3" xfId="14687" xr:uid="{94871C04-C059-472A-9DDA-844D23A67FC4}"/>
    <cellStyle name="Note 13 2 2 2 4" xfId="15639" xr:uid="{B7A2E2EA-8EEB-461C-8F58-ECEE7E423C44}"/>
    <cellStyle name="Note 13 2 2 2 5" xfId="16519" xr:uid="{A46DAEFC-FE8A-4A54-9A1C-525BFD8E35D0}"/>
    <cellStyle name="Note 13 2 2 2 6" xfId="17385" xr:uid="{70D58E36-F29E-4807-897E-BF786D916B0F}"/>
    <cellStyle name="Note 13 2 2 2 7" xfId="18161" xr:uid="{96DB19BC-C226-4F11-AEF7-C8294BD93F2D}"/>
    <cellStyle name="Note 13 2 2 2 8" xfId="18918" xr:uid="{BB88EA27-402A-4B54-8DE5-35166C5326DE}"/>
    <cellStyle name="Note 13 2 2 3" xfId="9745" xr:uid="{FA70B2CA-5CC4-4D14-A730-3BE7C6ADE0A2}"/>
    <cellStyle name="Note 13 2 2 3 2" xfId="14149" xr:uid="{364D5ADD-EC6D-4B61-866A-F609F4F458F4}"/>
    <cellStyle name="Note 13 2 2 3 3" xfId="15109" xr:uid="{F45B0C2F-73CD-4781-AD8B-F65559F1C11E}"/>
    <cellStyle name="Note 13 2 2 3 4" xfId="16061" xr:uid="{4DAD5352-89DD-40FF-911A-3C7F80F476D2}"/>
    <cellStyle name="Note 13 2 2 3 5" xfId="16935" xr:uid="{7AF55C23-6AA9-47E6-9574-0882B3B43AD7}"/>
    <cellStyle name="Note 13 2 2 3 6" xfId="17800" xr:uid="{86D1434F-5BF4-441D-9C3D-F665BAC1882B}"/>
    <cellStyle name="Note 13 2 2 3 7" xfId="18576" xr:uid="{4CF2BCC1-CD8A-4AAD-AD96-F8728FAFE755}"/>
    <cellStyle name="Note 13 2 2 3 8" xfId="19333" xr:uid="{7DE48E09-2425-46E8-B7B8-2727D564A3D3}"/>
    <cellStyle name="Note 13 2 2 4" xfId="12709" xr:uid="{D59C1F2A-1F7D-4A0C-8300-C7F1636C569E}"/>
    <cellStyle name="Note 13 2 2 5" xfId="10220" xr:uid="{663289F3-B223-41E9-BBB0-C55F6F091F82}"/>
    <cellStyle name="Note 13 2 2 6" xfId="12661" xr:uid="{64488F57-DE36-4160-BAE4-088D9313AF7E}"/>
    <cellStyle name="Note 13 2 2 7" xfId="10254" xr:uid="{2D63CCDA-B338-4238-B5F5-7348C68A11ED}"/>
    <cellStyle name="Note 13 2 2 8" xfId="12655" xr:uid="{75573C67-EE76-4E1D-90DA-FC503286CA0E}"/>
    <cellStyle name="Note 13 2 2 9" xfId="10259" xr:uid="{902A6CCA-98D1-4069-A42F-789A52187DE5}"/>
    <cellStyle name="Note 13 2 3" xfId="8478" xr:uid="{E6566399-CA52-4F2C-9AF5-26873B41C8C8}"/>
    <cellStyle name="Note 13 2 3 2" xfId="13218" xr:uid="{9C8C1BFB-31FD-4073-B7C8-53988266081C}"/>
    <cellStyle name="Note 13 2 3 3" xfId="14238" xr:uid="{5471D7F3-2E46-49D4-8C27-55D038D02C93}"/>
    <cellStyle name="Note 13 2 3 4" xfId="15198" xr:uid="{6FDE8A78-92AB-43D1-A3F7-C87BF850BE81}"/>
    <cellStyle name="Note 13 2 3 5" xfId="16147" xr:uid="{B6A6DB81-DF28-4BA4-95D6-2E1ECDA8247A}"/>
    <cellStyle name="Note 13 2 3 6" xfId="17020" xr:uid="{B27A6274-DFC1-448A-BAC8-3A7CA4E6CF8F}"/>
    <cellStyle name="Note 13 2 3 7" xfId="17885" xr:uid="{8BD1338F-A418-4F2D-B0C5-76510DA16306}"/>
    <cellStyle name="Note 13 2 3 8" xfId="18661" xr:uid="{4040F0AA-573C-4383-9B0D-2361F50F5717}"/>
    <cellStyle name="Note 13 2 4" xfId="9488" xr:uid="{4E8E081B-9225-4036-A2CB-59B02B5FF7D0}"/>
    <cellStyle name="Note 13 2 4 2" xfId="13892" xr:uid="{AFFC0632-AE5A-40E4-B240-D80FBA426611}"/>
    <cellStyle name="Note 13 2 4 3" xfId="14852" xr:uid="{C6BBB76F-1098-4983-BAD0-50CEF620BF5A}"/>
    <cellStyle name="Note 13 2 4 4" xfId="15804" xr:uid="{C21D7411-93FA-42D8-BAD2-A5661BE4C04C}"/>
    <cellStyle name="Note 13 2 4 5" xfId="16678" xr:uid="{95592B36-0C19-4E71-A53A-76BCDB3B452B}"/>
    <cellStyle name="Note 13 2 4 6" xfId="17543" xr:uid="{387F24DD-BCC5-4670-AE09-D624ADBFA6F4}"/>
    <cellStyle name="Note 13 2 4 7" xfId="18319" xr:uid="{54B39A5A-52B6-4935-8CB8-DB5D8AE4D118}"/>
    <cellStyle name="Note 13 2 4 8" xfId="19076" xr:uid="{CC796D83-BFA0-4537-B688-970C4049770F}"/>
    <cellStyle name="Note 13 2 5" xfId="12189" xr:uid="{B824DD13-D6EE-46AA-9E6B-6603D2DCEE3C}"/>
    <cellStyle name="Note 13 2 6" xfId="10674" xr:uid="{08A30682-68C0-4A58-9FC1-1B5CFF24D162}"/>
    <cellStyle name="Note 13 2 7" xfId="13611" xr:uid="{07D2AFC0-E084-44B3-9FA0-298D7ADFE6DE}"/>
    <cellStyle name="Note 13 2 8" xfId="14589" xr:uid="{28E7A9ED-1647-4ADB-9ADC-701CD8E72012}"/>
    <cellStyle name="Note 13 2 9" xfId="15542" xr:uid="{CE25AFEA-F410-437A-A150-1F62A408F4C6}"/>
    <cellStyle name="Note 13 3" xfId="7128" xr:uid="{20502208-9FCB-4CE2-9864-A346010D2F65}"/>
    <cellStyle name="Note 13 3 10" xfId="15525" xr:uid="{CFFD3301-0B59-4335-BC85-AA2E6D4C7B75}"/>
    <cellStyle name="Note 13 3 2" xfId="8768" xr:uid="{5C98AFD7-A108-4478-AE72-F8100FD065EB}"/>
    <cellStyle name="Note 13 3 2 2" xfId="13428" xr:uid="{F6F64002-ADC7-4F72-922B-7E2C1AF142CF}"/>
    <cellStyle name="Note 13 3 2 3" xfId="14434" xr:uid="{C1A3F7EA-55FA-4E6E-ABB4-37A0179E7481}"/>
    <cellStyle name="Note 13 3 2 4" xfId="15392" xr:uid="{C031C65E-3392-4C7C-8C37-086A329D0038}"/>
    <cellStyle name="Note 13 3 2 5" xfId="16319" xr:uid="{B7C0F893-00F6-4EE9-966A-11D61BF77401}"/>
    <cellStyle name="Note 13 3 2 6" xfId="17190" xr:uid="{310B917B-13F1-4E5F-93D7-B9F18CFB2ACE}"/>
    <cellStyle name="Note 13 3 2 7" xfId="18037" xr:uid="{04720598-88BD-4419-92A7-69248CFC17F2}"/>
    <cellStyle name="Note 13 3 2 8" xfId="18804" xr:uid="{8C973896-CCA7-4B5A-ADCA-653685E0B9B2}"/>
    <cellStyle name="Note 13 3 3" xfId="9631" xr:uid="{B885EF5E-FAF8-4F90-AF5B-15F830E2FC10}"/>
    <cellStyle name="Note 13 3 3 2" xfId="14035" xr:uid="{9D78A9B4-A090-4C76-8AD3-8701B6AB0D57}"/>
    <cellStyle name="Note 13 3 3 3" xfId="14995" xr:uid="{05D04BE1-0A23-4680-BDD0-D57D1A1EB434}"/>
    <cellStyle name="Note 13 3 3 4" xfId="15947" xr:uid="{23A9E192-E917-43BE-B3E1-BF76EB27B1E0}"/>
    <cellStyle name="Note 13 3 3 5" xfId="16821" xr:uid="{A8C86ADE-49F7-4175-937F-735CC7CE8DAD}"/>
    <cellStyle name="Note 13 3 3 6" xfId="17686" xr:uid="{317D0618-40E1-45BE-8A87-190F4499406F}"/>
    <cellStyle name="Note 13 3 3 7" xfId="18462" xr:uid="{4707A55C-BE3F-47B8-BF25-3B8FFB501ACC}"/>
    <cellStyle name="Note 13 3 3 8" xfId="19219" xr:uid="{1FCA75F5-EA7C-4B35-9404-2F9F8E469A25}"/>
    <cellStyle name="Note 13 3 4" xfId="12398" xr:uid="{7389B647-D5C2-46E5-ACE4-54B39415150C}"/>
    <cellStyle name="Note 13 3 5" xfId="10478" xr:uid="{658FA88A-E606-431F-808B-3BD59CE249AB}"/>
    <cellStyle name="Note 13 3 6" xfId="11699" xr:uid="{5982C1B2-7CA9-4C15-B6B8-40A625B067D9}"/>
    <cellStyle name="Note 13 3 7" xfId="11085" xr:uid="{4793F17A-6416-4E7B-BF2D-B6CC39EC7B42}"/>
    <cellStyle name="Note 13 3 8" xfId="13580" xr:uid="{5DD64CF2-63E7-401E-9BD7-1DFC926AD775}"/>
    <cellStyle name="Note 13 3 9" xfId="14568" xr:uid="{5A05C05B-1FB3-494E-A8BF-14D9B4ADB90A}"/>
    <cellStyle name="Note 13 4" xfId="7970" xr:uid="{6B3595E2-8C54-4BDA-B476-884BD9566DD7}"/>
    <cellStyle name="Note 13 4 2" xfId="12939" xr:uid="{8B1A2644-53D2-4952-B628-A8573548B148}"/>
    <cellStyle name="Note 13 4 3" xfId="10048" xr:uid="{DE3CF4BA-C65C-47E8-937B-6295B41946EE}"/>
    <cellStyle name="Note 13 4 4" xfId="12686" xr:uid="{ECAE9F76-C151-44B6-A7E9-1E5CE9F47063}"/>
    <cellStyle name="Note 13 4 5" xfId="10233" xr:uid="{C2C7B674-FA4E-47B4-8E1E-2834C94BD2DF}"/>
    <cellStyle name="Note 13 4 6" xfId="12659" xr:uid="{472CA1BF-A810-43D0-94CB-8B448631979E}"/>
    <cellStyle name="Note 13 4 7" xfId="10256" xr:uid="{49B285C4-444D-4CE8-A381-D7F41C7B7EAD}"/>
    <cellStyle name="Note 13 4 8" xfId="11767" xr:uid="{046C22D8-3C5A-44CA-B1E3-863716BC734A}"/>
    <cellStyle name="Note 13 5" xfId="9403" xr:uid="{2F53A461-0B63-4F2D-BE81-867D25682BBC}"/>
    <cellStyle name="Note 13 5 2" xfId="13807" xr:uid="{B0030243-C022-4A4B-828D-AC8EADD3886D}"/>
    <cellStyle name="Note 13 5 3" xfId="14767" xr:uid="{34671699-6C23-43B8-B4E5-9470891BB9A4}"/>
    <cellStyle name="Note 13 5 4" xfId="15719" xr:uid="{FA459A04-721A-4ACD-9C8A-ED2FA4249553}"/>
    <cellStyle name="Note 13 5 5" xfId="16593" xr:uid="{C0FBC8FD-F88F-49C7-9317-68B4E60F3B14}"/>
    <cellStyle name="Note 13 5 6" xfId="17458" xr:uid="{E6BFAB0C-AAB7-48DA-9F32-CCE1D5306C9D}"/>
    <cellStyle name="Note 13 5 7" xfId="18234" xr:uid="{A128BF2E-F7B4-494C-A04B-972A422EC8B5}"/>
    <cellStyle name="Note 13 5 8" xfId="18991" xr:uid="{84FE1BFE-C625-4EBD-83E7-880956B01B83}"/>
    <cellStyle name="Note 13 6" xfId="11843" xr:uid="{C8021766-3998-4126-A337-7D82A4669598}"/>
    <cellStyle name="Note 13 7" xfId="10968" xr:uid="{BD3B958A-A716-4AAF-A830-1234E6537B2A}"/>
    <cellStyle name="Note 13 8" xfId="11462" xr:uid="{71B39364-83F6-4331-91A3-DE770FE0AE65}"/>
    <cellStyle name="Note 13 9" xfId="11265" xr:uid="{6FCAD856-282D-4D81-A130-3081C7AE8503}"/>
    <cellStyle name="Note 14" xfId="6202" xr:uid="{01CE8987-7CD5-4B96-8542-9978D43CF34D}"/>
    <cellStyle name="Note 14 10" xfId="12525" xr:uid="{A117F262-E24C-4A5F-81C9-22043DA19C1F}"/>
    <cellStyle name="Note 14 11" xfId="10356" xr:uid="{F80D038C-EC2D-4070-8180-B68230926C1C}"/>
    <cellStyle name="Note 14 12" xfId="13662" xr:uid="{49A2B256-080A-4CB0-8654-F2E2BEF9423A}"/>
    <cellStyle name="Note 14 2" xfId="6837" xr:uid="{1845DDA6-22D4-4FB3-89B4-9A087B6319BC}"/>
    <cellStyle name="Note 14 2 10" xfId="11048" xr:uid="{9AFDA7A8-6D21-4B62-84F1-18897CDDCF5E}"/>
    <cellStyle name="Note 14 2 11" xfId="13094" xr:uid="{9B59BE00-E50A-4917-81C6-BDDE86CB0B5A}"/>
    <cellStyle name="Note 14 2 2" xfId="7652" xr:uid="{7FBB208B-459B-43DA-9898-49CF1250A953}"/>
    <cellStyle name="Note 14 2 2 10" xfId="10919" xr:uid="{6DF6447A-1A1B-44B2-9CC2-B30C08AFE131}"/>
    <cellStyle name="Note 14 2 2 2" xfId="9292" xr:uid="{C9A8B5C7-CA6E-45BA-806B-2FD7D266A86A}"/>
    <cellStyle name="Note 14 2 2 2 2" xfId="13726" xr:uid="{7CC33B51-798B-4BD7-8CF4-80713389DFD3}"/>
    <cellStyle name="Note 14 2 2 2 3" xfId="14688" xr:uid="{6070334A-0EC4-40E0-B927-6B8FCB6B76E1}"/>
    <cellStyle name="Note 14 2 2 2 4" xfId="15640" xr:uid="{32F183BA-E07A-455A-9E3E-B26844FD9B30}"/>
    <cellStyle name="Note 14 2 2 2 5" xfId="16520" xr:uid="{E4B59E97-BED2-4DFB-96F8-80B0CF670D62}"/>
    <cellStyle name="Note 14 2 2 2 6" xfId="17386" xr:uid="{77367090-4D8D-4DC2-86BF-A98F765A617D}"/>
    <cellStyle name="Note 14 2 2 2 7" xfId="18162" xr:uid="{13DF7695-7828-4C10-8579-2B7A5AC493C9}"/>
    <cellStyle name="Note 14 2 2 2 8" xfId="18919" xr:uid="{9C38C697-D5A8-4698-81CD-DBB757DD4088}"/>
    <cellStyle name="Note 14 2 2 3" xfId="9746" xr:uid="{804BB163-46DB-483F-B46E-F3D92B083BA6}"/>
    <cellStyle name="Note 14 2 2 3 2" xfId="14150" xr:uid="{D58766CC-257F-4277-8080-13587793F44A}"/>
    <cellStyle name="Note 14 2 2 3 3" xfId="15110" xr:uid="{911DE098-48B8-48D8-91EA-0F23D6298E1F}"/>
    <cellStyle name="Note 14 2 2 3 4" xfId="16062" xr:uid="{3EA17E17-F3D9-4F2A-8CE0-865A53E59744}"/>
    <cellStyle name="Note 14 2 2 3 5" xfId="16936" xr:uid="{872674C9-2C8D-4DED-84C2-0A5342E1C24C}"/>
    <cellStyle name="Note 14 2 2 3 6" xfId="17801" xr:uid="{118C1C4C-096D-4595-9C95-A4C26ACDF18E}"/>
    <cellStyle name="Note 14 2 2 3 7" xfId="18577" xr:uid="{D040BB15-0CE9-4035-8603-DBA4176BB310}"/>
    <cellStyle name="Note 14 2 2 3 8" xfId="19334" xr:uid="{8FC122A6-18F8-464D-A56A-5009C046C769}"/>
    <cellStyle name="Note 14 2 2 4" xfId="12710" xr:uid="{3C79428B-022B-4369-884B-556E69507A19}"/>
    <cellStyle name="Note 14 2 2 5" xfId="13071" xr:uid="{746E2876-1C5E-4975-A292-1BA7BD625B3D}"/>
    <cellStyle name="Note 14 2 2 6" xfId="9934" xr:uid="{93FE1243-4458-44CE-945F-D0D7F8AAA157}"/>
    <cellStyle name="Note 14 2 2 7" xfId="13197" xr:uid="{05D3CE61-670A-47BE-A665-847192178473}"/>
    <cellStyle name="Note 14 2 2 8" xfId="9842" xr:uid="{2FF2FDB3-02B5-4691-973E-A5711732969A}"/>
    <cellStyle name="Note 14 2 2 9" xfId="11894" xr:uid="{E2256AE7-6582-4478-A7D2-DB7C84CBEE83}"/>
    <cellStyle name="Note 14 2 3" xfId="8477" xr:uid="{BB35F3C2-70BC-458A-A40D-A10D9B279925}"/>
    <cellStyle name="Note 14 2 3 2" xfId="13217" xr:uid="{1A180824-9793-4C53-94ED-ECCB1155266C}"/>
    <cellStyle name="Note 14 2 3 3" xfId="14237" xr:uid="{D0A4AD0B-D43D-43E6-A49A-24A7CD5CCE77}"/>
    <cellStyle name="Note 14 2 3 4" xfId="15197" xr:uid="{4436E597-9B0C-4183-AC94-C7B147B07682}"/>
    <cellStyle name="Note 14 2 3 5" xfId="16146" xr:uid="{0431ECF6-DB9F-46DA-8744-CCE032C789E1}"/>
    <cellStyle name="Note 14 2 3 6" xfId="17019" xr:uid="{B3515E8B-CC7D-4E09-BA82-77A4B8A96860}"/>
    <cellStyle name="Note 14 2 3 7" xfId="17884" xr:uid="{62E31194-DBD4-4A96-A2EF-DD332B151823}"/>
    <cellStyle name="Note 14 2 3 8" xfId="18660" xr:uid="{41EEFB31-BEBD-4C0D-916B-4BCD22C78ED0}"/>
    <cellStyle name="Note 14 2 4" xfId="9487" xr:uid="{27D312CC-D2AD-418F-8370-14236A7155AC}"/>
    <cellStyle name="Note 14 2 4 2" xfId="13891" xr:uid="{94099FF3-638E-4204-9DBE-D2FA6622E36D}"/>
    <cellStyle name="Note 14 2 4 3" xfId="14851" xr:uid="{C2431CB7-EF6A-4ECE-8690-973D0CD48268}"/>
    <cellStyle name="Note 14 2 4 4" xfId="15803" xr:uid="{96682ACA-D749-4E54-81B2-E3B88018AA20}"/>
    <cellStyle name="Note 14 2 4 5" xfId="16677" xr:uid="{725DBB9E-4FBC-4BF4-992F-B8F11376EA78}"/>
    <cellStyle name="Note 14 2 4 6" xfId="17542" xr:uid="{7A6341AD-B9BB-4ECF-B59A-7A2A0D4562A6}"/>
    <cellStyle name="Note 14 2 4 7" xfId="18318" xr:uid="{A045DFDA-164D-4C96-A320-7B5E5C96777B}"/>
    <cellStyle name="Note 14 2 4 8" xfId="19075" xr:uid="{C9A7351C-AD6B-4815-9B4A-E4DE216A488B}"/>
    <cellStyle name="Note 14 2 5" xfId="12188" xr:uid="{BBC65C9F-7C5F-4472-9B0A-A7BE4B727770}"/>
    <cellStyle name="Note 14 2 6" xfId="10675" xr:uid="{578B3615-0B31-4BFE-8EF3-1D842882B071}"/>
    <cellStyle name="Note 14 2 7" xfId="12589" xr:uid="{0C0C7686-E47F-4B61-AC60-242B5D190CA2}"/>
    <cellStyle name="Note 14 2 8" xfId="10313" xr:uid="{27CAE164-B1AB-41C6-B191-996DD7C0054C}"/>
    <cellStyle name="Note 14 2 9" xfId="11747" xr:uid="{3760C9B5-84FC-43A1-8281-8F40EF93890C}"/>
    <cellStyle name="Note 14 3" xfId="7129" xr:uid="{CEA55B06-E171-428D-B0E5-3E7F40206BA4}"/>
    <cellStyle name="Note 14 3 10" xfId="13059" xr:uid="{ECEE04CC-207E-408A-B989-FACC1359C592}"/>
    <cellStyle name="Note 14 3 2" xfId="8769" xr:uid="{109188FC-2027-494E-9862-56BAB7CC56E6}"/>
    <cellStyle name="Note 14 3 2 2" xfId="13429" xr:uid="{90AD2F25-FB63-4BA6-BAB0-61D3B7D6F24F}"/>
    <cellStyle name="Note 14 3 2 3" xfId="14435" xr:uid="{8D7600BF-4BCC-43B7-89F1-DE806F5AE00D}"/>
    <cellStyle name="Note 14 3 2 4" xfId="15393" xr:uid="{1236EB06-F7EE-4F8A-80ED-C486D19FAFAB}"/>
    <cellStyle name="Note 14 3 2 5" xfId="16320" xr:uid="{3B5E4154-8702-4BA9-87BA-A9FE7654D8DA}"/>
    <cellStyle name="Note 14 3 2 6" xfId="17191" xr:uid="{5A3AB885-90D6-47C0-AB56-0AC087E545A0}"/>
    <cellStyle name="Note 14 3 2 7" xfId="18038" xr:uid="{33D53045-14DA-4163-99FD-332A5C2B88F4}"/>
    <cellStyle name="Note 14 3 2 8" xfId="18805" xr:uid="{FBFD8D3C-7490-4833-A40A-7FF995B90E97}"/>
    <cellStyle name="Note 14 3 3" xfId="9632" xr:uid="{C8FF78E3-1613-4DF9-9A82-6770966AFC85}"/>
    <cellStyle name="Note 14 3 3 2" xfId="14036" xr:uid="{1C401084-EC6D-4F06-A7D0-D276BB494EFA}"/>
    <cellStyle name="Note 14 3 3 3" xfId="14996" xr:uid="{6CD9E097-ABE1-48EE-A1F0-A8C761DE4DEC}"/>
    <cellStyle name="Note 14 3 3 4" xfId="15948" xr:uid="{1BCF2863-99F4-4096-BD61-61F68EF354A5}"/>
    <cellStyle name="Note 14 3 3 5" xfId="16822" xr:uid="{C74B21E1-B4C8-4E28-8D68-188FC9F0A9A5}"/>
    <cellStyle name="Note 14 3 3 6" xfId="17687" xr:uid="{3DF78EBF-CB7D-4EDF-8C67-879C401F78B0}"/>
    <cellStyle name="Note 14 3 3 7" xfId="18463" xr:uid="{DCD28775-9B4E-4C42-AA4B-FA796422238E}"/>
    <cellStyle name="Note 14 3 3 8" xfId="19220" xr:uid="{7E8C6F57-707B-4BD8-9DC9-8BED63695516}"/>
    <cellStyle name="Note 14 3 4" xfId="12399" xr:uid="{C8C57842-C589-4DF1-838D-65C7B1CABB37}"/>
    <cellStyle name="Note 14 3 5" xfId="10477" xr:uid="{EEA9F054-D959-400D-BBAC-C03D0ED067D6}"/>
    <cellStyle name="Note 14 3 6" xfId="11700" xr:uid="{5D7FCFCA-086A-4493-B2D9-13D8AEC069B5}"/>
    <cellStyle name="Note 14 3 7" xfId="11084" xr:uid="{F6C822C1-1650-486B-A219-5D1D2BA3B8A1}"/>
    <cellStyle name="Note 14 3 8" xfId="13024" xr:uid="{421C30E2-F0E7-4C2B-A35E-0CBD791EDBC8}"/>
    <cellStyle name="Note 14 3 9" xfId="9971" xr:uid="{B2773D65-E1A5-4C1F-BEFC-25830B287B25}"/>
    <cellStyle name="Note 14 4" xfId="7971" xr:uid="{67E4D926-0AFD-4D8F-B8F6-49D1A54A557A}"/>
    <cellStyle name="Note 14 4 2" xfId="12940" xr:uid="{F6E74CC5-3FDC-4FD2-82DB-1718536CA695}"/>
    <cellStyle name="Note 14 4 3" xfId="10047" xr:uid="{36614E5D-0845-4478-A373-0D2FB3ACECAA}"/>
    <cellStyle name="Note 14 4 4" xfId="13707" xr:uid="{C8855F85-8E9E-4C03-8737-5CDCDCB6730D}"/>
    <cellStyle name="Note 14 4 5" xfId="14671" xr:uid="{71FF8048-836F-4D35-9DF4-8491C8488FC7}"/>
    <cellStyle name="Note 14 4 6" xfId="15623" xr:uid="{62F50D41-52DA-4095-92DC-EF56A534AD93}"/>
    <cellStyle name="Note 14 4 7" xfId="16505" xr:uid="{BC9A3EF0-6DB4-49A9-B3FE-92416E49DDDD}"/>
    <cellStyle name="Note 14 4 8" xfId="17373" xr:uid="{93BA0819-30D1-4E38-AD13-9A874DCFE32E}"/>
    <cellStyle name="Note 14 5" xfId="9404" xr:uid="{AD8BFA8B-2B42-4938-AD19-A42FDE628E43}"/>
    <cellStyle name="Note 14 5 2" xfId="13808" xr:uid="{61A9A63E-5648-4687-9847-1AEEE8BB56B8}"/>
    <cellStyle name="Note 14 5 3" xfId="14768" xr:uid="{9301118B-9355-4FE4-ACAE-8A926FE15D3F}"/>
    <cellStyle name="Note 14 5 4" xfId="15720" xr:uid="{A8EAC264-E898-4AF6-8016-DB04678BB41D}"/>
    <cellStyle name="Note 14 5 5" xfId="16594" xr:uid="{F4C093F0-63D5-499B-9100-3242F5B27C71}"/>
    <cellStyle name="Note 14 5 6" xfId="17459" xr:uid="{D158F542-3A71-4131-9F2F-4D1A54A69561}"/>
    <cellStyle name="Note 14 5 7" xfId="18235" xr:uid="{5C14817B-8BBA-406E-B3CD-6740C37A7260}"/>
    <cellStyle name="Note 14 5 8" xfId="18992" xr:uid="{868FFDE6-8BAD-4290-BEDD-86CF87DB5227}"/>
    <cellStyle name="Note 14 6" xfId="11844" xr:uid="{B57ED5BC-06CC-4BC2-AA40-77592B9B3BB2}"/>
    <cellStyle name="Note 14 7" xfId="10967" xr:uid="{A80DB673-4201-44ED-9DA7-15928593CEA5}"/>
    <cellStyle name="Note 14 8" xfId="11463" xr:uid="{93B14DEB-B86F-4376-A8E8-4FABC9BB0F9D}"/>
    <cellStyle name="Note 14 9" xfId="11264" xr:uid="{FCBD3E7C-5F30-4363-B40A-5B422146665F}"/>
    <cellStyle name="Note 15" xfId="6203" xr:uid="{AF4E448F-7A2F-4AD0-9010-BE71E0CCCC88}"/>
    <cellStyle name="Note 15 10" xfId="13554" xr:uid="{FE71DD69-2B1F-44CC-9CCF-763FE461A549}"/>
    <cellStyle name="Note 15 11" xfId="14555" xr:uid="{BF97FA08-2F58-4A6B-B16E-5890B6FBD99B}"/>
    <cellStyle name="Note 15 12" xfId="15513" xr:uid="{6AD39E21-42BC-4FFD-B736-25314E70580A}"/>
    <cellStyle name="Note 15 2" xfId="6836" xr:uid="{B32CECF0-39F0-4F45-A6B5-53C90B512A31}"/>
    <cellStyle name="Note 15 2 10" xfId="11133" xr:uid="{A89B5283-6262-4AD0-9B1D-73861F770231}"/>
    <cellStyle name="Note 15 2 11" xfId="13086" xr:uid="{2FB61F8D-5F4C-4009-9C56-C65CF1718404}"/>
    <cellStyle name="Note 15 2 2" xfId="7653" xr:uid="{99322646-5862-4386-B273-74918FB58F27}"/>
    <cellStyle name="Note 15 2 2 10" xfId="18133" xr:uid="{6CD0D710-C814-40A1-A1E0-928A5BF23885}"/>
    <cellStyle name="Note 15 2 2 2" xfId="9293" xr:uid="{DBE07D89-A6BD-4F70-901E-C07C73D9C8B6}"/>
    <cellStyle name="Note 15 2 2 2 2" xfId="13727" xr:uid="{9C488F3C-1DCD-46E1-B779-E9EEFD40E176}"/>
    <cellStyle name="Note 15 2 2 2 3" xfId="14689" xr:uid="{554C2118-1A7A-4BAB-87B5-12E3C2194D45}"/>
    <cellStyle name="Note 15 2 2 2 4" xfId="15641" xr:uid="{DB0D5968-2C84-4073-89A2-A375EB9E4AC1}"/>
    <cellStyle name="Note 15 2 2 2 5" xfId="16521" xr:uid="{526C5E0E-8A14-40EF-AFB6-BB59A5AEB67B}"/>
    <cellStyle name="Note 15 2 2 2 6" xfId="17387" xr:uid="{67AD4DC9-2CA7-4CB4-AC39-53A21F601F24}"/>
    <cellStyle name="Note 15 2 2 2 7" xfId="18163" xr:uid="{A7EDCC84-23ED-4AEF-9618-AFB890CAA924}"/>
    <cellStyle name="Note 15 2 2 2 8" xfId="18920" xr:uid="{14C97C1D-0F15-4FD1-8AEB-DF7EF02874E4}"/>
    <cellStyle name="Note 15 2 2 3" xfId="9747" xr:uid="{5E08C2C7-6CE7-42F0-A3A9-5C29853A597C}"/>
    <cellStyle name="Note 15 2 2 3 2" xfId="14151" xr:uid="{153D06BC-DD5A-40A4-B4F8-1A3DD5C9D80C}"/>
    <cellStyle name="Note 15 2 2 3 3" xfId="15111" xr:uid="{081386EB-CCC7-4439-A9D8-10CABCC94955}"/>
    <cellStyle name="Note 15 2 2 3 4" xfId="16063" xr:uid="{03D3F052-97AB-40EA-B274-54132DEB3BA0}"/>
    <cellStyle name="Note 15 2 2 3 5" xfId="16937" xr:uid="{86C536E2-7341-4AFF-90CE-1834DA5E9306}"/>
    <cellStyle name="Note 15 2 2 3 6" xfId="17802" xr:uid="{445DC33A-2A49-42F5-8866-8C1C16169B11}"/>
    <cellStyle name="Note 15 2 2 3 7" xfId="18578" xr:uid="{9AC1FD7F-41C8-4E29-9A18-86CC3ED7DFD8}"/>
    <cellStyle name="Note 15 2 2 3 8" xfId="19335" xr:uid="{21582D7F-F024-4EE8-9BD6-1EE0D6444B80}"/>
    <cellStyle name="Note 15 2 2 4" xfId="12711" xr:uid="{EE39E710-92FE-41D0-9700-CAB3F2223ACC}"/>
    <cellStyle name="Note 15 2 2 5" xfId="13529" xr:uid="{EF226D1E-3D0E-4A7D-A887-50EC900058BF}"/>
    <cellStyle name="Note 15 2 2 6" xfId="14533" xr:uid="{511FAE6E-AD77-46A6-9A5D-DF7033958A2C}"/>
    <cellStyle name="Note 15 2 2 7" xfId="15491" xr:uid="{61135DCA-7E5A-4642-983D-6DCD37C70C26}"/>
    <cellStyle name="Note 15 2 2 8" xfId="16416" xr:uid="{F3C911BC-8C44-463F-944B-06A6456501C8}"/>
    <cellStyle name="Note 15 2 2 9" xfId="17287" xr:uid="{D2DDDCD0-AE80-4EA3-83E6-532B75608676}"/>
    <cellStyle name="Note 15 2 3" xfId="8476" xr:uid="{1205F4AA-B653-4146-AAA1-85404C7BFDCB}"/>
    <cellStyle name="Note 15 2 3 2" xfId="13216" xr:uid="{1797B857-31DB-4EDC-BC05-CF4DF0C1F185}"/>
    <cellStyle name="Note 15 2 3 3" xfId="14236" xr:uid="{EAAA706A-70FF-4CC3-A236-3F7F7A94CCAC}"/>
    <cellStyle name="Note 15 2 3 4" xfId="15196" xr:uid="{6CAA07BE-1D58-461F-AAC4-39CE24DA7078}"/>
    <cellStyle name="Note 15 2 3 5" xfId="16145" xr:uid="{BC0A6814-DFAB-4178-A8BE-F654FA1661FE}"/>
    <cellStyle name="Note 15 2 3 6" xfId="17018" xr:uid="{05BA4807-FFEB-415E-86B2-1D78BE0966D3}"/>
    <cellStyle name="Note 15 2 3 7" xfId="17883" xr:uid="{0ACCFAA6-6677-4DAC-B749-59300205A3D4}"/>
    <cellStyle name="Note 15 2 3 8" xfId="18659" xr:uid="{8C41083E-F11A-4C85-86FA-632C43051C60}"/>
    <cellStyle name="Note 15 2 4" xfId="9486" xr:uid="{DE30BA6F-55E6-4531-BDD7-145265F13E95}"/>
    <cellStyle name="Note 15 2 4 2" xfId="13890" xr:uid="{DCB5D59F-DF7A-46DE-A04F-22775F7B30C6}"/>
    <cellStyle name="Note 15 2 4 3" xfId="14850" xr:uid="{30548AB0-4B8E-4F63-A6B1-9D72D177D70C}"/>
    <cellStyle name="Note 15 2 4 4" xfId="15802" xr:uid="{E8EF6BE6-A8B1-4F26-B3DD-17FCEF0466D6}"/>
    <cellStyle name="Note 15 2 4 5" xfId="16676" xr:uid="{6BD298B6-2161-4327-B808-9DE3B468B25D}"/>
    <cellStyle name="Note 15 2 4 6" xfId="17541" xr:uid="{CE5AEFA2-E9B6-41A2-AEA7-F0E92F554FE4}"/>
    <cellStyle name="Note 15 2 4 7" xfId="18317" xr:uid="{5EDD2C66-2985-439B-B9EC-2591A1D95FA5}"/>
    <cellStyle name="Note 15 2 4 8" xfId="19074" xr:uid="{8ECB28C7-98EE-4247-AB15-050973F67D16}"/>
    <cellStyle name="Note 15 2 5" xfId="12187" xr:uid="{B5288978-6C68-4FA7-81BA-F9F6FF3A0905}"/>
    <cellStyle name="Note 15 2 6" xfId="10676" xr:uid="{C8023DD6-1E90-4C4E-8BDB-A1857CB9BFBC}"/>
    <cellStyle name="Note 15 2 7" xfId="12078" xr:uid="{0C0D548D-C065-4EBE-9C3F-A7354B1586D2}"/>
    <cellStyle name="Note 15 2 8" xfId="10770" xr:uid="{5CCF82CA-9DC4-433F-A036-D38FF549C546}"/>
    <cellStyle name="Note 15 2 9" xfId="11642" xr:uid="{0B8ABDCB-C745-4AA2-A0A4-D9E31BC2758B}"/>
    <cellStyle name="Note 15 3" xfId="7130" xr:uid="{EE192B19-0310-4002-90AE-132C0C5F123F}"/>
    <cellStyle name="Note 15 3 10" xfId="11741" xr:uid="{10A617C7-E485-42C2-84E9-F624C158527B}"/>
    <cellStyle name="Note 15 3 2" xfId="8770" xr:uid="{52129409-0A41-4FD3-9718-41FF46FB9218}"/>
    <cellStyle name="Note 15 3 2 2" xfId="13430" xr:uid="{8812E1CA-1E7F-4446-B62C-6F0D4BEF2D37}"/>
    <cellStyle name="Note 15 3 2 3" xfId="14436" xr:uid="{9E1D56D2-07D2-4D4B-86F9-B86720944A08}"/>
    <cellStyle name="Note 15 3 2 4" xfId="15394" xr:uid="{D62DEEE4-1D67-4CE6-872B-7F89FD3FAE7E}"/>
    <cellStyle name="Note 15 3 2 5" xfId="16321" xr:uid="{401C8272-D06D-488B-814D-22F2C10DC2DE}"/>
    <cellStyle name="Note 15 3 2 6" xfId="17192" xr:uid="{4609433F-D556-4E8A-8623-90BE71670576}"/>
    <cellStyle name="Note 15 3 2 7" xfId="18039" xr:uid="{3012C05F-5E22-49CE-AE9F-AEBDFA3BD333}"/>
    <cellStyle name="Note 15 3 2 8" xfId="18806" xr:uid="{3B3E1007-F42B-4257-A27A-82404F4189D5}"/>
    <cellStyle name="Note 15 3 3" xfId="9633" xr:uid="{6978E33C-EB8F-4FD1-8D8D-093EFF86BE20}"/>
    <cellStyle name="Note 15 3 3 2" xfId="14037" xr:uid="{6F260B21-4DC3-4543-B679-AC4B574CEBCB}"/>
    <cellStyle name="Note 15 3 3 3" xfId="14997" xr:uid="{B3763DE2-F7F0-4CEF-A9A5-825E6ACA6FC7}"/>
    <cellStyle name="Note 15 3 3 4" xfId="15949" xr:uid="{0EA70AC7-F2B2-41F8-8D29-689771149BC5}"/>
    <cellStyle name="Note 15 3 3 5" xfId="16823" xr:uid="{8D8EF9A5-680E-4E73-B990-7FB6D6606171}"/>
    <cellStyle name="Note 15 3 3 6" xfId="17688" xr:uid="{E6008645-1EF5-4490-8745-ADEEF9E74EFA}"/>
    <cellStyle name="Note 15 3 3 7" xfId="18464" xr:uid="{F3795394-8AE8-42D5-A316-CE5E89079EF0}"/>
    <cellStyle name="Note 15 3 3 8" xfId="19221" xr:uid="{67CA5999-B17C-4AC6-A5B5-AD5737141ED5}"/>
    <cellStyle name="Note 15 3 4" xfId="12400" xr:uid="{9A7B6D42-4279-4881-83AF-36C1D7D41140}"/>
    <cellStyle name="Note 15 3 5" xfId="10476" xr:uid="{A9DA0FB2-3893-4126-A3FD-CBB2A2083582}"/>
    <cellStyle name="Note 15 3 6" xfId="12108" xr:uid="{C703C9DF-0E40-41F5-9256-422FCE93AE35}"/>
    <cellStyle name="Note 15 3 7" xfId="10742" xr:uid="{906C2D0F-AA57-466D-B963-019EB2BAC360}"/>
    <cellStyle name="Note 15 3 8" xfId="12579" xr:uid="{139F78FD-D8F3-4672-AB23-578FBC0ADFEB}"/>
    <cellStyle name="Note 15 3 9" xfId="10320" xr:uid="{75B198FC-E3CD-4E59-A1F6-5D9539C00B47}"/>
    <cellStyle name="Note 15 4" xfId="7972" xr:uid="{32267279-7E83-4540-8C0C-F652BBC9E2FA}"/>
    <cellStyle name="Note 15 4 2" xfId="12941" xr:uid="{CE7DA4E9-4FCB-4E68-A543-5857DA15927E}"/>
    <cellStyle name="Note 15 4 3" xfId="10046" xr:uid="{25C2A6BF-5C83-4D3F-AA5B-EE3F5814250B}"/>
    <cellStyle name="Note 15 4 4" xfId="13182" xr:uid="{4FB6AF28-49EA-40D7-A75A-63BE1A668B6B}"/>
    <cellStyle name="Note 15 4 5" xfId="9854" xr:uid="{1D125C1F-6E2C-49F6-A415-FEBE33971FAD}"/>
    <cellStyle name="Note 15 4 6" xfId="12435" xr:uid="{FF85E4C8-23A6-4058-AE87-8684A1D1BDF9}"/>
    <cellStyle name="Note 15 4 7" xfId="10441" xr:uid="{114E81BD-69DE-47D5-AA6F-94D45107DDB3}"/>
    <cellStyle name="Note 15 4 8" xfId="12631" xr:uid="{9CC69AA5-146A-41FF-ADDC-AA5794E1FF45}"/>
    <cellStyle name="Note 15 5" xfId="9405" xr:uid="{60D48B7B-C1E2-4CBD-AA2E-02D733C8F358}"/>
    <cellStyle name="Note 15 5 2" xfId="13809" xr:uid="{B8D7C15F-DFE1-448D-9556-55337DB472FB}"/>
    <cellStyle name="Note 15 5 3" xfId="14769" xr:uid="{9D40BEBD-339A-4ED0-B6FA-8C27E3D33B89}"/>
    <cellStyle name="Note 15 5 4" xfId="15721" xr:uid="{3D7723E3-9D6B-4F7F-A74D-BAD67A30756E}"/>
    <cellStyle name="Note 15 5 5" xfId="16595" xr:uid="{882AE7C8-7E0F-4002-867B-90DCD5A52F3F}"/>
    <cellStyle name="Note 15 5 6" xfId="17460" xr:uid="{BF979DD2-14F2-482B-B62F-D91023C55DB7}"/>
    <cellStyle name="Note 15 5 7" xfId="18236" xr:uid="{57EB3934-0715-4EB2-B3A4-305B3BCD5E23}"/>
    <cellStyle name="Note 15 5 8" xfId="18993" xr:uid="{CA9ABE7B-9AB3-4C76-89F1-B6EFE6C20609}"/>
    <cellStyle name="Note 15 6" xfId="11845" xr:uid="{7D028303-FD92-4961-A020-6AC22711407B}"/>
    <cellStyle name="Note 15 7" xfId="10966" xr:uid="{EA6E623D-5229-4F2E-B410-7EC3C3669C2F}"/>
    <cellStyle name="Note 15 8" xfId="11464" xr:uid="{96E0E754-811B-4D14-B468-42C9098D6700}"/>
    <cellStyle name="Note 15 9" xfId="11263" xr:uid="{838BC1C6-6D93-4FDF-9A0F-ADD3A2559F4F}"/>
    <cellStyle name="Note 16" xfId="6204" xr:uid="{6DDC0F33-13D1-43DE-80E3-C42B004B7974}"/>
    <cellStyle name="Note 16 10" xfId="13075" xr:uid="{717E4035-34F7-4BA0-8702-B200AD11A2E4}"/>
    <cellStyle name="Note 16 11" xfId="9932" xr:uid="{9FD8293C-9893-4312-93A2-627EBB952717}"/>
    <cellStyle name="Note 16 12" xfId="12935" xr:uid="{CDB977A0-4670-4D2A-BD8F-048E2C22A1FE}"/>
    <cellStyle name="Note 16 2" xfId="6835" xr:uid="{C28AABEF-B995-4D12-8348-FAF256245458}"/>
    <cellStyle name="Note 16 2 10" xfId="10976" xr:uid="{CE81AF38-1339-42FC-8082-C6A75013152E}"/>
    <cellStyle name="Note 16 2 11" xfId="13101" xr:uid="{BEE64114-4379-476C-AE49-2CE64F7D3F1D}"/>
    <cellStyle name="Note 16 2 2" xfId="7654" xr:uid="{DF50ED01-6EB3-4ABD-9057-CB6AA6A25600}"/>
    <cellStyle name="Note 16 2 2 10" xfId="16309" xr:uid="{59AC1F1E-79FC-4EFE-AD80-81FBA473272D}"/>
    <cellStyle name="Note 16 2 2 2" xfId="9294" xr:uid="{01EB454D-BC66-4044-8200-6094D4FACC94}"/>
    <cellStyle name="Note 16 2 2 2 2" xfId="13728" xr:uid="{90EC1005-FB01-450A-97A7-210C057B137E}"/>
    <cellStyle name="Note 16 2 2 2 3" xfId="14690" xr:uid="{B230F6D1-FF9C-46C7-B59A-447056130065}"/>
    <cellStyle name="Note 16 2 2 2 4" xfId="15642" xr:uid="{90686160-EEB7-4762-A9CA-0B3CB3897767}"/>
    <cellStyle name="Note 16 2 2 2 5" xfId="16522" xr:uid="{0B9F5A59-456A-4744-B773-888373295C6D}"/>
    <cellStyle name="Note 16 2 2 2 6" xfId="17388" xr:uid="{AD71E5A6-1204-4776-B50F-B6288434EE4A}"/>
    <cellStyle name="Note 16 2 2 2 7" xfId="18164" xr:uid="{81955113-6F8F-4563-B480-D09353191B2C}"/>
    <cellStyle name="Note 16 2 2 2 8" xfId="18921" xr:uid="{69B7A0EA-35DA-46C0-9AEA-94A5FDBD3E0C}"/>
    <cellStyle name="Note 16 2 2 3" xfId="9748" xr:uid="{311CF8CD-90F9-4BBE-BCA1-09197A0ECB12}"/>
    <cellStyle name="Note 16 2 2 3 2" xfId="14152" xr:uid="{7CA4E53D-ABF5-4751-AC23-F8D89D91085B}"/>
    <cellStyle name="Note 16 2 2 3 3" xfId="15112" xr:uid="{B51E9EBC-9A5D-47B9-8A7E-EAF9A12EAC80}"/>
    <cellStyle name="Note 16 2 2 3 4" xfId="16064" xr:uid="{F2304392-3920-4C74-A969-94802C2F2050}"/>
    <cellStyle name="Note 16 2 2 3 5" xfId="16938" xr:uid="{19CE347F-198D-45BB-BF3D-E35EBF04258F}"/>
    <cellStyle name="Note 16 2 2 3 6" xfId="17803" xr:uid="{0C40FD26-E2D1-4D50-ADFA-1ABCB7AE4E04}"/>
    <cellStyle name="Note 16 2 2 3 7" xfId="18579" xr:uid="{A3763294-AC96-4141-8289-4D2BF77CB0EB}"/>
    <cellStyle name="Note 16 2 2 3 8" xfId="19336" xr:uid="{C220C372-AB43-40D5-A5E9-461FCE8BCF66}"/>
    <cellStyle name="Note 16 2 2 4" xfId="12712" xr:uid="{ADA76720-58A8-47BD-B597-A2B3666AAC21}"/>
    <cellStyle name="Note 16 2 2 5" xfId="12501" xr:uid="{AB47F8B0-8876-495B-B889-9E149E7EFBCA}"/>
    <cellStyle name="Note 16 2 2 6" xfId="10378" xr:uid="{D2AB22D4-F349-4999-B9B8-8D75E18972F3}"/>
    <cellStyle name="Note 16 2 2 7" xfId="13411" xr:uid="{B5334B95-22C6-4180-8079-B0CEA6782A80}"/>
    <cellStyle name="Note 16 2 2 8" xfId="14420" xr:uid="{BE78E16B-F860-4352-8384-13AE63C40845}"/>
    <cellStyle name="Note 16 2 2 9" xfId="15378" xr:uid="{84DAFF8E-5DC6-46B7-8EFE-C0A0E44574E6}"/>
    <cellStyle name="Note 16 2 3" xfId="8475" xr:uid="{AE36DF79-9481-4445-A325-9BD3D5D7069B}"/>
    <cellStyle name="Note 16 2 3 2" xfId="13215" xr:uid="{FC6D9008-C48F-4B8C-8968-3476E4139121}"/>
    <cellStyle name="Note 16 2 3 3" xfId="14235" xr:uid="{9FA4D2A2-BF92-4C7C-A8A2-942AD61260F5}"/>
    <cellStyle name="Note 16 2 3 4" xfId="15195" xr:uid="{E101C4F8-EBBC-4BDC-8117-D3AB9EDE8E0A}"/>
    <cellStyle name="Note 16 2 3 5" xfId="16144" xr:uid="{C9669FFB-4A16-49CE-B022-060806DEF1A1}"/>
    <cellStyle name="Note 16 2 3 6" xfId="17017" xr:uid="{46FA25A9-6276-4AF0-ADE9-C9A24030CF5E}"/>
    <cellStyle name="Note 16 2 3 7" xfId="17882" xr:uid="{BE47CC7B-D90F-45BC-AC6B-E23C624352EF}"/>
    <cellStyle name="Note 16 2 3 8" xfId="18658" xr:uid="{EC5FC2CA-71BA-43CC-9DB0-E8424331A970}"/>
    <cellStyle name="Note 16 2 4" xfId="9485" xr:uid="{23667B0D-5EDE-45F1-B8C9-39A51DCDF424}"/>
    <cellStyle name="Note 16 2 4 2" xfId="13889" xr:uid="{8358F3A9-5642-47E7-ACE2-13141A795EF7}"/>
    <cellStyle name="Note 16 2 4 3" xfId="14849" xr:uid="{D8C5E8AA-768B-41DF-9AC8-529B331FDDCB}"/>
    <cellStyle name="Note 16 2 4 4" xfId="15801" xr:uid="{3DA7B1BD-10E5-4FFC-B34C-86A08D32D2FC}"/>
    <cellStyle name="Note 16 2 4 5" xfId="16675" xr:uid="{118C79B1-E235-4A80-81C7-A0A4427DB239}"/>
    <cellStyle name="Note 16 2 4 6" xfId="17540" xr:uid="{588CB085-5199-4B95-81C8-B842266D5204}"/>
    <cellStyle name="Note 16 2 4 7" xfId="18316" xr:uid="{CDCFEE58-8B1D-4597-AE6D-DBB4F9BC0840}"/>
    <cellStyle name="Note 16 2 4 8" xfId="19073" xr:uid="{AF07B2E5-078D-4ABA-9CAD-7C1661236FCB}"/>
    <cellStyle name="Note 16 2 5" xfId="12186" xr:uid="{5B5E075C-714A-45E4-8A43-5B1D949DA46C}"/>
    <cellStyle name="Note 16 2 6" xfId="10677" xr:uid="{03AACD63-4815-426C-99C6-4FB8E72D29D3}"/>
    <cellStyle name="Note 16 2 7" xfId="13110" xr:uid="{09309424-0D33-442B-8B29-A7BBF625C409}"/>
    <cellStyle name="Note 16 2 8" xfId="9913" xr:uid="{C749FED5-5DD8-4E89-8A6F-7F9F6103E8E1}"/>
    <cellStyle name="Note 16 2 9" xfId="11834" xr:uid="{8ECA9C00-1C6D-44A0-9FED-6F667ECCFD40}"/>
    <cellStyle name="Note 16 3" xfId="7131" xr:uid="{BFF6C462-8D37-46D7-8FB4-1D228FE7413A}"/>
    <cellStyle name="Note 16 3 10" xfId="13605" xr:uid="{DA59E35C-0ABE-4CC9-8CF4-7983F3363638}"/>
    <cellStyle name="Note 16 3 2" xfId="8771" xr:uid="{D282B575-FAE5-4FB1-BA67-D5F7EAE88D1D}"/>
    <cellStyle name="Note 16 3 2 2" xfId="13431" xr:uid="{D92DB4DC-0D22-48C0-87E5-102CD39A469A}"/>
    <cellStyle name="Note 16 3 2 3" xfId="14437" xr:uid="{F42E9775-67F2-4875-B4B1-1F15CF20C00F}"/>
    <cellStyle name="Note 16 3 2 4" xfId="15395" xr:uid="{AA2F4536-1FB0-412C-9FF0-873641907C5D}"/>
    <cellStyle name="Note 16 3 2 5" xfId="16322" xr:uid="{BD080AFC-2675-4A04-98FF-FF3A55030FD4}"/>
    <cellStyle name="Note 16 3 2 6" xfId="17193" xr:uid="{01F9F0E6-AEA1-4C83-9FC4-371CFA43B90D}"/>
    <cellStyle name="Note 16 3 2 7" xfId="18040" xr:uid="{4FB0DA95-9311-47E9-AB3C-417BD151BE8A}"/>
    <cellStyle name="Note 16 3 2 8" xfId="18807" xr:uid="{3DCB0895-CB07-4D8C-9529-34809538BD38}"/>
    <cellStyle name="Note 16 3 3" xfId="9634" xr:uid="{0DA6BD0A-7407-4129-A46B-35E62F149102}"/>
    <cellStyle name="Note 16 3 3 2" xfId="14038" xr:uid="{BB7BB330-10F3-420F-92BA-7A17E6909254}"/>
    <cellStyle name="Note 16 3 3 3" xfId="14998" xr:uid="{860F6E12-A330-4CFE-AE51-55EA284E6552}"/>
    <cellStyle name="Note 16 3 3 4" xfId="15950" xr:uid="{538CA782-0698-43C9-86DB-8506E4D43B13}"/>
    <cellStyle name="Note 16 3 3 5" xfId="16824" xr:uid="{F0A347CF-33BA-4A77-923A-F622C1E38839}"/>
    <cellStyle name="Note 16 3 3 6" xfId="17689" xr:uid="{68117D57-4DF1-4BD4-BEEB-D1E311A0C499}"/>
    <cellStyle name="Note 16 3 3 7" xfId="18465" xr:uid="{973FADB1-F6DC-4669-BB3B-F892B95B36A2}"/>
    <cellStyle name="Note 16 3 3 8" xfId="19222" xr:uid="{F646C101-58F0-493B-9503-EE6CB2DD5ADB}"/>
    <cellStyle name="Note 16 3 4" xfId="12401" xr:uid="{94736D05-EBD8-46FC-B49B-DA3BA185C1CC}"/>
    <cellStyle name="Note 16 3 5" xfId="10475" xr:uid="{4719065C-AA9F-4F7D-81CD-C14275658055}"/>
    <cellStyle name="Note 16 3 6" xfId="12626" xr:uid="{6ABF9024-22F7-4390-B707-90BCA1CE0956}"/>
    <cellStyle name="Note 16 3 7" xfId="10281" xr:uid="{7DAC1FFC-D39D-44DF-B5F6-56DDBFE0BAF9}"/>
    <cellStyle name="Note 16 3 8" xfId="12124" xr:uid="{24E3F9E6-F5BF-4929-B43A-A7406E297511}"/>
    <cellStyle name="Note 16 3 9" xfId="10729" xr:uid="{8894162D-3B43-4161-81A1-FC124F3792B0}"/>
    <cellStyle name="Note 16 4" xfId="7973" xr:uid="{25F4208C-CE59-4C03-924C-EF0BFE643584}"/>
    <cellStyle name="Note 16 4 2" xfId="12942" xr:uid="{3650AAA2-92A6-4556-A923-981BA6DB1FC2}"/>
    <cellStyle name="Note 16 4 3" xfId="10045" xr:uid="{B80FC645-2CB4-4986-BC9E-56C203BA55F8}"/>
    <cellStyle name="Note 16 4 4" xfId="12154" xr:uid="{7458D70E-9A1B-41D4-97B1-34B9F39558AB}"/>
    <cellStyle name="Note 16 4 5" xfId="10704" xr:uid="{EEF4ED66-4D71-4208-A5ED-136A65D9A36C}"/>
    <cellStyle name="Note 16 4 6" xfId="13398" xr:uid="{C02EB984-CD4B-400D-B652-093C38CBFECC}"/>
    <cellStyle name="Note 16 4 7" xfId="14407" xr:uid="{0C4E1AEB-BE8B-4514-9E7B-903FA83778E9}"/>
    <cellStyle name="Note 16 4 8" xfId="15365" xr:uid="{4054A078-3654-4B52-95DA-E6F938747A8B}"/>
    <cellStyle name="Note 16 5" xfId="9406" xr:uid="{1AD9DC0D-D3B0-46B0-A3E0-FF20D1B3C3DC}"/>
    <cellStyle name="Note 16 5 2" xfId="13810" xr:uid="{DA5E3EB1-9EDD-441B-A6C0-894A9B2004E4}"/>
    <cellStyle name="Note 16 5 3" xfId="14770" xr:uid="{0EAF1C82-AA4D-43EE-8B54-2526AD1ADAB3}"/>
    <cellStyle name="Note 16 5 4" xfId="15722" xr:uid="{461B4FAC-71B8-4964-BB71-5CBDB586B2EC}"/>
    <cellStyle name="Note 16 5 5" xfId="16596" xr:uid="{6CE311E2-2E2B-4A99-B5CE-419903731722}"/>
    <cellStyle name="Note 16 5 6" xfId="17461" xr:uid="{D197C9C5-69BC-4856-97ED-4895818A6213}"/>
    <cellStyle name="Note 16 5 7" xfId="18237" xr:uid="{1D9C1208-1D31-4680-B881-45314738C794}"/>
    <cellStyle name="Note 16 5 8" xfId="18994" xr:uid="{E678091E-3CB4-4926-92C0-4108209B7074}"/>
    <cellStyle name="Note 16 6" xfId="11846" xr:uid="{529CC628-AA6B-43C0-A014-B9FEB5681C72}"/>
    <cellStyle name="Note 16 7" xfId="10965" xr:uid="{C0D27B9B-D367-4A50-AA6D-5B104FEB5F50}"/>
    <cellStyle name="Note 16 8" xfId="11465" xr:uid="{6963CCE9-E259-40D0-9F1A-34AB93948891}"/>
    <cellStyle name="Note 16 9" xfId="11262" xr:uid="{8C236BCC-4990-4FD1-A29C-6C0B5A61623F}"/>
    <cellStyle name="Note 17" xfId="6205" xr:uid="{B2821101-BD45-436F-880E-C33813C284DB}"/>
    <cellStyle name="Note 17 10" xfId="11956" xr:uid="{21B45344-796B-4A4F-9AC2-C9E277DF415D}"/>
    <cellStyle name="Note 17 11" xfId="10864" xr:uid="{B116F8CD-7478-4E7A-B1BD-D054CC7500F6}"/>
    <cellStyle name="Note 17 12" xfId="11556" xr:uid="{C4C75E22-95E8-4B1E-8147-5823D7076D81}"/>
    <cellStyle name="Note 17 2" xfId="6834" xr:uid="{FB201310-8BE8-486D-9A62-12D503F0D4AB}"/>
    <cellStyle name="Note 17 2 10" xfId="16440" xr:uid="{5CC5E44B-6080-44D8-AA2E-DEA88B447742}"/>
    <cellStyle name="Note 17 2 11" xfId="17311" xr:uid="{7351B387-D478-400A-BCFB-0DE94A411A2D}"/>
    <cellStyle name="Note 17 2 2" xfId="7655" xr:uid="{1E75C655-DB76-4A9D-A7A0-E8A93C018D39}"/>
    <cellStyle name="Note 17 2 2 10" xfId="11292" xr:uid="{2F403C68-252D-4EA9-BA36-64D1C00248AD}"/>
    <cellStyle name="Note 17 2 2 2" xfId="9295" xr:uid="{4D09E22E-3634-4428-9E46-84C18A1A73B6}"/>
    <cellStyle name="Note 17 2 2 2 2" xfId="13729" xr:uid="{8371E62E-19EE-476F-86D3-1C897EE06D17}"/>
    <cellStyle name="Note 17 2 2 2 3" xfId="14691" xr:uid="{A5FE64C8-3530-4818-9E61-2A4FDC870CAC}"/>
    <cellStyle name="Note 17 2 2 2 4" xfId="15643" xr:uid="{0034CBCA-A113-4BD8-ABB0-D39CDB39ED0D}"/>
    <cellStyle name="Note 17 2 2 2 5" xfId="16523" xr:uid="{EDED1336-F356-4AB3-A833-FE256FB884DD}"/>
    <cellStyle name="Note 17 2 2 2 6" xfId="17389" xr:uid="{1993D5D9-6BEE-454B-893D-7A5645BB8F34}"/>
    <cellStyle name="Note 17 2 2 2 7" xfId="18165" xr:uid="{D5B6F59B-6F0B-4D8B-B89A-3EE3017139F6}"/>
    <cellStyle name="Note 17 2 2 2 8" xfId="18922" xr:uid="{326D4EAB-F40C-4C16-9D6C-03F9FDBF88D4}"/>
    <cellStyle name="Note 17 2 2 3" xfId="9749" xr:uid="{F75A5C2C-6763-44C6-B272-89D4E5A1308F}"/>
    <cellStyle name="Note 17 2 2 3 2" xfId="14153" xr:uid="{C8DA2916-C679-40A1-B690-0DEBA4D7C5BE}"/>
    <cellStyle name="Note 17 2 2 3 3" xfId="15113" xr:uid="{6246001B-5D46-4FB7-BE74-DCE2F24BFE79}"/>
    <cellStyle name="Note 17 2 2 3 4" xfId="16065" xr:uid="{419BF41C-99D7-43A7-9A92-C185B0304EDE}"/>
    <cellStyle name="Note 17 2 2 3 5" xfId="16939" xr:uid="{89B0344E-F938-4616-ACD6-EFD2AD2584DA}"/>
    <cellStyle name="Note 17 2 2 3 6" xfId="17804" xr:uid="{9568F35B-79AE-40CF-B9E6-061ADD8E7FC4}"/>
    <cellStyle name="Note 17 2 2 3 7" xfId="18580" xr:uid="{0E1D2418-67A7-42CE-9D55-D101D560145B}"/>
    <cellStyle name="Note 17 2 2 3 8" xfId="19337" xr:uid="{81415FAC-053A-47C7-BA0E-E00C88D284B9}"/>
    <cellStyle name="Note 17 2 2 4" xfId="12713" xr:uid="{D8BF85F4-2597-4BA8-9B02-AFD2F45991B8}"/>
    <cellStyle name="Note 17 2 2 5" xfId="12034" xr:uid="{1622FDDD-63B7-4EE9-A949-E2E02B59B2F3}"/>
    <cellStyle name="Note 17 2 2 6" xfId="10798" xr:uid="{F0835CFD-9ABE-4167-BF7D-27F9C7C85B45}"/>
    <cellStyle name="Note 17 2 2 7" xfId="11618" xr:uid="{F1E64BD2-37F9-4936-B75D-986B5F2DFDDC}"/>
    <cellStyle name="Note 17 2 2 8" xfId="11139" xr:uid="{F6647F14-7BE6-4C17-A805-198B541ABAAE}"/>
    <cellStyle name="Note 17 2 2 9" xfId="11433" xr:uid="{26F1F7C3-D55F-4FE4-8658-530918DD01E8}"/>
    <cellStyle name="Note 17 2 3" xfId="8474" xr:uid="{093BA58F-8138-4E22-987E-DBA83B40921B}"/>
    <cellStyle name="Note 17 2 3 2" xfId="13214" xr:uid="{D14B382B-2F31-4521-91FB-4CD985B10D58}"/>
    <cellStyle name="Note 17 2 3 3" xfId="14234" xr:uid="{CF7424BD-4900-460A-A104-E9A58303E689}"/>
    <cellStyle name="Note 17 2 3 4" xfId="15194" xr:uid="{5B40AA9A-B79D-40A9-A173-2E2802D410FD}"/>
    <cellStyle name="Note 17 2 3 5" xfId="16143" xr:uid="{2C29F5DE-0404-40D6-80CF-0B00CD5EF1A9}"/>
    <cellStyle name="Note 17 2 3 6" xfId="17016" xr:uid="{4C00BB91-F1D7-4389-8993-F335A56200E2}"/>
    <cellStyle name="Note 17 2 3 7" xfId="17881" xr:uid="{002CDE1F-51E4-4BF2-8B2E-A2C4D55F6709}"/>
    <cellStyle name="Note 17 2 3 8" xfId="18657" xr:uid="{618D1144-DA13-4045-A904-75F431E3E338}"/>
    <cellStyle name="Note 17 2 4" xfId="9484" xr:uid="{11B42FDA-2F42-482B-B61F-EA3DE3A52531}"/>
    <cellStyle name="Note 17 2 4 2" xfId="13888" xr:uid="{21B7D352-0D2E-4861-BB02-64C21AED2C4D}"/>
    <cellStyle name="Note 17 2 4 3" xfId="14848" xr:uid="{237D5900-7687-4622-869A-9D3FD9FC5162}"/>
    <cellStyle name="Note 17 2 4 4" xfId="15800" xr:uid="{4E6E7578-BAF4-4CC4-A18D-582D73EB9134}"/>
    <cellStyle name="Note 17 2 4 5" xfId="16674" xr:uid="{8C6F435E-0AE0-495E-84DE-714E31A0EFD5}"/>
    <cellStyle name="Note 17 2 4 6" xfId="17539" xr:uid="{E0638B16-E8B8-42F6-9D0E-88198F71CFD3}"/>
    <cellStyle name="Note 17 2 4 7" xfId="18315" xr:uid="{68324C01-CB6B-4C33-8CD6-84A3B3D8F97A}"/>
    <cellStyle name="Note 17 2 4 8" xfId="19072" xr:uid="{E81B8124-23ED-4DC4-866F-6BAF3A333C7C}"/>
    <cellStyle name="Note 17 2 5" xfId="12185" xr:uid="{1AAA3B6B-1A33-45E1-A82E-F06FFC4535A7}"/>
    <cellStyle name="Note 17 2 6" xfId="10678" xr:uid="{484C08B0-AE75-49F1-B02F-ED93747749B0}"/>
    <cellStyle name="Note 17 2 7" xfId="13610" xr:uid="{396B49EB-9359-45A1-855D-EC119FB97940}"/>
    <cellStyle name="Note 17 2 8" xfId="14588" xr:uid="{A89AC8AC-92A8-4A5A-883F-7371613FEC69}"/>
    <cellStyle name="Note 17 2 9" xfId="15541" xr:uid="{153E5E93-7F85-436D-B417-273080DD231E}"/>
    <cellStyle name="Note 17 3" xfId="7132" xr:uid="{57FB925B-CBF7-4C1F-92D1-19A6469ED6F9}"/>
    <cellStyle name="Note 17 3 10" xfId="17338" xr:uid="{A9D70BAF-2F95-4450-B746-C0607DFF2C14}"/>
    <cellStyle name="Note 17 3 2" xfId="8772" xr:uid="{7C5CA40F-20D3-42E8-B916-8BF96CB4B57E}"/>
    <cellStyle name="Note 17 3 2 2" xfId="13432" xr:uid="{7C8CA7F7-F5F8-407D-B08D-DD8FA0B85041}"/>
    <cellStyle name="Note 17 3 2 3" xfId="14438" xr:uid="{2785A2E9-A26A-472B-A22A-523E522FA6C6}"/>
    <cellStyle name="Note 17 3 2 4" xfId="15396" xr:uid="{E9F347B4-7B4D-4A01-A7C4-5937BFE1D330}"/>
    <cellStyle name="Note 17 3 2 5" xfId="16323" xr:uid="{FF1E7192-A10C-4974-BB3F-18D6E816D38A}"/>
    <cellStyle name="Note 17 3 2 6" xfId="17194" xr:uid="{2F110E9F-467B-4B3E-ADEC-213D30BF08B6}"/>
    <cellStyle name="Note 17 3 2 7" xfId="18041" xr:uid="{3742DA41-3275-474D-972C-06B1D6A7DFB1}"/>
    <cellStyle name="Note 17 3 2 8" xfId="18808" xr:uid="{2449E062-F347-4462-9DC4-49CA51D7BFF0}"/>
    <cellStyle name="Note 17 3 3" xfId="9635" xr:uid="{0A2CC6C9-9B2A-4A32-9CA6-BDB3F06D2E28}"/>
    <cellStyle name="Note 17 3 3 2" xfId="14039" xr:uid="{60103BB5-6BDE-4926-B209-120C5015472C}"/>
    <cellStyle name="Note 17 3 3 3" xfId="14999" xr:uid="{89663052-23E9-415F-A058-48FACC0A7A28}"/>
    <cellStyle name="Note 17 3 3 4" xfId="15951" xr:uid="{1D45000F-66DA-493C-8BAD-0CE5E773F538}"/>
    <cellStyle name="Note 17 3 3 5" xfId="16825" xr:uid="{47D06283-763D-4AE5-A703-774BEBF655AE}"/>
    <cellStyle name="Note 17 3 3 6" xfId="17690" xr:uid="{20A5DF0F-8B6E-4757-AB05-B1D05EBF5DC8}"/>
    <cellStyle name="Note 17 3 3 7" xfId="18466" xr:uid="{9C5475AC-D9B8-48CA-B29C-761010BF89E7}"/>
    <cellStyle name="Note 17 3 3 8" xfId="19223" xr:uid="{F97DE496-2569-451B-B8B4-E2CBAA6641E2}"/>
    <cellStyle name="Note 17 3 4" xfId="12402" xr:uid="{E5F8A350-FF7C-4F25-A018-193FDB60B488}"/>
    <cellStyle name="Note 17 3 5" xfId="10474" xr:uid="{A14ECED0-00A6-40EC-8A12-BC4502042995}"/>
    <cellStyle name="Note 17 3 6" xfId="13646" xr:uid="{8500C8F7-3B5F-43D8-B59F-8A25F49F80DB}"/>
    <cellStyle name="Note 17 3 7" xfId="14622" xr:uid="{0976E369-4C9E-4E0F-BEFA-13A66DF264EF}"/>
    <cellStyle name="Note 17 3 8" xfId="15574" xr:uid="{B5E4B616-2842-4147-BD90-8F9F37D29AF9}"/>
    <cellStyle name="Note 17 3 9" xfId="16469" xr:uid="{9AD5DE52-F494-47A2-B1BF-87540E9B5DF9}"/>
    <cellStyle name="Note 17 4" xfId="7974" xr:uid="{5706FB5B-93EB-4F0E-A843-5226D69F45F7}"/>
    <cellStyle name="Note 17 4 2" xfId="12943" xr:uid="{44491403-9470-446B-9C15-B841FDC1FFF0}"/>
    <cellStyle name="Note 17 4 3" xfId="10044" xr:uid="{9C459807-835D-41EA-B41E-1B70CC8F7C76}"/>
    <cellStyle name="Note 17 4 4" xfId="12687" xr:uid="{E4C38817-038E-4BA1-AA73-4185799D253D}"/>
    <cellStyle name="Note 17 4 5" xfId="10232" xr:uid="{D67A9C2A-4843-430E-AAEA-23D5CCD12762}"/>
    <cellStyle name="Note 17 4 6" xfId="13678" xr:uid="{A7EE48F4-79F4-4595-9213-BD6A3BF247D5}"/>
    <cellStyle name="Note 17 4 7" xfId="14647" xr:uid="{DE318632-658B-491F-8C78-6F258C9A4D13}"/>
    <cellStyle name="Note 17 4 8" xfId="15599" xr:uid="{6030D9BB-76BF-43ED-8581-349D9124D654}"/>
    <cellStyle name="Note 17 5" xfId="9407" xr:uid="{4A0ECAE3-F4E3-42FE-AEF9-EE5DDD47906D}"/>
    <cellStyle name="Note 17 5 2" xfId="13811" xr:uid="{BF234C04-CC40-4C26-8AC6-F0797BFA4EE8}"/>
    <cellStyle name="Note 17 5 3" xfId="14771" xr:uid="{C917720C-8AA9-41D9-A19E-4AB9B0CA6EBA}"/>
    <cellStyle name="Note 17 5 4" xfId="15723" xr:uid="{6C40789B-39F1-469A-A7CB-11D211BE6323}"/>
    <cellStyle name="Note 17 5 5" xfId="16597" xr:uid="{E1312CE6-5ADD-40C7-B3A0-A4C44B96BD29}"/>
    <cellStyle name="Note 17 5 6" xfId="17462" xr:uid="{3E6E7B97-79B7-4C20-B526-81C9D525AABA}"/>
    <cellStyle name="Note 17 5 7" xfId="18238" xr:uid="{C7177DFB-E5AF-49B5-B40E-596DBE885F22}"/>
    <cellStyle name="Note 17 5 8" xfId="18995" xr:uid="{46310780-F88D-405C-B172-5556DAB5FA30}"/>
    <cellStyle name="Note 17 6" xfId="11847" xr:uid="{1DFF3D5F-3F0E-4E0A-963D-B998149D1244}"/>
    <cellStyle name="Note 17 7" xfId="10964" xr:uid="{B6588184-69CB-4D77-B090-55C6E67C4E9B}"/>
    <cellStyle name="Note 17 8" xfId="11466" xr:uid="{F041F1BE-7068-4582-BD0C-B6DE361DAD86}"/>
    <cellStyle name="Note 17 9" xfId="11261" xr:uid="{900661E1-9CE6-42F0-B5F8-3EB90FC5DF3C}"/>
    <cellStyle name="Note 18" xfId="6206" xr:uid="{419BE9F3-E4EF-4472-8F21-168D39C90428}"/>
    <cellStyle name="Note 18 10" xfId="11260" xr:uid="{99C9027E-F633-4AB1-A61D-8DAF64A5B775}"/>
    <cellStyle name="Note 18 11" xfId="12526" xr:uid="{DFFBB4CF-A28E-4F04-8C2E-C06EA46D578E}"/>
    <cellStyle name="Note 18 12" xfId="10355" xr:uid="{A9EC95DF-E20C-4A39-8951-C4FA236D4BD6}"/>
    <cellStyle name="Note 18 13" xfId="13150" xr:uid="{044C9A9F-CEC3-4ED7-B670-23EF54A7D98B}"/>
    <cellStyle name="Note 18 2" xfId="6207" xr:uid="{48F410C0-BBA2-4763-AEBC-EBDBE53BBD42}"/>
    <cellStyle name="Note 18 2 10" xfId="13555" xr:uid="{4D66C0EF-1E97-49C7-B1ED-106086945DD4}"/>
    <cellStyle name="Note 18 2 11" xfId="14556" xr:uid="{70E939DA-5216-41B2-96B0-E36DE9215E9C}"/>
    <cellStyle name="Note 18 2 12" xfId="15514" xr:uid="{CF3A2990-C7A3-4B6B-B443-CE1555A5015D}"/>
    <cellStyle name="Note 18 2 2" xfId="6832" xr:uid="{70B484EE-FE65-4AC8-8A0F-04CCDFBACA06}"/>
    <cellStyle name="Note 18 2 2 10" xfId="11134" xr:uid="{537E0BC0-633D-4EB0-BDC6-50CA5464425A}"/>
    <cellStyle name="Note 18 2 2 11" xfId="13574" xr:uid="{14923C74-C3D5-49F5-B896-177186B8B5B1}"/>
    <cellStyle name="Note 18 2 2 2" xfId="7656" xr:uid="{F4FF85FF-734D-44BE-A157-27A6693E25F6}"/>
    <cellStyle name="Note 18 2 2 2 10" xfId="10328" xr:uid="{60C5C83B-8B79-4DC2-A3F1-90096D2F2F2B}"/>
    <cellStyle name="Note 18 2 2 2 2" xfId="9296" xr:uid="{550A2DAB-B819-4DDA-A673-0F164A7C3B80}"/>
    <cellStyle name="Note 18 2 2 2 2 2" xfId="13730" xr:uid="{F569D49F-7F7D-40C4-B0F8-D8BCA449AF9E}"/>
    <cellStyle name="Note 18 2 2 2 2 3" xfId="14692" xr:uid="{8B06DA2C-CEBE-478E-9EF1-F3A1C3C15460}"/>
    <cellStyle name="Note 18 2 2 2 2 4" xfId="15644" xr:uid="{A910A5B7-24CB-4473-872B-7C91BE8D375E}"/>
    <cellStyle name="Note 18 2 2 2 2 5" xfId="16524" xr:uid="{EAFD25BA-D44E-48A5-B2B9-7E01F2AB2F91}"/>
    <cellStyle name="Note 18 2 2 2 2 6" xfId="17390" xr:uid="{7844C7CF-94A0-41D1-A724-16E7DA27AD26}"/>
    <cellStyle name="Note 18 2 2 2 2 7" xfId="18166" xr:uid="{9F3474C2-E503-4824-A2B6-81CEA203B982}"/>
    <cellStyle name="Note 18 2 2 2 2 8" xfId="18923" xr:uid="{BD5EF375-3C62-403A-82E1-EA1C8E4D67B6}"/>
    <cellStyle name="Note 18 2 2 2 3" xfId="9750" xr:uid="{036B431F-FDE9-446E-822A-131844692486}"/>
    <cellStyle name="Note 18 2 2 2 3 2" xfId="14154" xr:uid="{8F44E5C2-03C4-40CF-A212-C7D70D236691}"/>
    <cellStyle name="Note 18 2 2 2 3 3" xfId="15114" xr:uid="{C5544999-A15D-4FBF-8EEF-D8713E4D0FB1}"/>
    <cellStyle name="Note 18 2 2 2 3 4" xfId="16066" xr:uid="{D627691E-A9CA-4064-8343-2948DB6AF0ED}"/>
    <cellStyle name="Note 18 2 2 2 3 5" xfId="16940" xr:uid="{A34B642E-7077-4D6C-98AB-577A83887ACC}"/>
    <cellStyle name="Note 18 2 2 2 3 6" xfId="17805" xr:uid="{F1BC221F-6741-41C6-A2B7-3DE7EBAA4408}"/>
    <cellStyle name="Note 18 2 2 2 3 7" xfId="18581" xr:uid="{1BD3DE93-5FBF-4D8C-BC66-4D53A221FBA9}"/>
    <cellStyle name="Note 18 2 2 2 3 8" xfId="19338" xr:uid="{B5294EE0-50E5-4999-818D-258F4209F2D0}"/>
    <cellStyle name="Note 18 2 2 2 4" xfId="12714" xr:uid="{FB67FEAF-F673-47A4-BC29-A08337A36DBA}"/>
    <cellStyle name="Note 18 2 2 2 5" xfId="12822" xr:uid="{F1BF4A91-430B-4472-87B4-8F8861CC34D8}"/>
    <cellStyle name="Note 18 2 2 2 6" xfId="10150" xr:uid="{2D5C5E57-B286-4568-827D-C60EC06252DA}"/>
    <cellStyle name="Note 18 2 2 2 7" xfId="11795" xr:uid="{DD945361-7DE6-471C-AA68-86665A614A74}"/>
    <cellStyle name="Note 18 2 2 2 8" xfId="11007" xr:uid="{511EC4C1-4AE0-4288-8CC9-7F99FBF48CAE}"/>
    <cellStyle name="Note 18 2 2 2 9" xfId="12569" xr:uid="{7408EE2B-D605-4A02-8567-3FBAD6042A36}"/>
    <cellStyle name="Note 18 2 2 3" xfId="8472" xr:uid="{21A7E991-9339-4C34-8599-63D15E74E9A1}"/>
    <cellStyle name="Note 18 2 2 3 2" xfId="13212" xr:uid="{F90DCCF9-2E8E-496D-9693-8DA7C55A1B37}"/>
    <cellStyle name="Note 18 2 2 3 3" xfId="14232" xr:uid="{840B5A39-ACD8-4AA0-919C-C192B03C43D4}"/>
    <cellStyle name="Note 18 2 2 3 4" xfId="15192" xr:uid="{7D1847D6-CF45-408F-8C6A-DD14E2C16893}"/>
    <cellStyle name="Note 18 2 2 3 5" xfId="16141" xr:uid="{1F4E9246-0604-40FD-B696-F9AC3D1561F9}"/>
    <cellStyle name="Note 18 2 2 3 6" xfId="17014" xr:uid="{722602CC-B4A1-4F4F-B5FC-C63D196161CB}"/>
    <cellStyle name="Note 18 2 2 3 7" xfId="17879" xr:uid="{B40A1867-6268-435C-A370-05E8C70DB4D8}"/>
    <cellStyle name="Note 18 2 2 3 8" xfId="18655" xr:uid="{92D178E4-5C69-408D-8220-006BCD55E384}"/>
    <cellStyle name="Note 18 2 2 4" xfId="9482" xr:uid="{E8CD4552-6009-4C97-8213-9673307B5B0E}"/>
    <cellStyle name="Note 18 2 2 4 2" xfId="13886" xr:uid="{44442A8C-3C29-4687-BEE5-1EBB6D81B3DE}"/>
    <cellStyle name="Note 18 2 2 4 3" xfId="14846" xr:uid="{98662F18-5FC9-4859-85C5-7AAE6D93C2A7}"/>
    <cellStyle name="Note 18 2 2 4 4" xfId="15798" xr:uid="{951AEC89-31E9-46BA-A292-1C0C246031C4}"/>
    <cellStyle name="Note 18 2 2 4 5" xfId="16672" xr:uid="{73902120-F631-478D-B00C-8A8DE5E9ACD8}"/>
    <cellStyle name="Note 18 2 2 4 6" xfId="17537" xr:uid="{D266822B-4957-42A1-A8D4-3DB7DE4B3E3F}"/>
    <cellStyle name="Note 18 2 2 4 7" xfId="18313" xr:uid="{736DFFB6-7597-4F1F-A660-0C14624795A7}"/>
    <cellStyle name="Note 18 2 2 4 8" xfId="19070" xr:uid="{FAAE04A3-19E7-451C-826E-ACA7D80A7833}"/>
    <cellStyle name="Note 18 2 2 5" xfId="12183" xr:uid="{1CFCAD31-19F5-4112-BD1F-7147D9E15C55}"/>
    <cellStyle name="Note 18 2 2 6" xfId="10680" xr:uid="{490DB845-B280-436C-AC14-4B10462E80DE}"/>
    <cellStyle name="Note 18 2 2 7" xfId="12077" xr:uid="{93A216DB-B085-4F4C-BFD3-C3095BC95588}"/>
    <cellStyle name="Note 18 2 2 8" xfId="10771" xr:uid="{CE5ED558-8D54-4202-8173-241F2DE41284}"/>
    <cellStyle name="Note 18 2 2 9" xfId="11641" xr:uid="{CA5DBC6D-9861-4811-85C9-C272C7C1D8F6}"/>
    <cellStyle name="Note 18 2 3" xfId="7134" xr:uid="{FF6289C2-3992-47C9-9C28-838621D82803}"/>
    <cellStyle name="Note 18 2 3 10" xfId="15537" xr:uid="{26778607-65E9-4899-A9D4-BDE1F34FC505}"/>
    <cellStyle name="Note 18 2 3 2" xfId="8774" xr:uid="{7B9A26B4-1669-44E4-995F-A05A1B74B098}"/>
    <cellStyle name="Note 18 2 3 2 2" xfId="13434" xr:uid="{DE63D278-0F7F-4570-8274-1D19A99704A7}"/>
    <cellStyle name="Note 18 2 3 2 3" xfId="14440" xr:uid="{D68E66D9-310E-4EBB-9904-E162208D7918}"/>
    <cellStyle name="Note 18 2 3 2 4" xfId="15398" xr:uid="{81D9B22F-55E1-49DB-BD6C-2E9784573F9B}"/>
    <cellStyle name="Note 18 2 3 2 5" xfId="16325" xr:uid="{4EAC2FC3-CACA-4402-AC05-4582EDBA6B16}"/>
    <cellStyle name="Note 18 2 3 2 6" xfId="17196" xr:uid="{72343A5A-1460-4A38-876A-E48F869B444D}"/>
    <cellStyle name="Note 18 2 3 2 7" xfId="18043" xr:uid="{22624C47-CB2E-4615-B8C6-E0E2EA57CD4A}"/>
    <cellStyle name="Note 18 2 3 2 8" xfId="18810" xr:uid="{ACB9FDCC-5EF9-467A-B6E9-0BFAE64D7CFD}"/>
    <cellStyle name="Note 18 2 3 3" xfId="9637" xr:uid="{9ACB188C-2DDF-4C2A-AFBC-04B9B7FBBE5B}"/>
    <cellStyle name="Note 18 2 3 3 2" xfId="14041" xr:uid="{354F3380-5038-4399-A775-EA5CAE17C223}"/>
    <cellStyle name="Note 18 2 3 3 3" xfId="15001" xr:uid="{26F68AAC-98E4-466F-ABCA-C410FF3317E9}"/>
    <cellStyle name="Note 18 2 3 3 4" xfId="15953" xr:uid="{01C542BD-BBE9-43A5-8456-9E8410C4100A}"/>
    <cellStyle name="Note 18 2 3 3 5" xfId="16827" xr:uid="{E8BB8C23-C0E3-42E4-85A8-A2C650D8FCB6}"/>
    <cellStyle name="Note 18 2 3 3 6" xfId="17692" xr:uid="{B92934ED-E48B-4BD7-9DD9-D1FA98045D90}"/>
    <cellStyle name="Note 18 2 3 3 7" xfId="18468" xr:uid="{8F6ADEBA-DA18-42FF-8099-D44E4BF4E5B5}"/>
    <cellStyle name="Note 18 2 3 3 8" xfId="19225" xr:uid="{601F66B3-B1B1-4874-B6F3-86A278DBA774}"/>
    <cellStyle name="Note 18 2 3 4" xfId="12404" xr:uid="{E9C45A70-59B5-42DB-BC8A-42BB84326102}"/>
    <cellStyle name="Note 18 2 3 5" xfId="10472" xr:uid="{D770D6BD-317E-41B1-B4E1-D844BEFB71E5}"/>
    <cellStyle name="Note 18 2 3 6" xfId="12109" xr:uid="{796623C7-8C33-42FD-BA57-CFE00E1A779D}"/>
    <cellStyle name="Note 18 2 3 7" xfId="10741" xr:uid="{C4A76F80-F800-449E-A326-1BA1D0D8DC13}"/>
    <cellStyle name="Note 18 2 3 8" xfId="13603" xr:uid="{49650D66-0792-48FD-AF25-6CAAE704FE1F}"/>
    <cellStyle name="Note 18 2 3 9" xfId="14584" xr:uid="{B1E808E8-F7CF-4255-83D7-8BB6BF4BDB86}"/>
    <cellStyle name="Note 18 2 4" xfId="7976" xr:uid="{A36A6402-2DA7-45F8-913E-4C97AD4492D7}"/>
    <cellStyle name="Note 18 2 4 2" xfId="12945" xr:uid="{A14784C1-34A7-4BFA-BFE6-F4E09E38B787}"/>
    <cellStyle name="Note 18 2 4 3" xfId="12012" xr:uid="{DD198034-1D5B-4088-8EB7-74CC0FCD0FA6}"/>
    <cellStyle name="Note 18 2 4 4" xfId="10819" xr:uid="{22E5390F-9E69-4290-909D-2BD57EE95DFE}"/>
    <cellStyle name="Note 18 2 4 5" xfId="11600" xr:uid="{27EEE021-E8B0-4DBE-A382-FEE6D745A479}"/>
    <cellStyle name="Note 18 2 4 6" xfId="11157" xr:uid="{778959A4-DAA5-4211-AE08-9E386BD2638B}"/>
    <cellStyle name="Note 18 2 4 7" xfId="13571" xr:uid="{5673CD52-7371-4B3F-9E60-80ED57CAC210}"/>
    <cellStyle name="Note 18 2 4 8" xfId="14567" xr:uid="{FFC1BD5F-06DF-404A-8B5C-52E756C6DF20}"/>
    <cellStyle name="Note 18 2 5" xfId="9409" xr:uid="{DF39D04E-AA08-48A3-85B5-6EDD4897945D}"/>
    <cellStyle name="Note 18 2 5 2" xfId="13813" xr:uid="{76EF7DC1-B8B5-42E1-9276-498E0F55B84B}"/>
    <cellStyle name="Note 18 2 5 3" xfId="14773" xr:uid="{47037729-2B81-4FDF-9662-6911F1145DEA}"/>
    <cellStyle name="Note 18 2 5 4" xfId="15725" xr:uid="{21702915-1249-498A-839C-37FE944A747A}"/>
    <cellStyle name="Note 18 2 5 5" xfId="16599" xr:uid="{6BE3770E-A62B-493B-8102-2DC4589AF126}"/>
    <cellStyle name="Note 18 2 5 6" xfId="17464" xr:uid="{3A064D87-3F23-42BB-9AAE-0032654B5E53}"/>
    <cellStyle name="Note 18 2 5 7" xfId="18240" xr:uid="{F8716521-B136-4F07-ACF6-FDBBEF82D459}"/>
    <cellStyle name="Note 18 2 5 8" xfId="18997" xr:uid="{8910C9A5-AB31-45A5-9FC1-E05536EF2777}"/>
    <cellStyle name="Note 18 2 6" xfId="11849" xr:uid="{E0D91DDB-79DC-4378-BF28-44D04BE5EED4}"/>
    <cellStyle name="Note 18 2 7" xfId="10962" xr:uid="{C8AD594B-BD3F-4248-8FD1-FA5A429F4070}"/>
    <cellStyle name="Note 18 2 8" xfId="11468" xr:uid="{9B08EE61-070B-400A-868C-95EA43754CAD}"/>
    <cellStyle name="Note 18 2 9" xfId="11259" xr:uid="{E99DDB99-EC6A-4476-8578-648D9AF6B2B3}"/>
    <cellStyle name="Note 18 3" xfId="6833" xr:uid="{BDE5DE99-300B-4296-BAC1-C6FA6F140FA9}"/>
    <cellStyle name="Note 18 3 10" xfId="11049" xr:uid="{60C97169-3668-44F0-8DE7-DE36EF6BB19E}"/>
    <cellStyle name="Note 18 3 11" xfId="13587" xr:uid="{3D73C3AA-4EDB-4162-BA2F-D38F65FC1021}"/>
    <cellStyle name="Note 18 3 2" xfId="7657" xr:uid="{C936F241-4910-407D-889A-10A13811ACAE}"/>
    <cellStyle name="Note 18 3 2 10" xfId="18011" xr:uid="{E2A4B206-C832-48B1-991A-6A1795042DED}"/>
    <cellStyle name="Note 18 3 2 2" xfId="9297" xr:uid="{72CC0513-4001-4717-93F8-2DF6BB35212C}"/>
    <cellStyle name="Note 18 3 2 2 2" xfId="13731" xr:uid="{57A38E69-43C3-4EA7-9EB5-3F269565D610}"/>
    <cellStyle name="Note 18 3 2 2 3" xfId="14693" xr:uid="{5844E0EB-4F66-477E-89DF-BD363FA50BFF}"/>
    <cellStyle name="Note 18 3 2 2 4" xfId="15645" xr:uid="{6B7A0856-4DFF-4274-9343-9DBE21B91DF6}"/>
    <cellStyle name="Note 18 3 2 2 5" xfId="16525" xr:uid="{DDBF74BD-CB05-4A0F-98B4-4251072F5455}"/>
    <cellStyle name="Note 18 3 2 2 6" xfId="17391" xr:uid="{984D42FD-C6EF-468C-8386-B45618F37225}"/>
    <cellStyle name="Note 18 3 2 2 7" xfId="18167" xr:uid="{F9D8441D-F34C-4FAD-BC94-7CDDA8A66C62}"/>
    <cellStyle name="Note 18 3 2 2 8" xfId="18924" xr:uid="{A4FCE3A9-AFB3-4D6D-9F5E-A28FBF1D147B}"/>
    <cellStyle name="Note 18 3 2 3" xfId="9751" xr:uid="{CD16B98A-0EDB-4520-83DC-CD70567EB6DE}"/>
    <cellStyle name="Note 18 3 2 3 2" xfId="14155" xr:uid="{B10D1A44-CD7B-464A-87CA-B977168B5BF4}"/>
    <cellStyle name="Note 18 3 2 3 3" xfId="15115" xr:uid="{B05096F2-6670-46D4-A325-51812195CBDB}"/>
    <cellStyle name="Note 18 3 2 3 4" xfId="16067" xr:uid="{FABB81A0-B1C5-40FC-AC83-EC883316F8CB}"/>
    <cellStyle name="Note 18 3 2 3 5" xfId="16941" xr:uid="{444B5527-B0B3-43F9-A876-439525BFA4A7}"/>
    <cellStyle name="Note 18 3 2 3 6" xfId="17806" xr:uid="{24E60F29-42E5-4D63-9478-009F6EAF234C}"/>
    <cellStyle name="Note 18 3 2 3 7" xfId="18582" xr:uid="{870C0AA8-5C36-4270-ABF3-957B686B1CDD}"/>
    <cellStyle name="Note 18 3 2 3 8" xfId="19339" xr:uid="{96C0ADAE-7014-4CAB-AC53-94886B8D703A}"/>
    <cellStyle name="Note 18 3 2 4" xfId="12715" xr:uid="{D52B44FA-EAAB-4CC0-9CDA-CB06F68E450B}"/>
    <cellStyle name="Note 18 3 2 5" xfId="13357" xr:uid="{A1E372A1-AE00-4198-B64E-4A8F0F0887C6}"/>
    <cellStyle name="Note 18 3 2 6" xfId="14371" xr:uid="{24B248D7-E2F8-4A2D-9245-EF513C200DB2}"/>
    <cellStyle name="Note 18 3 2 7" xfId="15329" xr:uid="{5A895B4A-8B41-42F2-B7EE-C35308A9DE58}"/>
    <cellStyle name="Note 18 3 2 8" xfId="16273" xr:uid="{98CADF20-2550-488E-A868-7E94AC754D0E}"/>
    <cellStyle name="Note 18 3 2 9" xfId="17146" xr:uid="{732EEB0C-C064-42C8-BD9D-02B33F6D424F}"/>
    <cellStyle name="Note 18 3 3" xfId="8473" xr:uid="{F862D1DD-3D15-4C4B-9A91-7BD835388F68}"/>
    <cellStyle name="Note 18 3 3 2" xfId="13213" xr:uid="{0A4416FB-4CEB-4A5E-8CDC-54F467B251FC}"/>
    <cellStyle name="Note 18 3 3 3" xfId="14233" xr:uid="{D7A95A6C-09A3-48ED-B07A-C738C32322CD}"/>
    <cellStyle name="Note 18 3 3 4" xfId="15193" xr:uid="{C87921C2-B464-4B70-B945-C38C8FA3F8A2}"/>
    <cellStyle name="Note 18 3 3 5" xfId="16142" xr:uid="{A83877FC-7EC1-47D0-AA0F-5F5C1D0168F4}"/>
    <cellStyle name="Note 18 3 3 6" xfId="17015" xr:uid="{46256D88-8CC0-4C8A-913C-1F1A1B4BA064}"/>
    <cellStyle name="Note 18 3 3 7" xfId="17880" xr:uid="{87FBB66A-B310-4868-8AEB-F59917A2CD58}"/>
    <cellStyle name="Note 18 3 3 8" xfId="18656" xr:uid="{6C66476E-9E33-42F4-BCF9-BDEE743EF285}"/>
    <cellStyle name="Note 18 3 4" xfId="9483" xr:uid="{0C6FEDAB-C704-4493-B3D8-289EC044E044}"/>
    <cellStyle name="Note 18 3 4 2" xfId="13887" xr:uid="{13546C88-8EAF-4473-9487-41782C1841D2}"/>
    <cellStyle name="Note 18 3 4 3" xfId="14847" xr:uid="{BB50759F-DAC2-4A63-B475-7DF85A19F676}"/>
    <cellStyle name="Note 18 3 4 4" xfId="15799" xr:uid="{4A1061D8-EA23-44C1-874F-5F56F3ECDFB6}"/>
    <cellStyle name="Note 18 3 4 5" xfId="16673" xr:uid="{363C3161-4336-4959-A04E-BED9C6B72292}"/>
    <cellStyle name="Note 18 3 4 6" xfId="17538" xr:uid="{FB981442-B78A-40C4-BBDB-51241A80863D}"/>
    <cellStyle name="Note 18 3 4 7" xfId="18314" xr:uid="{19E1B001-1531-468A-9E8D-37CF08ED74A6}"/>
    <cellStyle name="Note 18 3 4 8" xfId="19071" xr:uid="{EF079063-34AE-47C6-BBB8-3E15EF5DD7E7}"/>
    <cellStyle name="Note 18 3 5" xfId="12184" xr:uid="{68639678-DB12-4B26-A461-8EC5D63B52B3}"/>
    <cellStyle name="Note 18 3 6" xfId="10679" xr:uid="{8DACBD7F-4CC5-46F2-8F43-DAFF9E80E91B}"/>
    <cellStyle name="Note 18 3 7" xfId="12588" xr:uid="{C54540B6-0B39-4EF4-B671-0C93452B8659}"/>
    <cellStyle name="Note 18 3 8" xfId="10314" xr:uid="{D746940E-43BE-49D4-AA92-3A25B9F3E011}"/>
    <cellStyle name="Note 18 3 9" xfId="11746" xr:uid="{427A6689-A712-4DCA-869D-423E222AED04}"/>
    <cellStyle name="Note 18 4" xfId="7133" xr:uid="{19873546-306A-491A-825F-E135C9F4F954}"/>
    <cellStyle name="Note 18 4 10" xfId="12091" xr:uid="{8D8AC0C3-1EC9-46EF-958D-AB18CB7B4665}"/>
    <cellStyle name="Note 18 4 2" xfId="8773" xr:uid="{5E1917AB-1BE0-4EE3-86E4-A4E19CE9F560}"/>
    <cellStyle name="Note 18 4 2 2" xfId="13433" xr:uid="{F85CE418-A30D-485E-8822-52CF678B80C0}"/>
    <cellStyle name="Note 18 4 2 3" xfId="14439" xr:uid="{C744487C-1748-424F-96F1-BDC027B9C582}"/>
    <cellStyle name="Note 18 4 2 4" xfId="15397" xr:uid="{7598AE14-1D81-4E7C-8058-BCB832F5ECCE}"/>
    <cellStyle name="Note 18 4 2 5" xfId="16324" xr:uid="{891D84AF-D3B4-4072-A400-3E38DD651479}"/>
    <cellStyle name="Note 18 4 2 6" xfId="17195" xr:uid="{6DA6E795-C816-4351-8017-B025E0671DC2}"/>
    <cellStyle name="Note 18 4 2 7" xfId="18042" xr:uid="{2CA475B0-6A32-40EB-8311-F37F7001B348}"/>
    <cellStyle name="Note 18 4 2 8" xfId="18809" xr:uid="{6F5A9F3C-4D92-47BF-B30F-DE12B6CAC0FF}"/>
    <cellStyle name="Note 18 4 3" xfId="9636" xr:uid="{24601326-9C41-4D20-9279-5246EE91F2E6}"/>
    <cellStyle name="Note 18 4 3 2" xfId="14040" xr:uid="{3CB91ACC-6958-40D9-8344-BE670174C085}"/>
    <cellStyle name="Note 18 4 3 3" xfId="15000" xr:uid="{BE16FBFF-7DA5-4294-A3FC-CEC837D425C7}"/>
    <cellStyle name="Note 18 4 3 4" xfId="15952" xr:uid="{476B5820-22F4-46CB-A359-1385B938C682}"/>
    <cellStyle name="Note 18 4 3 5" xfId="16826" xr:uid="{D9868D9B-4DE8-48D6-969F-D3C5FA4EA5DC}"/>
    <cellStyle name="Note 18 4 3 6" xfId="17691" xr:uid="{D3D6393E-CFC2-4960-BDDD-E93F83384A1E}"/>
    <cellStyle name="Note 18 4 3 7" xfId="18467" xr:uid="{68450448-EE59-4A10-B6CA-AC95CDB6F7D8}"/>
    <cellStyle name="Note 18 4 3 8" xfId="19224" xr:uid="{0A094BD0-531D-4D2B-ADE8-2CA68673F774}"/>
    <cellStyle name="Note 18 4 4" xfId="12403" xr:uid="{82EC4E0C-9237-4196-A900-ADF8EFD61EB2}"/>
    <cellStyle name="Note 18 4 5" xfId="10473" xr:uid="{19186F27-6C05-41A4-A869-EFE023569D40}"/>
    <cellStyle name="Note 18 4 6" xfId="13139" xr:uid="{C6B84A99-6889-4709-9BE7-CCDB71C1A100}"/>
    <cellStyle name="Note 18 4 7" xfId="9889" xr:uid="{6092076B-C8FE-476B-ABF3-0B3FB5D80573}"/>
    <cellStyle name="Note 18 4 8" xfId="12292" xr:uid="{8317652A-DE71-4F26-BB99-9FC8B46E67C6}"/>
    <cellStyle name="Note 18 4 9" xfId="10572" xr:uid="{1CA7FBBF-F2CE-4488-AD03-726D99E4F820}"/>
    <cellStyle name="Note 18 5" xfId="7975" xr:uid="{DE1CD01F-A464-4EC2-A803-638A1A7A69DC}"/>
    <cellStyle name="Note 18 5 2" xfId="12944" xr:uid="{4DD2F8C7-CA28-49BF-A653-FD5E4C3B9B08}"/>
    <cellStyle name="Note 18 5 3" xfId="10043" xr:uid="{C0DE468F-3897-433B-9713-6A57BE996007}"/>
    <cellStyle name="Note 18 5 4" xfId="13708" xr:uid="{981EF9B4-3E66-43F0-926B-A375EB5D2334}"/>
    <cellStyle name="Note 18 5 5" xfId="14672" xr:uid="{117449D7-DBA3-40CD-B437-DF812510434F}"/>
    <cellStyle name="Note 18 5 6" xfId="15624" xr:uid="{DB72D75E-33E0-4FC4-A105-47D3656B5E3D}"/>
    <cellStyle name="Note 18 5 7" xfId="16506" xr:uid="{C701EB93-C90F-4670-AAFE-16DCF460CE39}"/>
    <cellStyle name="Note 18 5 8" xfId="17374" xr:uid="{00455508-0768-48F9-B003-14B3B4321051}"/>
    <cellStyle name="Note 18 6" xfId="9408" xr:uid="{CB44EB13-DC29-4F3D-A7D7-5AB565E1C59F}"/>
    <cellStyle name="Note 18 6 2" xfId="13812" xr:uid="{38AC0BBA-753A-4C63-8DD1-5E397239186F}"/>
    <cellStyle name="Note 18 6 3" xfId="14772" xr:uid="{50C113D5-F73D-4C7D-8747-03BD31E9D29B}"/>
    <cellStyle name="Note 18 6 4" xfId="15724" xr:uid="{888B7C0F-C604-452E-A0A1-6A286F5B10DB}"/>
    <cellStyle name="Note 18 6 5" xfId="16598" xr:uid="{C16A6A41-2F85-432D-A3F9-98CDE84CDA6B}"/>
    <cellStyle name="Note 18 6 6" xfId="17463" xr:uid="{8942E2BA-54DE-463F-B1AF-2FDC108C79BA}"/>
    <cellStyle name="Note 18 6 7" xfId="18239" xr:uid="{39D0B9F1-2AB5-4821-9BF7-DEE7700F4984}"/>
    <cellStyle name="Note 18 6 8" xfId="18996" xr:uid="{26197713-1691-4CBD-AC1A-7DCE18C426EF}"/>
    <cellStyle name="Note 18 7" xfId="11848" xr:uid="{CB16822B-9BAB-413F-AA07-8543536E66C6}"/>
    <cellStyle name="Note 18 8" xfId="10963" xr:uid="{10C76B32-DEA3-4BAF-8FAC-824E841A1228}"/>
    <cellStyle name="Note 18 9" xfId="11467" xr:uid="{CCE51F92-9208-42A5-81DC-70CFAB1655EB}"/>
    <cellStyle name="Note 19" xfId="6208" xr:uid="{8C01552E-C571-4CF4-998D-CCAA81750ED0}"/>
    <cellStyle name="Note 19 10" xfId="11258" xr:uid="{4FE7D9ED-3827-4F50-B561-D6A2541B4793}"/>
    <cellStyle name="Note 19 11" xfId="13017" xr:uid="{0F12450B-0A63-4ADF-BCCE-332EF2426B05}"/>
    <cellStyle name="Note 19 12" xfId="9975" xr:uid="{4F9FF95B-9732-4BB2-AD58-8A6BCCA524FF}"/>
    <cellStyle name="Note 19 13" xfId="11828" xr:uid="{27E4A1A1-07EC-48B0-A812-BE7C7DAB8442}"/>
    <cellStyle name="Note 19 2" xfId="6209" xr:uid="{A89FA2A5-CB6D-4C79-B16F-D93B38C020AC}"/>
    <cellStyle name="Note 19 2 10" xfId="12291" xr:uid="{DD960EBD-C55F-4FC0-811C-E23EF49DE3F7}"/>
    <cellStyle name="Note 19 2 11" xfId="10573" xr:uid="{EB3ACC51-752D-4C5E-A152-D67A4AAC057F}"/>
    <cellStyle name="Note 19 2 12" xfId="12090" xr:uid="{47A1E15C-8C99-45C8-BDD4-2481483775DE}"/>
    <cellStyle name="Note 19 2 2" xfId="6830" xr:uid="{204878D5-48F1-4079-9618-4A13016F0EB8}"/>
    <cellStyle name="Note 19 2 2 10" xfId="10516" xr:uid="{92C97814-F9C9-4351-B730-6C3C5B086823}"/>
    <cellStyle name="Note 19 2 2 11" xfId="12619" xr:uid="{5C831BD7-8C3E-4D3E-B730-44A07E2068E6}"/>
    <cellStyle name="Note 19 2 2 2" xfId="7658" xr:uid="{E8CA2F03-7A30-4AA4-A199-FD0778D00290}"/>
    <cellStyle name="Note 19 2 2 2 10" xfId="10322" xr:uid="{C6C50E91-F697-418D-AD7C-4B4EAB01BF8D}"/>
    <cellStyle name="Note 19 2 2 2 2" xfId="9298" xr:uid="{BD68354B-9B78-473B-834C-AE9DBA65EB09}"/>
    <cellStyle name="Note 19 2 2 2 2 2" xfId="13732" xr:uid="{F2CC3078-FA2C-4D00-9FF5-CC225FFE99F0}"/>
    <cellStyle name="Note 19 2 2 2 2 3" xfId="14694" xr:uid="{C399D698-6F96-4257-861B-0CCD6B528048}"/>
    <cellStyle name="Note 19 2 2 2 2 4" xfId="15646" xr:uid="{FB2E5D59-D4EE-417E-A0C9-DEABAD89A7DB}"/>
    <cellStyle name="Note 19 2 2 2 2 5" xfId="16526" xr:uid="{75C36524-28FD-4330-A9C0-6B2D69360BD1}"/>
    <cellStyle name="Note 19 2 2 2 2 6" xfId="17392" xr:uid="{17560FC3-AE10-40D9-8D70-975561467D37}"/>
    <cellStyle name="Note 19 2 2 2 2 7" xfId="18168" xr:uid="{3C8C2B1D-4DCC-40D1-960E-46B936A9BACD}"/>
    <cellStyle name="Note 19 2 2 2 2 8" xfId="18925" xr:uid="{1D5DA7E1-A369-432E-922A-53BB600855DA}"/>
    <cellStyle name="Note 19 2 2 2 3" xfId="9752" xr:uid="{8ECA322C-0206-4C7E-8346-C99190E55980}"/>
    <cellStyle name="Note 19 2 2 2 3 2" xfId="14156" xr:uid="{4587E723-B2A5-4979-9752-DF2E561E425D}"/>
    <cellStyle name="Note 19 2 2 2 3 3" xfId="15116" xr:uid="{3396AB69-8397-4ED9-AE9E-C31EBEB8770A}"/>
    <cellStyle name="Note 19 2 2 2 3 4" xfId="16068" xr:uid="{C3C921B9-18DC-4AF7-AF5E-322275A2C92D}"/>
    <cellStyle name="Note 19 2 2 2 3 5" xfId="16942" xr:uid="{A2FE45EF-C9D8-426D-BF07-8DEBDA116639}"/>
    <cellStyle name="Note 19 2 2 2 3 6" xfId="17807" xr:uid="{DBC0E5F6-7E9F-4443-8B32-FF2F0DB1E84A}"/>
    <cellStyle name="Note 19 2 2 2 3 7" xfId="18583" xr:uid="{3471613B-25EB-4470-A2A7-D9EB1DE005C7}"/>
    <cellStyle name="Note 19 2 2 2 3 8" xfId="19340" xr:uid="{189EE8E3-7478-46E0-A036-442EC2B9C4D4}"/>
    <cellStyle name="Note 19 2 2 2 4" xfId="12716" xr:uid="{91157D3E-2281-4AC3-A9F2-5719E8743C6F}"/>
    <cellStyle name="Note 19 2 2 2 5" xfId="12328" xr:uid="{83F66898-D7BC-4171-A06B-9CC71F28A114}"/>
    <cellStyle name="Note 19 2 2 2 6" xfId="10540" xr:uid="{440B1077-04EF-4CFA-B656-5963CB5A3157}"/>
    <cellStyle name="Note 19 2 2 2 7" xfId="12099" xr:uid="{9604754E-FD1D-4D51-BB88-5A46AF610B8F}"/>
    <cellStyle name="Note 19 2 2 2 8" xfId="10751" xr:uid="{6BB0C0FD-EAA9-49EA-B457-55AFECF5AE1D}"/>
    <cellStyle name="Note 19 2 2 2 9" xfId="12577" xr:uid="{BA84B1AE-96CA-47EB-923D-6BBB7CD1CDAF}"/>
    <cellStyle name="Note 19 2 2 3" xfId="8470" xr:uid="{8970255C-D902-4224-BCBE-97F735AFB2A2}"/>
    <cellStyle name="Note 19 2 2 3 2" xfId="13210" xr:uid="{701822C4-A927-4CD6-9C20-7CCB3F6272E6}"/>
    <cellStyle name="Note 19 2 2 3 3" xfId="14230" xr:uid="{06FB47BE-FCFD-4062-9328-4E87B55CBCD3}"/>
    <cellStyle name="Note 19 2 2 3 4" xfId="15190" xr:uid="{5B2399AB-2754-408D-88B3-2930284916CE}"/>
    <cellStyle name="Note 19 2 2 3 5" xfId="16139" xr:uid="{68D42C21-164E-4585-9CA0-B1858A50A665}"/>
    <cellStyle name="Note 19 2 2 3 6" xfId="17012" xr:uid="{14772A10-9D22-47F4-A148-27F2BD2360D1}"/>
    <cellStyle name="Note 19 2 2 3 7" xfId="17877" xr:uid="{ECB65C60-C01B-4358-88DB-E2961B52BA74}"/>
    <cellStyle name="Note 19 2 2 3 8" xfId="18653" xr:uid="{4EBEE480-F49D-44A5-BAA4-A937F596CCDE}"/>
    <cellStyle name="Note 19 2 2 4" xfId="9480" xr:uid="{CD9A724B-CE14-4E6A-952E-2DCDF08FFB2F}"/>
    <cellStyle name="Note 19 2 2 4 2" xfId="13884" xr:uid="{C6A6C190-DB61-4BEE-B290-AA5E5F952469}"/>
    <cellStyle name="Note 19 2 2 4 3" xfId="14844" xr:uid="{5BCD2B44-8DFE-4507-BE73-CAEF9C7BA124}"/>
    <cellStyle name="Note 19 2 2 4 4" xfId="15796" xr:uid="{93F02042-E22C-4E2E-8025-65FEB031FB96}"/>
    <cellStyle name="Note 19 2 2 4 5" xfId="16670" xr:uid="{4DDE6136-7A95-429B-9A1D-C5D3CC4AFBFF}"/>
    <cellStyle name="Note 19 2 2 4 6" xfId="17535" xr:uid="{2639D929-55CB-47FD-A87E-E4FA05CED48D}"/>
    <cellStyle name="Note 19 2 2 4 7" xfId="18311" xr:uid="{8C854D9F-3568-486E-BFA1-F89FE715A4B9}"/>
    <cellStyle name="Note 19 2 2 4 8" xfId="19068" xr:uid="{C4C7F4D6-E759-4BD4-96CC-3722F1F16622}"/>
    <cellStyle name="Note 19 2 2 5" xfId="12181" xr:uid="{9E43AF1F-5B9C-4973-8466-B76B9D21262E}"/>
    <cellStyle name="Note 19 2 2 6" xfId="10682" xr:uid="{76F4BD6F-5396-4C1F-AB9E-C87B7DB89EA0}"/>
    <cellStyle name="Note 19 2 2 7" xfId="11671" xr:uid="{F1646F79-9737-46AB-A4D3-FED92117AC62}"/>
    <cellStyle name="Note 19 2 2 8" xfId="11108" xr:uid="{67854335-D8AC-422A-B4B7-7BABE7245213}"/>
    <cellStyle name="Note 19 2 2 9" xfId="12354" xr:uid="{D3671D17-A042-4E62-8991-5243522800D8}"/>
    <cellStyle name="Note 19 2 3" xfId="7136" xr:uid="{7A657E50-99C3-492E-A85A-AFCA40E0D2C9}"/>
    <cellStyle name="Note 19 2 3 10" xfId="17339" xr:uid="{E6087A7E-CDDB-458D-9E06-74F044BC6ED7}"/>
    <cellStyle name="Note 19 2 3 2" xfId="8776" xr:uid="{A74A82FF-D151-4752-997F-49BEF10E75A7}"/>
    <cellStyle name="Note 19 2 3 2 2" xfId="13436" xr:uid="{4BC1C0F2-2E6D-469E-9A6D-A272AC50E10F}"/>
    <cellStyle name="Note 19 2 3 2 3" xfId="14442" xr:uid="{D268C06F-4999-4AC2-9FDA-DCF1F4AE2ABC}"/>
    <cellStyle name="Note 19 2 3 2 4" xfId="15400" xr:uid="{274E54DE-2FD8-4FED-A852-28A6D775A18A}"/>
    <cellStyle name="Note 19 2 3 2 5" xfId="16327" xr:uid="{F3ED0868-E735-4243-AFEB-A69CDF8FB617}"/>
    <cellStyle name="Note 19 2 3 2 6" xfId="17198" xr:uid="{C5CD031E-7742-42A5-8CA1-EA8DE146B792}"/>
    <cellStyle name="Note 19 2 3 2 7" xfId="18045" xr:uid="{F927471A-24D5-4C8E-86AA-8E20206A48DE}"/>
    <cellStyle name="Note 19 2 3 2 8" xfId="18812" xr:uid="{33D32A92-FA09-4189-8C16-917DCD5A199C}"/>
    <cellStyle name="Note 19 2 3 3" xfId="9639" xr:uid="{04B40851-7EB2-4C21-9F7C-EB4A02DB4F1E}"/>
    <cellStyle name="Note 19 2 3 3 2" xfId="14043" xr:uid="{685AE391-CAAD-4B5B-80C5-A49448932479}"/>
    <cellStyle name="Note 19 2 3 3 3" xfId="15003" xr:uid="{26F57D0C-C270-44A3-9085-B50BB6F1E727}"/>
    <cellStyle name="Note 19 2 3 3 4" xfId="15955" xr:uid="{2B84D214-FCF5-4971-B107-A69A6DC5DE41}"/>
    <cellStyle name="Note 19 2 3 3 5" xfId="16829" xr:uid="{56781669-7C56-4320-B2B6-B81DB60F2C33}"/>
    <cellStyle name="Note 19 2 3 3 6" xfId="17694" xr:uid="{5FABED5D-FF73-45A3-B039-DBE46FB4DA45}"/>
    <cellStyle name="Note 19 2 3 3 7" xfId="18470" xr:uid="{C5D2369B-8472-4BD1-A1DB-C3A541E5DA07}"/>
    <cellStyle name="Note 19 2 3 3 8" xfId="19227" xr:uid="{8A1C3A2E-82D4-45E7-9E4F-CC7BEB8FD9BE}"/>
    <cellStyle name="Note 19 2 3 4" xfId="12406" xr:uid="{093B68BC-B204-45CF-B634-BE82EE734997}"/>
    <cellStyle name="Note 19 2 3 5" xfId="10470" xr:uid="{51A41C12-AA42-462E-95AA-B59DD4810A92}"/>
    <cellStyle name="Note 19 2 3 6" xfId="13647" xr:uid="{1A629BB2-6A26-4F7E-8B26-ED87922B2EC4}"/>
    <cellStyle name="Note 19 2 3 7" xfId="14623" xr:uid="{603A1CBA-2DC0-4FEF-B4A6-8871450D7CB2}"/>
    <cellStyle name="Note 19 2 3 8" xfId="15575" xr:uid="{06EF0FCD-7C46-4569-989A-82F66C655460}"/>
    <cellStyle name="Note 19 2 3 9" xfId="16470" xr:uid="{EB02C17E-D743-4D24-949B-7E6FCD68A424}"/>
    <cellStyle name="Note 19 2 4" xfId="7978" xr:uid="{67B27844-24A6-4B2B-8ADE-1D62A77A2005}"/>
    <cellStyle name="Note 19 2 4 2" xfId="12947" xr:uid="{9E28DDFA-2EEF-48BD-9A4A-5CF4A7987229}"/>
    <cellStyle name="Note 19 2 4 3" xfId="10041" xr:uid="{3B4E0FB7-C068-4F3F-AE4B-993003339D25}"/>
    <cellStyle name="Note 19 2 4 4" xfId="12155" xr:uid="{9249BAC3-B7F9-4145-A0EB-3067CA2DE8B2}"/>
    <cellStyle name="Note 19 2 4 5" xfId="10703" xr:uid="{57C72959-D4CC-4F44-9910-AD98938C707C}"/>
    <cellStyle name="Note 19 2 4 6" xfId="12908" xr:uid="{66FD5E3E-263D-4142-A6EF-3DFD8554C94F}"/>
    <cellStyle name="Note 19 2 4 7" xfId="10073" xr:uid="{71CD843E-A7F6-4776-98C2-579F990ECFFF}"/>
    <cellStyle name="Note 19 2 4 8" xfId="12146" xr:uid="{87E46F6E-8B51-4A9A-9B34-E7665B88EB74}"/>
    <cellStyle name="Note 19 2 5" xfId="9411" xr:uid="{3B754CC4-415F-414F-9544-B1F15F2EE0E3}"/>
    <cellStyle name="Note 19 2 5 2" xfId="13815" xr:uid="{75A56FD8-9669-476B-89F7-307B1AE5921D}"/>
    <cellStyle name="Note 19 2 5 3" xfId="14775" xr:uid="{75BB5C15-794E-4D72-80A8-47E3E838C8C5}"/>
    <cellStyle name="Note 19 2 5 4" xfId="15727" xr:uid="{56CAB960-C4F7-4DC6-B280-B2BEDAC0A8E0}"/>
    <cellStyle name="Note 19 2 5 5" xfId="16601" xr:uid="{57C270D2-47AD-4AA1-9A5D-A76A0CBAEE47}"/>
    <cellStyle name="Note 19 2 5 6" xfId="17466" xr:uid="{44F12D4F-4694-4EDC-980D-2191085F15C1}"/>
    <cellStyle name="Note 19 2 5 7" xfId="18242" xr:uid="{A9A881BC-6C7C-421A-BE73-E4FA54C6DD79}"/>
    <cellStyle name="Note 19 2 5 8" xfId="18999" xr:uid="{BDF30755-CD3D-492C-94D5-891F7DBF8E3E}"/>
    <cellStyle name="Note 19 2 6" xfId="11851" xr:uid="{4DEAA5AC-66FF-49CB-A4FF-FCC78F5243A7}"/>
    <cellStyle name="Note 19 2 7" xfId="10960" xr:uid="{1CEC19D7-178C-44DD-84EF-DD954C7C06F8}"/>
    <cellStyle name="Note 19 2 8" xfId="11470" xr:uid="{05793FB1-32F8-4BCD-AADF-056241BA2A72}"/>
    <cellStyle name="Note 19 2 9" xfId="11257" xr:uid="{826D9ED9-C42B-4000-AC68-D45A849E4203}"/>
    <cellStyle name="Note 19 3" xfId="6831" xr:uid="{5547E287-C474-45D8-BF91-497969833F24}"/>
    <cellStyle name="Note 19 3 10" xfId="14395" xr:uid="{9CE55833-B806-4183-B595-6F440D457E1F}"/>
    <cellStyle name="Note 19 3 11" xfId="15353" xr:uid="{5BD35901-9B97-4564-A431-9B8A294BE8DD}"/>
    <cellStyle name="Note 19 3 2" xfId="7659" xr:uid="{F0A661EC-0C53-4DB5-B03B-393A00876561}"/>
    <cellStyle name="Note 19 3 2 10" xfId="14578" xr:uid="{8160F1C9-9C27-4DC8-9F74-DB7BEBCBA233}"/>
    <cellStyle name="Note 19 3 2 2" xfId="9299" xr:uid="{391E6132-95A3-43E5-BF06-F4B0FC05F6F0}"/>
    <cellStyle name="Note 19 3 2 2 2" xfId="13733" xr:uid="{0CF3F189-A96B-4590-96A4-1B7EA20A568E}"/>
    <cellStyle name="Note 19 3 2 2 3" xfId="14695" xr:uid="{A0251C2C-0DB4-49AE-8DA1-63F42C8E7D1F}"/>
    <cellStyle name="Note 19 3 2 2 4" xfId="15647" xr:uid="{E893C115-B581-4B7E-951F-922E61135A66}"/>
    <cellStyle name="Note 19 3 2 2 5" xfId="16527" xr:uid="{E1D124A0-14BB-4B4D-BB21-F2B98DA8622D}"/>
    <cellStyle name="Note 19 3 2 2 6" xfId="17393" xr:uid="{2D466665-FF13-4CDA-BFBF-1495C943411C}"/>
    <cellStyle name="Note 19 3 2 2 7" xfId="18169" xr:uid="{334C051E-E39F-4B46-8B3D-BD325FA4F009}"/>
    <cellStyle name="Note 19 3 2 2 8" xfId="18926" xr:uid="{88266BB6-9C52-4CBD-BC62-F4E684E83D45}"/>
    <cellStyle name="Note 19 3 2 3" xfId="9753" xr:uid="{472331FC-DB86-4859-9155-CA7D1DF2EAA6}"/>
    <cellStyle name="Note 19 3 2 3 2" xfId="14157" xr:uid="{963F1B08-15D6-4007-BF95-9D47C8247C64}"/>
    <cellStyle name="Note 19 3 2 3 3" xfId="15117" xr:uid="{9E82F212-3695-4B40-972C-CDE9BF0201B0}"/>
    <cellStyle name="Note 19 3 2 3 4" xfId="16069" xr:uid="{A40E493E-1132-4F60-B865-4B4CFAC229D8}"/>
    <cellStyle name="Note 19 3 2 3 5" xfId="16943" xr:uid="{FE3805C4-D8BD-4A33-903E-0614E37C351F}"/>
    <cellStyle name="Note 19 3 2 3 6" xfId="17808" xr:uid="{E526D3D0-9AEF-4964-81E0-9C41689CFFD6}"/>
    <cellStyle name="Note 19 3 2 3 7" xfId="18584" xr:uid="{6B2D5E5D-B21B-48CA-B3B7-31A1EB905E45}"/>
    <cellStyle name="Note 19 3 2 3 8" xfId="19341" xr:uid="{6F7D9A8D-424D-4A62-B010-8FA961F16340}"/>
    <cellStyle name="Note 19 3 2 4" xfId="12717" xr:uid="{8196B6B6-A125-46DD-BC06-C04223C869A8}"/>
    <cellStyle name="Note 19 3 2 5" xfId="12823" xr:uid="{D0D337C4-AA4C-44FB-929E-8AC8E5BD9B67}"/>
    <cellStyle name="Note 19 3 2 6" xfId="10149" xr:uid="{C2EDBFB7-E276-459B-9315-3C6D040F28F4}"/>
    <cellStyle name="Note 19 3 2 7" xfId="11796" xr:uid="{EE53C18B-8F9C-4D54-A65E-AE6208233329}"/>
    <cellStyle name="Note 19 3 2 8" xfId="11006" xr:uid="{21EC2732-B064-4602-926F-742449B8CD94}"/>
    <cellStyle name="Note 19 3 2 9" xfId="13596" xr:uid="{20EE1059-CE1A-4FAA-95EF-1F6B6B59B477}"/>
    <cellStyle name="Note 19 3 3" xfId="8471" xr:uid="{67F0C804-C1FD-446A-8A85-BF54A0A80BE6}"/>
    <cellStyle name="Note 19 3 3 2" xfId="13211" xr:uid="{F6809377-4609-417B-83FC-417707138590}"/>
    <cellStyle name="Note 19 3 3 3" xfId="14231" xr:uid="{48E19571-E96D-48C5-AF82-9374DAB1E473}"/>
    <cellStyle name="Note 19 3 3 4" xfId="15191" xr:uid="{3D3628EA-5353-4C52-AB61-4F75F96BBEBF}"/>
    <cellStyle name="Note 19 3 3 5" xfId="16140" xr:uid="{ABAA52D6-A600-448A-8399-DC188AF0C73D}"/>
    <cellStyle name="Note 19 3 3 6" xfId="17013" xr:uid="{C1D53B80-C7CD-429A-9BA0-E46BD81CCCFA}"/>
    <cellStyle name="Note 19 3 3 7" xfId="17878" xr:uid="{ED3F20F6-AE6E-4FC9-AF49-4FE44B79BD0D}"/>
    <cellStyle name="Note 19 3 3 8" xfId="18654" xr:uid="{EB64016F-CDA8-4447-BAFD-F41BA0D8061B}"/>
    <cellStyle name="Note 19 3 4" xfId="9481" xr:uid="{40842B50-9651-444A-9F32-04DC39FB7AC2}"/>
    <cellStyle name="Note 19 3 4 2" xfId="13885" xr:uid="{9A3DBD94-A256-4973-ABBB-22172582E3B3}"/>
    <cellStyle name="Note 19 3 4 3" xfId="14845" xr:uid="{705E638E-12FE-44DD-A8AE-E80AC59E1A2E}"/>
    <cellStyle name="Note 19 3 4 4" xfId="15797" xr:uid="{6F10557B-5198-4519-93FA-7E47CB911F18}"/>
    <cellStyle name="Note 19 3 4 5" xfId="16671" xr:uid="{ADA0E3F9-6779-42D1-BD1D-CD85100A8B20}"/>
    <cellStyle name="Note 19 3 4 6" xfId="17536" xr:uid="{96D916B0-F3F6-4DFD-9CEE-902168F8F43A}"/>
    <cellStyle name="Note 19 3 4 7" xfId="18312" xr:uid="{39890BB6-4DE9-401C-9850-E2F136318699}"/>
    <cellStyle name="Note 19 3 4 8" xfId="19069" xr:uid="{2D5DD620-9CB2-42A9-AB22-293FDD7D78A5}"/>
    <cellStyle name="Note 19 3 5" xfId="12182" xr:uid="{92CD275D-5685-4B26-93BA-08CFDC244FD4}"/>
    <cellStyle name="Note 19 3 6" xfId="10681" xr:uid="{A2BFB447-A46D-45B5-BCE7-D84EF2CDBAD5}"/>
    <cellStyle name="Note 19 3 7" xfId="11672" xr:uid="{6FED032C-C819-4FD1-AA7B-DE5A0294140F}"/>
    <cellStyle name="Note 19 3 8" xfId="11107" xr:uid="{B48E3579-0BBF-4ECE-B479-1328F3C0B011}"/>
    <cellStyle name="Note 19 3 9" xfId="13384" xr:uid="{D19A0F50-6E27-4EEA-8000-0B94470B5389}"/>
    <cellStyle name="Note 19 4" xfId="7135" xr:uid="{E3613E38-31A3-4614-8295-07C3E1808532}"/>
    <cellStyle name="Note 19 4 10" xfId="12927" xr:uid="{C68A16C1-7FD6-49B3-8266-029BD8E1402E}"/>
    <cellStyle name="Note 19 4 2" xfId="8775" xr:uid="{6875A1F6-D440-43E4-A98A-CD2F61406602}"/>
    <cellStyle name="Note 19 4 2 2" xfId="13435" xr:uid="{DB4DA7A3-CF9A-4584-A8ED-5F05DC215FDC}"/>
    <cellStyle name="Note 19 4 2 3" xfId="14441" xr:uid="{A6BECF8E-9799-4465-8E66-0245EFEE3F7C}"/>
    <cellStyle name="Note 19 4 2 4" xfId="15399" xr:uid="{8F9F3A1C-D4DE-4302-A77D-3204C2B94535}"/>
    <cellStyle name="Note 19 4 2 5" xfId="16326" xr:uid="{7A134E46-D71D-4F00-8B96-B3E8C9554232}"/>
    <cellStyle name="Note 19 4 2 6" xfId="17197" xr:uid="{5FD195F0-EC99-4DA6-BFE1-D76885E2386D}"/>
    <cellStyle name="Note 19 4 2 7" xfId="18044" xr:uid="{FDEA2AE2-C36C-4D6D-B606-7EC7F4218D7C}"/>
    <cellStyle name="Note 19 4 2 8" xfId="18811" xr:uid="{0D8D3EB3-3E5A-4FCD-A4DC-2537B85E3EC3}"/>
    <cellStyle name="Note 19 4 3" xfId="9638" xr:uid="{3642B4CC-C9EF-4346-A81D-80FC3BD7B439}"/>
    <cellStyle name="Note 19 4 3 2" xfId="14042" xr:uid="{44EE8CCF-2649-4E62-9966-6A258DF4EB3F}"/>
    <cellStyle name="Note 19 4 3 3" xfId="15002" xr:uid="{858D3C9B-9817-4E0D-8AFF-3D013B4D45BF}"/>
    <cellStyle name="Note 19 4 3 4" xfId="15954" xr:uid="{14C14DAA-B515-46EE-B7B7-03278B97AF30}"/>
    <cellStyle name="Note 19 4 3 5" xfId="16828" xr:uid="{4E281281-8A16-482E-9E40-2A7939A32F5F}"/>
    <cellStyle name="Note 19 4 3 6" xfId="17693" xr:uid="{991F7C1A-CA00-4C60-AFF9-AAF1C1C6C3C4}"/>
    <cellStyle name="Note 19 4 3 7" xfId="18469" xr:uid="{CB775799-C0E1-48D4-A8C5-C6379C796FC6}"/>
    <cellStyle name="Note 19 4 3 8" xfId="19226" xr:uid="{C9543897-6162-4323-91CC-16E31813618D}"/>
    <cellStyle name="Note 19 4 4" xfId="12405" xr:uid="{6B300EB3-7D72-4D60-BD23-BE93157A099B}"/>
    <cellStyle name="Note 19 4 5" xfId="10471" xr:uid="{988C24B1-277B-4D08-8C86-3F58A35F00EA}"/>
    <cellStyle name="Note 19 4 6" xfId="12627" xr:uid="{F0054147-EC5C-4029-A859-5A19AB476221}"/>
    <cellStyle name="Note 19 4 7" xfId="10280" xr:uid="{365B21A2-CFC5-4174-A74F-4C98950A4436}"/>
    <cellStyle name="Note 19 4 8" xfId="12651" xr:uid="{82E336FA-AC45-4041-B168-48A337D37DA9}"/>
    <cellStyle name="Note 19 4 9" xfId="10261" xr:uid="{4CE5860C-F05D-4905-971E-A0F79262BDFC}"/>
    <cellStyle name="Note 19 5" xfId="7977" xr:uid="{35E0BDA5-5146-4B28-B6CA-CD3B88E1C9AF}"/>
    <cellStyle name="Note 19 5 2" xfId="12946" xr:uid="{7F4A48A6-D9EF-4CF8-8309-814989626F23}"/>
    <cellStyle name="Note 19 5 3" xfId="10042" xr:uid="{82C11341-A87D-4597-88C0-F110A499D680}"/>
    <cellStyle name="Note 19 5 4" xfId="13183" xr:uid="{246FA6DA-296F-421F-9F46-2673A443D418}"/>
    <cellStyle name="Note 19 5 5" xfId="9853" xr:uid="{3536D88A-3CDC-462A-BD45-2FD0176A478C}"/>
    <cellStyle name="Note 19 5 6" xfId="13465" xr:uid="{33DE4219-88FD-44DE-B357-6AC7AE59FE63}"/>
    <cellStyle name="Note 19 5 7" xfId="14471" xr:uid="{076EDD64-C227-45C2-A9D7-7785C82874BF}"/>
    <cellStyle name="Note 19 5 8" xfId="15429" xr:uid="{41F81C5B-6C24-4DB4-A345-8810E5FA84D7}"/>
    <cellStyle name="Note 19 6" xfId="9410" xr:uid="{B7485358-0778-44B4-AD32-C091C9D0C06B}"/>
    <cellStyle name="Note 19 6 2" xfId="13814" xr:uid="{803B5256-81F7-41FE-8ED1-00C7AF77A6FD}"/>
    <cellStyle name="Note 19 6 3" xfId="14774" xr:uid="{FF389BAD-0B7F-4887-B4CA-438998193C24}"/>
    <cellStyle name="Note 19 6 4" xfId="15726" xr:uid="{7C407B5F-65B9-44F2-B57C-B6DF81BAA037}"/>
    <cellStyle name="Note 19 6 5" xfId="16600" xr:uid="{A1690D84-F97C-4F29-B0D9-3EFF8BAEF2FC}"/>
    <cellStyle name="Note 19 6 6" xfId="17465" xr:uid="{A7A1D85B-3796-4201-890F-3A92572168A6}"/>
    <cellStyle name="Note 19 6 7" xfId="18241" xr:uid="{7DD9DDB2-D141-41E0-9438-240AD50E7277}"/>
    <cellStyle name="Note 19 6 8" xfId="18998" xr:uid="{C52A3FF3-AB4C-40A4-A5EF-E9A7330AAD03}"/>
    <cellStyle name="Note 19 7" xfId="11850" xr:uid="{371758B4-226C-43A4-B86C-AE6E763E98ED}"/>
    <cellStyle name="Note 19 8" xfId="10961" xr:uid="{F720A0F6-63D9-41BD-B7F6-771CFF899164}"/>
    <cellStyle name="Note 19 9" xfId="11469" xr:uid="{CE44129A-FCE2-4E3A-A219-DD3D098A585E}"/>
    <cellStyle name="Note 2" xfId="6210" xr:uid="{423F1408-D342-4070-AD5C-B39E5CA0A6CA}"/>
    <cellStyle name="Note 2 10" xfId="11256" xr:uid="{6B1269DC-1FA4-4239-BDC2-6588DF4725C2}"/>
    <cellStyle name="Note 2 11" xfId="12293" xr:uid="{2EFF04FF-6280-4C6D-A02D-21BE0559D0C9}"/>
    <cellStyle name="Note 2 12" xfId="10571" xr:uid="{F2B3BBD2-912F-4B9B-8204-AB627262BE46}"/>
    <cellStyle name="Note 2 13" xfId="13122" xr:uid="{86CB54C7-0687-4924-B863-11E049265ADC}"/>
    <cellStyle name="Note 2 2" xfId="6211" xr:uid="{D6E4C928-3D1F-4663-8D2F-4DD50C372ED5}"/>
    <cellStyle name="Note 2 3" xfId="6829" xr:uid="{E49517C8-D16C-44A3-9E93-568142725DBB}"/>
    <cellStyle name="Note 2 3 10" xfId="9861" xr:uid="{1BE7E80A-E6B9-4EAC-8DD3-1CA5C75922CA}"/>
    <cellStyle name="Note 2 3 11" xfId="11890" xr:uid="{41B96744-BA48-4596-8F19-56B824C5B989}"/>
    <cellStyle name="Note 2 3 2" xfId="7660" xr:uid="{1AE9B4F5-95D5-4555-BAE7-CEF695A7AFF6}"/>
    <cellStyle name="Note 2 3 2 10" xfId="18012" xr:uid="{AD3AF9FE-D20A-48A2-BF7F-0B140F961911}"/>
    <cellStyle name="Note 2 3 2 2" xfId="9300" xr:uid="{51A6DB71-61FA-416C-847E-3C459ACD2FAF}"/>
    <cellStyle name="Note 2 3 2 2 2" xfId="13734" xr:uid="{D9AE1EE6-08C5-4B28-8F4C-F6D17A450D5D}"/>
    <cellStyle name="Note 2 3 2 2 3" xfId="14696" xr:uid="{E0F5B64F-0A90-48B6-A991-03127C588CFF}"/>
    <cellStyle name="Note 2 3 2 2 4" xfId="15648" xr:uid="{188A9A5A-63DB-4469-B012-97853EC28E21}"/>
    <cellStyle name="Note 2 3 2 2 5" xfId="16528" xr:uid="{56BA74AD-14B8-4458-8E7D-6A0D12D4F257}"/>
    <cellStyle name="Note 2 3 2 2 6" xfId="17394" xr:uid="{EEE5A06B-05EA-4847-8779-39F53BB4FE71}"/>
    <cellStyle name="Note 2 3 2 2 7" xfId="18170" xr:uid="{28F2B0F5-464E-40AD-99F3-DAEEADFD5986}"/>
    <cellStyle name="Note 2 3 2 2 8" xfId="18927" xr:uid="{828B6B75-9467-4287-83D5-621DAF17FE0B}"/>
    <cellStyle name="Note 2 3 2 3" xfId="9754" xr:uid="{BE5B6211-57DF-40C0-AD96-8BA83D4A2509}"/>
    <cellStyle name="Note 2 3 2 3 2" xfId="14158" xr:uid="{5ACB0383-2CDF-40B4-89DD-BD828657932C}"/>
    <cellStyle name="Note 2 3 2 3 3" xfId="15118" xr:uid="{C2B510DC-170F-4936-8779-1D3E642C0296}"/>
    <cellStyle name="Note 2 3 2 3 4" xfId="16070" xr:uid="{6B6C9045-D624-459C-AA3B-8F5B66D282C9}"/>
    <cellStyle name="Note 2 3 2 3 5" xfId="16944" xr:uid="{1F4EA738-087F-470B-85E6-D1142A63E6D3}"/>
    <cellStyle name="Note 2 3 2 3 6" xfId="17809" xr:uid="{86B06480-7AB4-4E3C-A9A8-0354CB4DDE40}"/>
    <cellStyle name="Note 2 3 2 3 7" xfId="18585" xr:uid="{6D4C4D18-6ABB-4184-8F11-575036C4B19E}"/>
    <cellStyle name="Note 2 3 2 3 8" xfId="19342" xr:uid="{A166F96F-FCA2-4362-9734-9BD8A8E9E04B}"/>
    <cellStyle name="Note 2 3 2 4" xfId="12718" xr:uid="{9FE0B3F3-25BF-4F8F-93D3-1AD188107A3F}"/>
    <cellStyle name="Note 2 3 2 5" xfId="13358" xr:uid="{FEAA4FBE-65BE-492C-A90C-5D7707F2AFF3}"/>
    <cellStyle name="Note 2 3 2 6" xfId="14372" xr:uid="{80AC99BC-AFD9-4F72-9A8B-FA1E99B748A3}"/>
    <cellStyle name="Note 2 3 2 7" xfId="15330" xr:uid="{F19F5895-21BE-4B6D-8284-88F83CFB9A14}"/>
    <cellStyle name="Note 2 3 2 8" xfId="16274" xr:uid="{C9444ABB-6F05-4905-AD67-835D13E49EAE}"/>
    <cellStyle name="Note 2 3 2 9" xfId="17147" xr:uid="{05EA73C4-01C3-4BFD-97E5-367C9EF1A990}"/>
    <cellStyle name="Note 2 3 3" xfId="8469" xr:uid="{F4F698C3-44D0-47F5-B068-82A76D6E4EB3}"/>
    <cellStyle name="Note 2 3 3 2" xfId="13209" xr:uid="{2300B24D-10B7-43EB-8DDD-D7C0115128B6}"/>
    <cellStyle name="Note 2 3 3 3" xfId="14229" xr:uid="{1C24B2C3-A068-4BB6-87C9-12386C5531DB}"/>
    <cellStyle name="Note 2 3 3 4" xfId="15189" xr:uid="{D0674D12-0F5F-4F48-94E8-0F94A774BB00}"/>
    <cellStyle name="Note 2 3 3 5" xfId="16138" xr:uid="{E3E8FDD4-AF2D-4C3A-9E73-8B52AD0175F7}"/>
    <cellStyle name="Note 2 3 3 6" xfId="17011" xr:uid="{A43B8FD7-12E6-4F2A-A42E-90203D1C5B51}"/>
    <cellStyle name="Note 2 3 3 7" xfId="17876" xr:uid="{1DBE8D37-B5EF-4360-A163-E953D73A9373}"/>
    <cellStyle name="Note 2 3 3 8" xfId="18652" xr:uid="{3FBC8357-2276-4A19-8DEE-15F1FB76B88E}"/>
    <cellStyle name="Note 2 3 4" xfId="9479" xr:uid="{C137CC52-57EB-4860-AAF8-70F324921D52}"/>
    <cellStyle name="Note 2 3 4 2" xfId="13883" xr:uid="{46E8F496-1EB4-401F-8DE9-F2355F680DF4}"/>
    <cellStyle name="Note 2 3 4 3" xfId="14843" xr:uid="{85050D77-659E-4A31-9CF1-C140716901F7}"/>
    <cellStyle name="Note 2 3 4 4" xfId="15795" xr:uid="{B1869A2C-6CEF-4661-A12F-EFFB5BEAB127}"/>
    <cellStyle name="Note 2 3 4 5" xfId="16669" xr:uid="{DB47EFDB-C70C-4C94-A1DB-7E99DA0DFAB0}"/>
    <cellStyle name="Note 2 3 4 6" xfId="17534" xr:uid="{D1E8F37B-6368-4F9D-A4F5-DC0B1290F272}"/>
    <cellStyle name="Note 2 3 4 7" xfId="18310" xr:uid="{79F91A36-F104-46EF-8046-1412F51239BF}"/>
    <cellStyle name="Note 2 3 4 8" xfId="19067" xr:uid="{85E84A22-D4AC-4F07-9E9C-4CBB0936926F}"/>
    <cellStyle name="Note 2 3 5" xfId="12180" xr:uid="{2CF961C5-EA59-4DCB-A383-C880E179FDD4}"/>
    <cellStyle name="Note 2 3 6" xfId="10683" xr:uid="{DDE3DA9C-9932-404A-8446-4283388382F1}"/>
    <cellStyle name="Note 2 3 7" xfId="12910" xr:uid="{EFDCE3DB-89FF-42B5-B0DD-3338D803BCE6}"/>
    <cellStyle name="Note 2 3 8" xfId="10071" xr:uid="{C023E9D6-886B-4395-8E0A-B056AF9E59EC}"/>
    <cellStyle name="Note 2 3 9" xfId="13174" xr:uid="{702C5422-DEAC-4367-BDCE-8F4C0E444901}"/>
    <cellStyle name="Note 2 4" xfId="7137" xr:uid="{50F214BF-BAD8-4F90-8B65-040C4229C24E}"/>
    <cellStyle name="Note 2 4 10" xfId="11472" xr:uid="{4F04A618-8A1B-4D6C-81BC-8F2ED40278B0}"/>
    <cellStyle name="Note 2 4 2" xfId="8777" xr:uid="{03E2588C-B40D-4458-97E6-B7FDE68DD2DA}"/>
    <cellStyle name="Note 2 4 2 2" xfId="13437" xr:uid="{C6D04E27-96FD-4DBD-9678-2C72EC363527}"/>
    <cellStyle name="Note 2 4 2 3" xfId="14443" xr:uid="{ED5C1F5F-15E9-4AF3-AD28-6935836E5D00}"/>
    <cellStyle name="Note 2 4 2 4" xfId="15401" xr:uid="{48FE6DFE-14A4-4444-A1B9-57CC69A2C295}"/>
    <cellStyle name="Note 2 4 2 5" xfId="16328" xr:uid="{9E4EDBEF-F052-4864-B69C-2E04D6D60FD2}"/>
    <cellStyle name="Note 2 4 2 6" xfId="17199" xr:uid="{C907CEC2-8D4E-40B0-85D3-846735E995A3}"/>
    <cellStyle name="Note 2 4 2 7" xfId="18046" xr:uid="{47D52362-BD14-497C-BC39-27AE857C8879}"/>
    <cellStyle name="Note 2 4 2 8" xfId="18813" xr:uid="{D6413DA4-B8CE-46D4-918F-E55985636D0F}"/>
    <cellStyle name="Note 2 4 3" xfId="9640" xr:uid="{9B3B900C-23D8-4298-98E4-DCD8D3050151}"/>
    <cellStyle name="Note 2 4 3 2" xfId="14044" xr:uid="{6107746A-DD10-4273-BF83-4983D7388F3B}"/>
    <cellStyle name="Note 2 4 3 3" xfId="15004" xr:uid="{07A39225-2A15-4DCD-84E1-9D07C416FD47}"/>
    <cellStyle name="Note 2 4 3 4" xfId="15956" xr:uid="{3993DE1C-CC07-4A0D-93BB-794E1C068887}"/>
    <cellStyle name="Note 2 4 3 5" xfId="16830" xr:uid="{B4BE145B-DFD2-401F-959D-87BEEE2BE9C1}"/>
    <cellStyle name="Note 2 4 3 6" xfId="17695" xr:uid="{68284CCE-227A-4704-86A5-EA4DFE5C2F42}"/>
    <cellStyle name="Note 2 4 3 7" xfId="18471" xr:uid="{7B448000-EF90-4783-9382-13BEC28EA84C}"/>
    <cellStyle name="Note 2 4 3 8" xfId="19228" xr:uid="{6F1BF51E-7EAE-49BF-ACA8-0808285081E0}"/>
    <cellStyle name="Note 2 4 4" xfId="12407" xr:uid="{A8B3B149-7815-4A0D-BBB6-03D2D304194E}"/>
    <cellStyle name="Note 2 4 5" xfId="10469" xr:uid="{94C5D860-6B73-4A47-830D-189058D1DB5D}"/>
    <cellStyle name="Note 2 4 6" xfId="13140" xr:uid="{50E616B3-4E75-4B3A-9267-017AA1660621}"/>
    <cellStyle name="Note 2 4 7" xfId="9888" xr:uid="{3D9F69F9-387C-494B-96E5-6D09BF03E314}"/>
    <cellStyle name="Note 2 4 8" xfId="11853" xr:uid="{996B4162-889E-4F54-A2C7-BB8A52269487}"/>
    <cellStyle name="Note 2 4 9" xfId="10958" xr:uid="{978DF713-9854-4FA4-85FE-4859BEEA2B7F}"/>
    <cellStyle name="Note 2 5" xfId="7979" xr:uid="{400CC21D-BFD1-4270-8C88-64D61FB96021}"/>
    <cellStyle name="Note 2 5 2" xfId="12948" xr:uid="{8BA65A04-DB49-4292-80FF-42C79E150704}"/>
    <cellStyle name="Note 2 5 3" xfId="10040" xr:uid="{68CA1C65-3D65-4FF2-B054-B9B1F293028C}"/>
    <cellStyle name="Note 2 5 4" xfId="12688" xr:uid="{1102E960-1CAD-4441-8DA0-3E203B31D935}"/>
    <cellStyle name="Note 2 5 5" xfId="10231" xr:uid="{FFAD0737-EF0E-418C-B1E2-A040CD10A4E9}"/>
    <cellStyle name="Note 2 5 6" xfId="13052" xr:uid="{A0A3E689-08A4-4073-BD49-0B83E8756B82}"/>
    <cellStyle name="Note 2 5 7" xfId="9949" xr:uid="{AC105154-F070-4D95-8EA5-2173D8626CCD}"/>
    <cellStyle name="Note 2 5 8" xfId="13716" xr:uid="{FBD98148-9A54-4849-ACCF-0487BFDE0126}"/>
    <cellStyle name="Note 2 6" xfId="9412" xr:uid="{B69601EA-B74D-4787-8FE1-79FCE31EC340}"/>
    <cellStyle name="Note 2 6 2" xfId="13816" xr:uid="{7F11BFCF-3E91-4B67-8187-6A83DACD066C}"/>
    <cellStyle name="Note 2 6 3" xfId="14776" xr:uid="{0C1B2CEE-07A2-4A22-BC8E-8DEA58821907}"/>
    <cellStyle name="Note 2 6 4" xfId="15728" xr:uid="{B0D9C628-73D9-4381-BDC1-2036DB6567AA}"/>
    <cellStyle name="Note 2 6 5" xfId="16602" xr:uid="{3E3813D3-A3CE-4945-9D8F-7AFD2FFBA58B}"/>
    <cellStyle name="Note 2 6 6" xfId="17467" xr:uid="{4E4828E2-45CD-4A49-A424-6EA86F5E664B}"/>
    <cellStyle name="Note 2 6 7" xfId="18243" xr:uid="{1DF90825-66B0-45F7-B3F1-636FE20C4D8A}"/>
    <cellStyle name="Note 2 6 8" xfId="19000" xr:uid="{4165351C-7A09-4125-A2A9-9345AE86E4A8}"/>
    <cellStyle name="Note 2 7" xfId="11852" xr:uid="{FFFD9F64-5EDE-4191-A17B-FAC9346BC88F}"/>
    <cellStyle name="Note 2 8" xfId="10959" xr:uid="{DB4BFFD7-4D99-4403-A2DB-08447A7103AA}"/>
    <cellStyle name="Note 2 9" xfId="11471" xr:uid="{97E1DC0E-D51F-478D-B1A6-691DCD3E381B}"/>
    <cellStyle name="Note 3" xfId="6212" xr:uid="{294E7D08-1FB9-4652-8453-290DDC8B2810}"/>
    <cellStyle name="Note 3 10" xfId="13803" xr:uid="{D7FE3FE6-E08D-4F1D-A8D5-B9EFF3BC150B}"/>
    <cellStyle name="Note 3 11" xfId="14763" xr:uid="{D26F6E99-010B-4C7B-B976-FFC399D4C330}"/>
    <cellStyle name="Note 3 12" xfId="15715" xr:uid="{B0817335-5F5D-466B-AF4D-89290487EB27}"/>
    <cellStyle name="Note 3 2" xfId="6828" xr:uid="{6DA19990-71E1-4656-ACCE-2A1D0ABA271F}"/>
    <cellStyle name="Note 3 2 10" xfId="16298" xr:uid="{D30D006A-5DE2-4D68-A99E-6E5096A3C983}"/>
    <cellStyle name="Note 3 2 11" xfId="17170" xr:uid="{DAA95793-CF26-4380-AEFB-DA7C296B7F03}"/>
    <cellStyle name="Note 3 2 2" xfId="7661" xr:uid="{59438D94-526A-481B-ADFD-B154B13BD94A}"/>
    <cellStyle name="Note 3 2 2 10" xfId="10491" xr:uid="{F7C64476-368A-4505-BE9A-C6653890CEE5}"/>
    <cellStyle name="Note 3 2 2 2" xfId="9301" xr:uid="{A8651E52-3B06-4DA2-B7E8-32A8B23DE5CB}"/>
    <cellStyle name="Note 3 2 2 2 2" xfId="13735" xr:uid="{A011F837-B319-4FAE-937B-E97A772FDACD}"/>
    <cellStyle name="Note 3 2 2 2 3" xfId="14697" xr:uid="{342A9854-1EFB-428F-B935-A49F70B6AF44}"/>
    <cellStyle name="Note 3 2 2 2 4" xfId="15649" xr:uid="{53F57EAA-99CD-4B61-9B42-24E87AA6A66A}"/>
    <cellStyle name="Note 3 2 2 2 5" xfId="16529" xr:uid="{B8C28F49-447F-4D4C-A318-4D26EAB5B277}"/>
    <cellStyle name="Note 3 2 2 2 6" xfId="17395" xr:uid="{559A67BB-8CBE-4538-8D07-D7743B5E3E77}"/>
    <cellStyle name="Note 3 2 2 2 7" xfId="18171" xr:uid="{513D1015-F292-49F5-984C-F9E6C72D649B}"/>
    <cellStyle name="Note 3 2 2 2 8" xfId="18928" xr:uid="{D1F4B539-543B-4E35-B52E-2BA5F43E92F1}"/>
    <cellStyle name="Note 3 2 2 3" xfId="9755" xr:uid="{59522ABD-AA48-4B13-B544-948817C87E5D}"/>
    <cellStyle name="Note 3 2 2 3 2" xfId="14159" xr:uid="{361E5C13-11AD-4FE9-B97E-6D2AEAE43168}"/>
    <cellStyle name="Note 3 2 2 3 3" xfId="15119" xr:uid="{70561356-73D2-4583-9388-BB9154FEAF97}"/>
    <cellStyle name="Note 3 2 2 3 4" xfId="16071" xr:uid="{BAEEA41A-EC32-4961-BCCE-64F385C250A6}"/>
    <cellStyle name="Note 3 2 2 3 5" xfId="16945" xr:uid="{799F7E30-EFC4-41EB-9269-F898A36DD1E0}"/>
    <cellStyle name="Note 3 2 2 3 6" xfId="17810" xr:uid="{112C90AB-B032-433F-84FB-9C204800397B}"/>
    <cellStyle name="Note 3 2 2 3 7" xfId="18586" xr:uid="{BF6FBE99-DE00-4A3C-A1DD-8E4A35D55DEA}"/>
    <cellStyle name="Note 3 2 2 3 8" xfId="19343" xr:uid="{2E95CE6F-8DF6-41EB-8102-1F70858B3F3B}"/>
    <cellStyle name="Note 3 2 2 4" xfId="12719" xr:uid="{0777F89F-1482-4570-9FD1-47184EDA5882}"/>
    <cellStyle name="Note 3 2 2 5" xfId="12329" xr:uid="{AB3D95F0-AA97-4D4B-92AB-DD26C19B3C10}"/>
    <cellStyle name="Note 3 2 2 6" xfId="10539" xr:uid="{F4462326-0EF2-4409-82E2-A0ADC5BE8265}"/>
    <cellStyle name="Note 3 2 2 7" xfId="12614" xr:uid="{22C83DCA-FD4B-4B4E-B208-7189A01F05FE}"/>
    <cellStyle name="Note 3 2 2 8" xfId="10289" xr:uid="{34ABE2D6-3F5D-4456-A398-69EBD09FC082}"/>
    <cellStyle name="Note 3 2 2 9" xfId="12382" xr:uid="{955A85A3-495B-4733-821B-02E80C14898E}"/>
    <cellStyle name="Note 3 2 3" xfId="8468" xr:uid="{F2C6F499-DAA8-4E4D-AB27-BA0AE802D713}"/>
    <cellStyle name="Note 3 2 3 2" xfId="13208" xr:uid="{EAAC025F-E02B-4962-81A9-2E289E51D441}"/>
    <cellStyle name="Note 3 2 3 3" xfId="14228" xr:uid="{375824AB-018D-4BE8-9049-DEF926CC4EA1}"/>
    <cellStyle name="Note 3 2 3 4" xfId="15188" xr:uid="{1D479601-A676-479E-A825-D71F593FA2C9}"/>
    <cellStyle name="Note 3 2 3 5" xfId="16137" xr:uid="{99F47F12-5E38-4C2B-8608-5FBEA601BF4E}"/>
    <cellStyle name="Note 3 2 3 6" xfId="17010" xr:uid="{0AEF7ED0-78B7-4D44-B0A7-EF1B5A7B8793}"/>
    <cellStyle name="Note 3 2 3 7" xfId="17875" xr:uid="{07E6D121-7F95-417D-9CCF-D55B3CA97EC3}"/>
    <cellStyle name="Note 3 2 3 8" xfId="18651" xr:uid="{2D27B5F1-96D0-4D75-8EAA-BC34C106D148}"/>
    <cellStyle name="Note 3 2 4" xfId="9478" xr:uid="{B538F7E8-F3C7-45C7-AD4D-120C443C1350}"/>
    <cellStyle name="Note 3 2 4 2" xfId="13882" xr:uid="{8C513A68-8C4A-4DD8-B4CB-48401E6444EE}"/>
    <cellStyle name="Note 3 2 4 3" xfId="14842" xr:uid="{853E4A8C-B87C-4F5A-9874-FA66017615D8}"/>
    <cellStyle name="Note 3 2 4 4" xfId="15794" xr:uid="{28A121ED-B74E-4813-A92A-52AE6534F389}"/>
    <cellStyle name="Note 3 2 4 5" xfId="16668" xr:uid="{A3C10573-6851-4133-BC84-9B51C7127EF8}"/>
    <cellStyle name="Note 3 2 4 6" xfId="17533" xr:uid="{A540612C-A13C-45AF-B722-1E9125608558}"/>
    <cellStyle name="Note 3 2 4 7" xfId="18309" xr:uid="{DF809AAF-CC34-40E0-92A4-50832CFB4878}"/>
    <cellStyle name="Note 3 2 4 8" xfId="19066" xr:uid="{F3FD47B9-464C-41D2-86E9-599527768F29}"/>
    <cellStyle name="Note 3 2 5" xfId="12179" xr:uid="{72FB942D-86D6-4DE9-B141-B8C71B3C7FAA}"/>
    <cellStyle name="Note 3 2 6" xfId="10684" xr:uid="{10DB2D01-814E-4FE6-B8AD-349076A37DFA}"/>
    <cellStyle name="Note 3 2 7" xfId="13400" xr:uid="{B493C57A-06C5-442B-871D-DE9817CF3169}"/>
    <cellStyle name="Note 3 2 8" xfId="14409" xr:uid="{EDA7F7B3-03FC-4AA6-A7E4-7E4A1E9FAD47}"/>
    <cellStyle name="Note 3 2 9" xfId="15367" xr:uid="{2C685C1E-6A4F-4289-8ECC-CDD46DFD990C}"/>
    <cellStyle name="Note 3 3" xfId="7138" xr:uid="{3C8920CC-3837-4FB7-9863-A165B9ACE0A7}"/>
    <cellStyle name="Note 3 3 10" xfId="12540" xr:uid="{552D2158-5F4B-4769-B60B-BDE90576682A}"/>
    <cellStyle name="Note 3 3 2" xfId="8778" xr:uid="{2211AA00-CA7F-4A7E-84CA-E0AF10174BC9}"/>
    <cellStyle name="Note 3 3 2 2" xfId="13438" xr:uid="{A5538ED9-524D-44B8-960C-4C446199C72D}"/>
    <cellStyle name="Note 3 3 2 3" xfId="14444" xr:uid="{A6F84D83-E6C4-4DEB-A604-E3AEC9896579}"/>
    <cellStyle name="Note 3 3 2 4" xfId="15402" xr:uid="{C6A82A7D-3E68-491E-B852-DD805E89DE03}"/>
    <cellStyle name="Note 3 3 2 5" xfId="16329" xr:uid="{813221A9-DD19-40FA-9203-7F0145CB9A28}"/>
    <cellStyle name="Note 3 3 2 6" xfId="17200" xr:uid="{17A8A202-AE17-4922-AF0E-7974D43BD01C}"/>
    <cellStyle name="Note 3 3 2 7" xfId="18047" xr:uid="{B5810642-0790-4E03-B4B5-55362CC24A3B}"/>
    <cellStyle name="Note 3 3 2 8" xfId="18814" xr:uid="{ABB85FBA-6C7E-4905-8E49-C02380AAF744}"/>
    <cellStyle name="Note 3 3 3" xfId="9641" xr:uid="{4120CDE5-A81D-4C96-A7A5-826F11AA7BA7}"/>
    <cellStyle name="Note 3 3 3 2" xfId="14045" xr:uid="{CCD22308-C045-43E7-97DE-D667A276FF43}"/>
    <cellStyle name="Note 3 3 3 3" xfId="15005" xr:uid="{A0613349-F537-494A-B312-D4B81F2B4D8C}"/>
    <cellStyle name="Note 3 3 3 4" xfId="15957" xr:uid="{41FE0B98-EDCC-4A2A-AF34-F23B2A536B0A}"/>
    <cellStyle name="Note 3 3 3 5" xfId="16831" xr:uid="{6E284346-5276-4A31-BB8F-72428AD75473}"/>
    <cellStyle name="Note 3 3 3 6" xfId="17696" xr:uid="{3E1AD481-5837-4DE2-A0A2-85B841E39317}"/>
    <cellStyle name="Note 3 3 3 7" xfId="18472" xr:uid="{F99B91DE-B6AA-473E-8445-B7667D474068}"/>
    <cellStyle name="Note 3 3 3 8" xfId="19229" xr:uid="{FAFC42F6-63D8-4C90-893C-081F110AD2BD}"/>
    <cellStyle name="Note 3 3 4" xfId="12408" xr:uid="{D91EE36D-F55B-42C0-89AD-8C08723839F7}"/>
    <cellStyle name="Note 3 3 5" xfId="10468" xr:uid="{73E32FCE-71EE-4510-BE65-850081C21D9B}"/>
    <cellStyle name="Note 3 3 6" xfId="11983" xr:uid="{63DA079F-FC21-47A2-B225-23251F4F2657}"/>
    <cellStyle name="Note 3 3 7" xfId="10844" xr:uid="{C0A0AC35-B10E-4480-8E2C-A3BCAFD6E36D}"/>
    <cellStyle name="Note 3 3 8" xfId="11576" xr:uid="{5EF578AD-286B-4450-BC83-6AEA7A439B6C}"/>
    <cellStyle name="Note 3 3 9" xfId="11176" xr:uid="{FB78956C-347D-4488-A484-128245109E5E}"/>
    <cellStyle name="Note 3 4" xfId="7980" xr:uid="{BF4EE924-FA72-4ACA-8F58-1E018694A1F2}"/>
    <cellStyle name="Note 3 4 2" xfId="12949" xr:uid="{63530AAF-9CAB-4030-ADE0-800E006C5E51}"/>
    <cellStyle name="Note 3 4 3" xfId="10039" xr:uid="{01D33AB7-3A17-452C-8651-CE2C9A242009}"/>
    <cellStyle name="Note 3 4 4" xfId="13709" xr:uid="{C6884374-B141-4ADB-A1E5-A25B46CAC52B}"/>
    <cellStyle name="Note 3 4 5" xfId="14673" xr:uid="{08F9700E-58F5-4771-BA4C-1548010CBBE2}"/>
    <cellStyle name="Note 3 4 6" xfId="15625" xr:uid="{1EA0F67D-7CE4-4525-9136-3480F40427FE}"/>
    <cellStyle name="Note 3 4 7" xfId="16507" xr:uid="{D62E9274-D3D6-47A5-9505-1FB1942A2871}"/>
    <cellStyle name="Note 3 4 8" xfId="17375" xr:uid="{427C1769-8BDC-476C-8725-DC586BE7BB69}"/>
    <cellStyle name="Note 3 5" xfId="9413" xr:uid="{F9C955F7-8A60-4D68-A1FA-8054667CE0E3}"/>
    <cellStyle name="Note 3 5 2" xfId="13817" xr:uid="{1C861B5A-142B-4AC5-8633-7AB422AE6084}"/>
    <cellStyle name="Note 3 5 3" xfId="14777" xr:uid="{8D5E77FE-28F7-4DF5-ABAC-2A8EE180803E}"/>
    <cellStyle name="Note 3 5 4" xfId="15729" xr:uid="{126C22EB-1461-4F6D-9A05-44417FE86DE3}"/>
    <cellStyle name="Note 3 5 5" xfId="16603" xr:uid="{47EE7845-683A-415E-B4EC-DA175DE5C934}"/>
    <cellStyle name="Note 3 5 6" xfId="17468" xr:uid="{997ADFE2-D17C-4CB2-AE74-5EDEA42C4076}"/>
    <cellStyle name="Note 3 5 7" xfId="18244" xr:uid="{BD26E126-466D-4CA8-A37E-EA97B6E2F4CD}"/>
    <cellStyle name="Note 3 5 8" xfId="19001" xr:uid="{5E50AC10-2F1B-41A9-8A72-63DA7141A6D0}"/>
    <cellStyle name="Note 3 6" xfId="11854" xr:uid="{222B7047-9853-4769-A79B-AE9F7EA8749B}"/>
    <cellStyle name="Note 3 7" xfId="10957" xr:uid="{04FD080D-5862-4C00-8617-98E722A0F982}"/>
    <cellStyle name="Note 3 8" xfId="11473" xr:uid="{BC18BF4C-E307-4AEF-AB6F-A3D5E6971320}"/>
    <cellStyle name="Note 3 9" xfId="11255" xr:uid="{81392C76-4BAB-4CB8-BC88-2252FA0BF8ED}"/>
    <cellStyle name="Note 4" xfId="6213" xr:uid="{BB0BA3BC-6574-4CFE-996C-F87B57C18AA3}"/>
    <cellStyle name="Note 4 10" xfId="13324" xr:uid="{759CF84B-F726-4C27-BA49-59DD549FE41C}"/>
    <cellStyle name="Note 4 11" xfId="14340" xr:uid="{977238AD-3E0C-495F-BB08-BFDF68247617}"/>
    <cellStyle name="Note 4 12" xfId="15300" xr:uid="{7F1F75A9-982F-43FA-BF64-533D2B055A6C}"/>
    <cellStyle name="Note 4 2" xfId="6827" xr:uid="{A00C0637-8A42-47CA-A2EA-89CC1C73AE82}"/>
    <cellStyle name="Note 4 2 10" xfId="14618" xr:uid="{703A05AC-ED78-434E-B236-151E5FE64A6F}"/>
    <cellStyle name="Note 4 2 11" xfId="15571" xr:uid="{6750E94B-F146-48D5-8E19-61861422D3ED}"/>
    <cellStyle name="Note 4 2 2" xfId="7662" xr:uid="{4AA897B9-5482-48AF-BD9C-05DC0E3565DA}"/>
    <cellStyle name="Note 4 2 2 10" xfId="17354" xr:uid="{BE23A731-B410-4927-859D-DF1B899E4E73}"/>
    <cellStyle name="Note 4 2 2 2" xfId="9302" xr:uid="{F10E96BD-A5A5-4F83-A218-32A06DC6D7C9}"/>
    <cellStyle name="Note 4 2 2 2 2" xfId="13736" xr:uid="{2C43F8EA-4306-497E-937F-B57A8D54D47B}"/>
    <cellStyle name="Note 4 2 2 2 3" xfId="14698" xr:uid="{DE6DAFB1-12E6-483C-A7DB-6C96E742731D}"/>
    <cellStyle name="Note 4 2 2 2 4" xfId="15650" xr:uid="{0F30A41D-750C-4A05-AC79-C3AD8E80DDDF}"/>
    <cellStyle name="Note 4 2 2 2 5" xfId="16530" xr:uid="{791EA9A4-94E5-4533-8CB1-EB91BE10D563}"/>
    <cellStyle name="Note 4 2 2 2 6" xfId="17396" xr:uid="{32AF1924-4DD3-4F5C-B47B-C56FBF811E7F}"/>
    <cellStyle name="Note 4 2 2 2 7" xfId="18172" xr:uid="{C6FD6230-948E-4572-A5E6-EC064DA54BE3}"/>
    <cellStyle name="Note 4 2 2 2 8" xfId="18929" xr:uid="{0C9CA589-A986-44AB-BDDD-32F28E6B5436}"/>
    <cellStyle name="Note 4 2 2 3" xfId="9756" xr:uid="{8AE5C642-A43F-42A5-BDF5-38F39C94583E}"/>
    <cellStyle name="Note 4 2 2 3 2" xfId="14160" xr:uid="{D964AAF5-DEFD-449F-AB93-7F0F8D9C289D}"/>
    <cellStyle name="Note 4 2 2 3 3" xfId="15120" xr:uid="{CC49D32E-FF9B-4200-9F0B-EEB562582AE5}"/>
    <cellStyle name="Note 4 2 2 3 4" xfId="16072" xr:uid="{5608CEDA-99E2-4931-85DC-79F6A405D3AF}"/>
    <cellStyle name="Note 4 2 2 3 5" xfId="16946" xr:uid="{C0D7F741-6D06-42E7-A904-C297D484240D}"/>
    <cellStyle name="Note 4 2 2 3 6" xfId="17811" xr:uid="{A4911CCD-95C0-4BF0-8EF4-0F2D7C0A0AF6}"/>
    <cellStyle name="Note 4 2 2 3 7" xfId="18587" xr:uid="{171F560C-0BEB-46F3-A603-707F695C3970}"/>
    <cellStyle name="Note 4 2 2 3 8" xfId="19344" xr:uid="{D5EC6D3A-10C2-4965-B17F-380DB4E4EEF9}"/>
    <cellStyle name="Note 4 2 2 4" xfId="12720" xr:uid="{B2DE3C02-288F-4463-811E-02B424CF7759}"/>
    <cellStyle name="Note 4 2 2 5" xfId="10219" xr:uid="{803715A6-D44D-4617-BEA9-28BA936D7638}"/>
    <cellStyle name="Note 4 2 2 6" xfId="13681" xr:uid="{0253B4DA-D8A7-4FD3-B72E-B5E31C1425F3}"/>
    <cellStyle name="Note 4 2 2 7" xfId="14649" xr:uid="{9A49E0A4-8068-49A6-97CC-9FF44DAAEC37}"/>
    <cellStyle name="Note 4 2 2 8" xfId="15601" xr:uid="{A05F7592-89E9-46C8-BAA2-992A60380FFF}"/>
    <cellStyle name="Note 4 2 2 9" xfId="16486" xr:uid="{2B7E58A6-507B-4797-ADCB-86AE65615874}"/>
    <cellStyle name="Note 4 2 3" xfId="8467" xr:uid="{068CF992-CF6E-499F-98E8-EC4CE06B679B}"/>
    <cellStyle name="Note 4 2 3 2" xfId="13207" xr:uid="{2E4971E5-F3AE-4005-882D-4615040724B5}"/>
    <cellStyle name="Note 4 2 3 3" xfId="14227" xr:uid="{2A5AF7DA-706E-4FD2-A9F6-D5F43C8D5BD1}"/>
    <cellStyle name="Note 4 2 3 4" xfId="15187" xr:uid="{1C6BA9B0-9505-4338-9A18-63EB806DB329}"/>
    <cellStyle name="Note 4 2 3 5" xfId="16136" xr:uid="{552D0A89-DA78-418A-88DE-D8221C25CC16}"/>
    <cellStyle name="Note 4 2 3 6" xfId="17009" xr:uid="{0A618D8C-B95D-463A-9ED2-DD1F739EFD01}"/>
    <cellStyle name="Note 4 2 3 7" xfId="17874" xr:uid="{E7B4B27A-D4F2-4E3E-8766-824C2DF787C5}"/>
    <cellStyle name="Note 4 2 3 8" xfId="18650" xr:uid="{079D9962-BEFB-4A7E-BEF0-25BC0226AA3C}"/>
    <cellStyle name="Note 4 2 4" xfId="9477" xr:uid="{D720366A-CE7E-4A33-9E35-1C73015A53B9}"/>
    <cellStyle name="Note 4 2 4 2" xfId="13881" xr:uid="{4F173307-FDDB-485B-B297-931278347348}"/>
    <cellStyle name="Note 4 2 4 3" xfId="14841" xr:uid="{F205F127-77F6-489B-872F-052627254089}"/>
    <cellStyle name="Note 4 2 4 4" xfId="15793" xr:uid="{5CC4C764-E548-4368-9C99-235858EAE08F}"/>
    <cellStyle name="Note 4 2 4 5" xfId="16667" xr:uid="{8EF1FB77-DD77-4DC1-AE29-5EDF3B7BA499}"/>
    <cellStyle name="Note 4 2 4 6" xfId="17532" xr:uid="{D24D28B6-D0D0-438A-BB09-AE5B546FDD85}"/>
    <cellStyle name="Note 4 2 4 7" xfId="18308" xr:uid="{D20F178D-9137-4164-867C-847C915E9A92}"/>
    <cellStyle name="Note 4 2 4 8" xfId="19065" xr:uid="{52E465B7-437E-467A-A568-5BCC889C6367}"/>
    <cellStyle name="Note 4 2 5" xfId="12178" xr:uid="{0A3D8593-DA39-4BE0-A998-B6B67FFE4F81}"/>
    <cellStyle name="Note 4 2 6" xfId="10685" xr:uid="{264F445F-F8C2-480D-A4BD-E6A6B9A4A232}"/>
    <cellStyle name="Note 4 2 7" xfId="12367" xr:uid="{281EC3AC-BF57-4CEF-8E1E-C1489FAC9710}"/>
    <cellStyle name="Note 4 2 8" xfId="10505" xr:uid="{2B267F8C-27FE-4359-B4C2-210D5F31E564}"/>
    <cellStyle name="Note 4 2 9" xfId="13641" xr:uid="{555D01C6-8A40-49DE-8B11-1769FB62F063}"/>
    <cellStyle name="Note 4 3" xfId="7139" xr:uid="{714288B4-EE7E-4991-BAC8-DA245615CB45}"/>
    <cellStyle name="Note 4 3 10" xfId="15592" xr:uid="{EC53337E-2386-40F7-B2AF-45C30E47B2FA}"/>
    <cellStyle name="Note 4 3 2" xfId="8779" xr:uid="{12B219E1-5D04-44C1-AC85-4C864A2BB8E0}"/>
    <cellStyle name="Note 4 3 2 2" xfId="13439" xr:uid="{DEC59E91-ABC9-4382-8BDC-E857C39CA97F}"/>
    <cellStyle name="Note 4 3 2 3" xfId="14445" xr:uid="{3E23B00A-783B-43FC-8F2F-A07E9E88614A}"/>
    <cellStyle name="Note 4 3 2 4" xfId="15403" xr:uid="{236C6EDC-2863-4490-B67A-F3D91C39EB7B}"/>
    <cellStyle name="Note 4 3 2 5" xfId="16330" xr:uid="{9465C4F6-8EB8-46CA-ACD2-F78CB7F6AA22}"/>
    <cellStyle name="Note 4 3 2 6" xfId="17201" xr:uid="{6ADC3DF7-BA2A-4782-83A1-2DC14C3A0C09}"/>
    <cellStyle name="Note 4 3 2 7" xfId="18048" xr:uid="{F871D614-EB89-40D7-B02E-BD4418EE8F52}"/>
    <cellStyle name="Note 4 3 2 8" xfId="18815" xr:uid="{B267FAA0-72DB-4DD3-A3EA-E24A5DA4DCED}"/>
    <cellStyle name="Note 4 3 3" xfId="9642" xr:uid="{E8C2810C-F464-4473-A673-489ADDA909DD}"/>
    <cellStyle name="Note 4 3 3 2" xfId="14046" xr:uid="{D2CB6328-6996-4C54-81D1-B8917C47D9CF}"/>
    <cellStyle name="Note 4 3 3 3" xfId="15006" xr:uid="{1BCAD9F8-007A-4E36-8B3F-02C028743780}"/>
    <cellStyle name="Note 4 3 3 4" xfId="15958" xr:uid="{9C32A331-A09B-43AE-8A2D-53CAEC8A1E3E}"/>
    <cellStyle name="Note 4 3 3 5" xfId="16832" xr:uid="{4FEEC0CC-D3AF-4784-AFDA-794CAF0671EB}"/>
    <cellStyle name="Note 4 3 3 6" xfId="17697" xr:uid="{A6610638-C408-4A57-B2EC-C89AA74CEAD0}"/>
    <cellStyle name="Note 4 3 3 7" xfId="18473" xr:uid="{B6158BED-B368-4273-8190-AD9C80D97877}"/>
    <cellStyle name="Note 4 3 3 8" xfId="19230" xr:uid="{E234D324-0747-474E-BE63-0CFA781D4BB0}"/>
    <cellStyle name="Note 4 3 4" xfId="12409" xr:uid="{B0A96131-FAB7-47CB-94E4-9A920EE771E6}"/>
    <cellStyle name="Note 4 3 5" xfId="10467" xr:uid="{BA68473B-19FE-42D9-A375-EAFF384EC0F8}"/>
    <cellStyle name="Note 4 3 6" xfId="12628" xr:uid="{6AD10A4F-6C1E-4597-9144-4911821C03D8}"/>
    <cellStyle name="Note 4 3 7" xfId="10279" xr:uid="{3B41225C-09A6-478D-82C5-F97DA70A7E02}"/>
    <cellStyle name="Note 4 3 8" xfId="13669" xr:uid="{F6856F3A-0706-455D-94C7-CC8A878BA4C4}"/>
    <cellStyle name="Note 4 3 9" xfId="14640" xr:uid="{4DA04DA1-EE0B-4E9F-B491-3A017E4826AA}"/>
    <cellStyle name="Note 4 4" xfId="7981" xr:uid="{38E7EF0B-FDAD-47E9-B9E8-95D98737675D}"/>
    <cellStyle name="Note 4 4 2" xfId="12950" xr:uid="{15EBBA0C-D090-401F-B120-7297E13A515C}"/>
    <cellStyle name="Note 4 4 3" xfId="10038" xr:uid="{FD1A96E5-5325-46E3-8793-7E7E49147EA3}"/>
    <cellStyle name="Note 4 4 4" xfId="13184" xr:uid="{59F60EB4-6D39-470E-BBD0-442AA8D1BE8D}"/>
    <cellStyle name="Note 4 4 5" xfId="9852" xr:uid="{2AFC38E6-666E-4C79-A4C9-A23A54C367C4}"/>
    <cellStyle name="Note 4 4 6" xfId="12976" xr:uid="{564B72EB-3AB0-4ECD-B80B-C715E1AB88EB}"/>
    <cellStyle name="Note 4 4 7" xfId="10013" xr:uid="{0AD2ADD3-ED61-4B97-AB84-7D1CFE51E7F9}"/>
    <cellStyle name="Note 4 4 8" xfId="11807" xr:uid="{2096029D-42F4-4BF5-9A59-88D97D053C0B}"/>
    <cellStyle name="Note 4 5" xfId="9414" xr:uid="{224FA7F7-0A8D-4152-9DB2-2B3B6FF07C05}"/>
    <cellStyle name="Note 4 5 2" xfId="13818" xr:uid="{CE15FE6D-771E-4E8E-80D5-1F755A0A3F84}"/>
    <cellStyle name="Note 4 5 3" xfId="14778" xr:uid="{F13930B2-E973-4CDF-B56D-9088F3441C7C}"/>
    <cellStyle name="Note 4 5 4" xfId="15730" xr:uid="{504E9109-A551-487B-9FCD-DC8E80C3C63E}"/>
    <cellStyle name="Note 4 5 5" xfId="16604" xr:uid="{F5CA7FC7-1D2F-414A-A867-02A4520AA2FF}"/>
    <cellStyle name="Note 4 5 6" xfId="17469" xr:uid="{1A7B2B05-18E8-4B42-AFD5-1B9660EF0794}"/>
    <cellStyle name="Note 4 5 7" xfId="18245" xr:uid="{DD4AA1E7-D032-4806-9A19-43399652F6FE}"/>
    <cellStyle name="Note 4 5 8" xfId="19002" xr:uid="{1455AC7E-FB9B-471C-8D15-C044A6CCD5F0}"/>
    <cellStyle name="Note 4 6" xfId="11855" xr:uid="{32CCEBC7-6F90-4372-BBA8-7673786FC18D}"/>
    <cellStyle name="Note 4 7" xfId="10956" xr:uid="{8907DC5D-9898-4ADE-97D4-6075DD38E7AE}"/>
    <cellStyle name="Note 4 8" xfId="11474" xr:uid="{071C233F-7996-4B77-8C1E-44FB114A705F}"/>
    <cellStyle name="Note 4 9" xfId="11254" xr:uid="{F8389590-0A52-4732-921C-256EC36D5A91}"/>
    <cellStyle name="Note 5" xfId="6214" xr:uid="{B736BB24-F688-4CC2-8CC4-724BA1A0F599}"/>
    <cellStyle name="Note 5 10" xfId="12786" xr:uid="{B8188222-6457-4D06-81E7-AF92647C1868}"/>
    <cellStyle name="Note 5 11" xfId="10179" xr:uid="{40D68029-AE74-4880-8E27-1D62372B2AC0}"/>
    <cellStyle name="Note 5 12" xfId="11778" xr:uid="{EAE70286-7BB3-498D-9972-3F70F48AF180}"/>
    <cellStyle name="Note 5 2" xfId="6826" xr:uid="{8913636A-98BA-4CF3-ADFA-EF6E337DEA39}"/>
    <cellStyle name="Note 5 2 10" xfId="9846" xr:uid="{133832F4-7537-435D-9878-7B0AF06050F6}"/>
    <cellStyle name="Note 5 2 11" xfId="11999" xr:uid="{E062ACF6-ED04-442C-B018-83381F2E79CC}"/>
    <cellStyle name="Note 5 2 2" xfId="7663" xr:uid="{81427AD3-9BBA-4A7B-8A28-AE666275A991}"/>
    <cellStyle name="Note 5 2 2 10" xfId="13062" xr:uid="{3ED9E5C1-0BBE-4EAF-9D65-7D903BE5E78A}"/>
    <cellStyle name="Note 5 2 2 2" xfId="9303" xr:uid="{330E0C7F-A425-450F-B92A-AE8EF6C53A2A}"/>
    <cellStyle name="Note 5 2 2 2 2" xfId="13737" xr:uid="{5F8B8BC1-9366-4B8E-ACB9-A1680CD80697}"/>
    <cellStyle name="Note 5 2 2 2 3" xfId="14699" xr:uid="{9C10FE6B-C2FC-4BD3-9755-7EA0DE9A3C44}"/>
    <cellStyle name="Note 5 2 2 2 4" xfId="15651" xr:uid="{826854E5-30EE-46F0-A70E-B17CB2859657}"/>
    <cellStyle name="Note 5 2 2 2 5" xfId="16531" xr:uid="{86B2CE69-B681-4F18-AB2B-1BE9D5BCEBEE}"/>
    <cellStyle name="Note 5 2 2 2 6" xfId="17397" xr:uid="{65C838FD-89A8-4990-87F6-6A678CD251E3}"/>
    <cellStyle name="Note 5 2 2 2 7" xfId="18173" xr:uid="{113AAE47-4A0E-40D1-9177-141043AFB2C2}"/>
    <cellStyle name="Note 5 2 2 2 8" xfId="18930" xr:uid="{B390CE49-3B6A-49F9-92D7-AE3597173CFE}"/>
    <cellStyle name="Note 5 2 2 3" xfId="9757" xr:uid="{0C609DBE-F68D-4F7F-B8A3-C7D73FFC89A3}"/>
    <cellStyle name="Note 5 2 2 3 2" xfId="14161" xr:uid="{825598FF-3E83-488F-8B5A-1E406B590227}"/>
    <cellStyle name="Note 5 2 2 3 3" xfId="15121" xr:uid="{A4B5D577-AB65-4DB9-88EE-BE662F693BFD}"/>
    <cellStyle name="Note 5 2 2 3 4" xfId="16073" xr:uid="{2F0D2B53-3048-4008-AD9F-68F50C9EA939}"/>
    <cellStyle name="Note 5 2 2 3 5" xfId="16947" xr:uid="{E9001630-181F-4D24-AF2D-1D30C996827C}"/>
    <cellStyle name="Note 5 2 2 3 6" xfId="17812" xr:uid="{521B6FB8-1156-4006-B837-45D91A669259}"/>
    <cellStyle name="Note 5 2 2 3 7" xfId="18588" xr:uid="{E8195D69-AC08-4AE5-829E-70B4DE9FEC7D}"/>
    <cellStyle name="Note 5 2 2 3 8" xfId="19345" xr:uid="{9B143D29-94BE-4FF1-93C6-E2B2E0581445}"/>
    <cellStyle name="Note 5 2 2 4" xfId="12721" xr:uid="{4D1C03D4-0BF4-4BC8-B3EC-392302F51BDC}"/>
    <cellStyle name="Note 5 2 2 5" xfId="10218" xr:uid="{AE853CE6-A559-414A-8B0D-9318B0FF537D}"/>
    <cellStyle name="Note 5 2 2 6" xfId="13053" xr:uid="{90BBE4FF-3F89-4DED-AAB3-92CA7C8649FA}"/>
    <cellStyle name="Note 5 2 2 7" xfId="9948" xr:uid="{AFE61DBA-4F93-4F10-BF25-051CF7A3AEF0}"/>
    <cellStyle name="Note 5 2 2 8" xfId="13194" xr:uid="{0A9CB0C2-C5F3-4535-91D6-F79B2D8DF913}"/>
    <cellStyle name="Note 5 2 2 9" xfId="9845" xr:uid="{973EB294-761C-4E8F-A9EA-79359B400493}"/>
    <cellStyle name="Note 5 2 3" xfId="8466" xr:uid="{280FC5A5-C1C9-4B8F-834D-778610ABB7D7}"/>
    <cellStyle name="Note 5 2 3 2" xfId="13206" xr:uid="{9E74676C-D0E9-46E7-A2C5-386EF7751675}"/>
    <cellStyle name="Note 5 2 3 3" xfId="14226" xr:uid="{5847E77C-C584-4260-8D36-F6EC6B7D6A80}"/>
    <cellStyle name="Note 5 2 3 4" xfId="15186" xr:uid="{B4AF0E31-5C1D-48C6-8CE3-A805756A6016}"/>
    <cellStyle name="Note 5 2 3 5" xfId="16135" xr:uid="{032035A2-1C0E-42CC-AE63-40D0A39B8697}"/>
    <cellStyle name="Note 5 2 3 6" xfId="17008" xr:uid="{0E7A4EB6-35CF-4252-BE0D-D15A913E99CD}"/>
    <cellStyle name="Note 5 2 3 7" xfId="17873" xr:uid="{870A8C03-05DB-4240-968C-5757A43E68CB}"/>
    <cellStyle name="Note 5 2 3 8" xfId="18649" xr:uid="{2E23735C-7588-49D1-B46C-6A4734016D1F}"/>
    <cellStyle name="Note 5 2 4" xfId="9476" xr:uid="{8AA3A2D7-75C7-47B8-B0FA-4FCF9CEA7BEF}"/>
    <cellStyle name="Note 5 2 4 2" xfId="13880" xr:uid="{A0680765-0D99-4ECD-9439-3A83FC3F23D8}"/>
    <cellStyle name="Note 5 2 4 3" xfId="14840" xr:uid="{4972CCC1-042B-4667-B9B9-A7CDAC0931E0}"/>
    <cellStyle name="Note 5 2 4 4" xfId="15792" xr:uid="{5C6C4569-CC49-4C7E-A714-401EA0C45A87}"/>
    <cellStyle name="Note 5 2 4 5" xfId="16666" xr:uid="{F38EE2C4-5260-47A5-81F4-BAC97AFAE466}"/>
    <cellStyle name="Note 5 2 4 6" xfId="17531" xr:uid="{BD2FE327-4C07-4932-887B-B633075AFB22}"/>
    <cellStyle name="Note 5 2 4 7" xfId="18307" xr:uid="{2ECBEF1A-F565-42DA-AB34-5F1668AB7F13}"/>
    <cellStyle name="Note 5 2 4 8" xfId="19064" xr:uid="{0EB82EAD-1814-414E-AD0E-8C058BDAB833}"/>
    <cellStyle name="Note 5 2 5" xfId="12177" xr:uid="{9591420D-7F9A-4151-928C-EB980F80F468}"/>
    <cellStyle name="Note 5 2 6" xfId="10686" xr:uid="{51A27556-18AA-45CB-90C9-B8DF969DA75F}"/>
    <cellStyle name="Note 5 2 7" xfId="13032" xr:uid="{D7D8BC55-7C07-4BE1-A4CB-0F69C4D34BE9}"/>
    <cellStyle name="Note 5 2 8" xfId="9966" xr:uid="{A8E9E420-718A-477E-8819-0AE48242F951}"/>
    <cellStyle name="Note 5 2 9" xfId="13191" xr:uid="{94EE055E-74B8-4782-9791-596D0921F72B}"/>
    <cellStyle name="Note 5 3" xfId="7140" xr:uid="{F64C0725-23E1-44B8-A44E-4C17B1E92485}"/>
    <cellStyle name="Note 5 3 10" xfId="17340" xr:uid="{632C6510-D22E-4CE2-B519-240C3FFDA18B}"/>
    <cellStyle name="Note 5 3 2" xfId="8780" xr:uid="{B6E7A61B-F659-4556-BC57-B5ACC1B46F91}"/>
    <cellStyle name="Note 5 3 2 2" xfId="13440" xr:uid="{BFFD73B9-1F22-48CB-B444-32059F03D4C0}"/>
    <cellStyle name="Note 5 3 2 3" xfId="14446" xr:uid="{305E32F8-CCEC-46C0-8DEB-0EE17D44FD6C}"/>
    <cellStyle name="Note 5 3 2 4" xfId="15404" xr:uid="{7B552D24-487A-469F-9CB0-75F96F516064}"/>
    <cellStyle name="Note 5 3 2 5" xfId="16331" xr:uid="{93988421-A518-46A3-A67C-76773D3445EF}"/>
    <cellStyle name="Note 5 3 2 6" xfId="17202" xr:uid="{03416A99-1531-44C9-8B76-5F4E5DA85BA7}"/>
    <cellStyle name="Note 5 3 2 7" xfId="18049" xr:uid="{3E96D2AD-081A-42E1-8F91-46720D93AB7E}"/>
    <cellStyle name="Note 5 3 2 8" xfId="18816" xr:uid="{7DFB0D29-1FEE-444B-9521-1410EDF8DC2F}"/>
    <cellStyle name="Note 5 3 3" xfId="9643" xr:uid="{DCC69348-6CA2-4E95-B34D-D14783868408}"/>
    <cellStyle name="Note 5 3 3 2" xfId="14047" xr:uid="{34C06FD1-0A8B-41BB-ABC6-578AACF6BA6B}"/>
    <cellStyle name="Note 5 3 3 3" xfId="15007" xr:uid="{CC2225F9-DBC0-43E2-85D4-348206A707C6}"/>
    <cellStyle name="Note 5 3 3 4" xfId="15959" xr:uid="{27C87974-FD8A-4B88-B15E-F776C0E8178E}"/>
    <cellStyle name="Note 5 3 3 5" xfId="16833" xr:uid="{0C670F4E-ABAA-4E66-81A5-48A567B55D0B}"/>
    <cellStyle name="Note 5 3 3 6" xfId="17698" xr:uid="{C98B9634-C562-4766-88EB-5E6936C34FD5}"/>
    <cellStyle name="Note 5 3 3 7" xfId="18474" xr:uid="{5A46242D-7AD1-4A6A-ADB5-9B863170B065}"/>
    <cellStyle name="Note 5 3 3 8" xfId="19231" xr:uid="{7C2BB604-3743-4D61-A0A9-DE3E21E0B4CB}"/>
    <cellStyle name="Note 5 3 4" xfId="12410" xr:uid="{EF370543-9251-425F-A84E-8297FDD29430}"/>
    <cellStyle name="Note 5 3 5" xfId="10466" xr:uid="{27C7702A-0906-406C-A25F-9C2C196232B8}"/>
    <cellStyle name="Note 5 3 6" xfId="13648" xr:uid="{2069BD6B-CF5A-4038-B0C1-DD2092229AD6}"/>
    <cellStyle name="Note 5 3 7" xfId="14624" xr:uid="{BE5E70AA-8C8F-4669-BBF8-710184282E70}"/>
    <cellStyle name="Note 5 3 8" xfId="15576" xr:uid="{236F0D09-8F3D-4085-8B2D-47F7B9BDAA6D}"/>
    <cellStyle name="Note 5 3 9" xfId="16471" xr:uid="{2734F036-1384-4CE2-A917-75487AB8CA72}"/>
    <cellStyle name="Note 5 4" xfId="7982" xr:uid="{D91533ED-580B-432C-B4B3-E47C9E94F1C9}"/>
    <cellStyle name="Note 5 4 2" xfId="12951" xr:uid="{943FC198-C115-4747-A84C-09D1D6E6BB79}"/>
    <cellStyle name="Note 5 4 3" xfId="10037" xr:uid="{43A9649F-23EC-45A7-B2A8-95AAC1711FC5}"/>
    <cellStyle name="Note 5 4 4" xfId="12685" xr:uid="{1DC19512-D359-446C-B745-7E2CA2CE783C}"/>
    <cellStyle name="Note 5 4 5" xfId="10234" xr:uid="{82A8318D-6720-4EF1-A5F3-73262DB23046}"/>
    <cellStyle name="Note 5 4 6" xfId="13161" xr:uid="{8EAAE470-32BC-4D5E-81DF-742A622D2DF2}"/>
    <cellStyle name="Note 5 4 7" xfId="9872" xr:uid="{693BC194-EBAD-4531-9265-0FC06106FE45}"/>
    <cellStyle name="Note 5 4 8" xfId="12005" xr:uid="{2A408D33-1170-4AC7-A988-40F006A86036}"/>
    <cellStyle name="Note 5 5" xfId="9415" xr:uid="{2E000700-829C-4443-AE96-849898C3CAF4}"/>
    <cellStyle name="Note 5 5 2" xfId="13819" xr:uid="{370462EE-8314-45C9-AEEB-2510500C4F3B}"/>
    <cellStyle name="Note 5 5 3" xfId="14779" xr:uid="{E8FC6F7B-533D-4FDB-B224-A73C8BE867FE}"/>
    <cellStyle name="Note 5 5 4" xfId="15731" xr:uid="{EB1B849C-6A81-4964-8D70-3C8CA97DFCAC}"/>
    <cellStyle name="Note 5 5 5" xfId="16605" xr:uid="{E5917868-67B3-4387-B863-ACB4B0FD48EC}"/>
    <cellStyle name="Note 5 5 6" xfId="17470" xr:uid="{4570AB8D-CA00-4C37-84EE-373FC3F06050}"/>
    <cellStyle name="Note 5 5 7" xfId="18246" xr:uid="{625D246C-26B8-49F4-85CB-BDCCEA6F54E4}"/>
    <cellStyle name="Note 5 5 8" xfId="19003" xr:uid="{CA24CAC2-E983-4BC2-B285-54E3731A5D1E}"/>
    <cellStyle name="Note 5 6" xfId="11856" xr:uid="{615A5C55-994E-4352-AE5B-461AC997E533}"/>
    <cellStyle name="Note 5 7" xfId="10955" xr:uid="{5E67FF5B-7134-410F-BCC0-EC4FE556D683}"/>
    <cellStyle name="Note 5 8" xfId="11475" xr:uid="{0C077673-93EE-46AD-97F6-924ED129102E}"/>
    <cellStyle name="Note 5 9" xfId="11253" xr:uid="{D52738B1-0F28-4999-8A12-82DF2FFFE818}"/>
    <cellStyle name="Note 6" xfId="6215" xr:uid="{39566E54-5E71-4792-9D4E-35EEFD5B59B1}"/>
    <cellStyle name="Note 6 10" xfId="13800" xr:uid="{6F02E74E-0EDC-47D3-98B5-455C28CA4631}"/>
    <cellStyle name="Note 6 11" xfId="14762" xr:uid="{7A6CC4BB-6C70-4C1F-B813-1DF48F71663E}"/>
    <cellStyle name="Note 6 12" xfId="15714" xr:uid="{5DF9A65A-D07B-45AC-8E6C-3092CFE1A9DF}"/>
    <cellStyle name="Note 6 2" xfId="6825" xr:uid="{B28FC58A-EB00-4029-8E93-C0778DFFB006}"/>
    <cellStyle name="Note 6 2 10" xfId="16439" xr:uid="{3D87BC84-CD5E-4661-9A86-A7C77D757A15}"/>
    <cellStyle name="Note 6 2 11" xfId="17310" xr:uid="{238A9487-4F42-41A4-BB25-0B32E0A869CB}"/>
    <cellStyle name="Note 6 2 2" xfId="7664" xr:uid="{4714D139-259B-41A4-BA91-0DCA493FE7BE}"/>
    <cellStyle name="Note 6 2 2 10" xfId="10781" xr:uid="{93157AEA-7FA8-42EA-B550-D74372F037A2}"/>
    <cellStyle name="Note 6 2 2 2" xfId="9304" xr:uid="{01CA6D31-5A29-40DF-8B80-30F8000DBABB}"/>
    <cellStyle name="Note 6 2 2 2 2" xfId="13738" xr:uid="{1AC56B61-C15A-4FD6-AF39-746AE71BA6A9}"/>
    <cellStyle name="Note 6 2 2 2 3" xfId="14700" xr:uid="{2B1BCAD0-DEAF-42C3-9F81-49B0B9748290}"/>
    <cellStyle name="Note 6 2 2 2 4" xfId="15652" xr:uid="{4F3F1818-9AD9-4D10-A0CA-30A8A23F71EC}"/>
    <cellStyle name="Note 6 2 2 2 5" xfId="16532" xr:uid="{75ED63FF-8B60-4AD6-B57C-1D664535F4E7}"/>
    <cellStyle name="Note 6 2 2 2 6" xfId="17398" xr:uid="{DCE49E8D-F7B9-4F28-9A0E-1720AE8125A2}"/>
    <cellStyle name="Note 6 2 2 2 7" xfId="18174" xr:uid="{570F9735-5B25-4312-8EC1-B7614A871444}"/>
    <cellStyle name="Note 6 2 2 2 8" xfId="18931" xr:uid="{21E708C6-C39E-4311-9726-944E0DD4719B}"/>
    <cellStyle name="Note 6 2 2 3" xfId="9758" xr:uid="{158BD41C-CB9F-4122-8DA6-58CCCD1C17BE}"/>
    <cellStyle name="Note 6 2 2 3 2" xfId="14162" xr:uid="{505CB3D8-180E-4BB8-A9AE-5B34A607831B}"/>
    <cellStyle name="Note 6 2 2 3 3" xfId="15122" xr:uid="{893CCDAB-84A6-4CC2-8088-A2813E044468}"/>
    <cellStyle name="Note 6 2 2 3 4" xfId="16074" xr:uid="{BA396A80-F8AE-4DDE-86EE-7E86D2DCDD64}"/>
    <cellStyle name="Note 6 2 2 3 5" xfId="16948" xr:uid="{170EA636-B6F5-48C2-8E63-AE60587204A7}"/>
    <cellStyle name="Note 6 2 2 3 6" xfId="17813" xr:uid="{CCC67B37-1ED5-4AE0-A09C-15B8F24DA2BF}"/>
    <cellStyle name="Note 6 2 2 3 7" xfId="18589" xr:uid="{8B5AB578-2387-471B-824D-86609F535B64}"/>
    <cellStyle name="Note 6 2 2 3 8" xfId="19346" xr:uid="{22C07C39-7E8C-49FB-8CE1-F6DA31402C75}"/>
    <cellStyle name="Note 6 2 2 4" xfId="12722" xr:uid="{E38BA57B-0847-4250-9F84-E72DB2F0A3B4}"/>
    <cellStyle name="Note 6 2 2 5" xfId="12821" xr:uid="{F15052EA-5C6C-41D5-8125-82B580963B23}"/>
    <cellStyle name="Note 6 2 2 6" xfId="10151" xr:uid="{81646C4E-D9D4-4B49-A75A-E8C943ED11EC}"/>
    <cellStyle name="Note 6 2 2 7" xfId="11794" xr:uid="{C47DA274-1104-4E66-8E39-9BACA6AF1705}"/>
    <cellStyle name="Note 6 2 2 8" xfId="11008" xr:uid="{7C1B811F-77EC-4299-AF07-32FA95AC8E29}"/>
    <cellStyle name="Note 6 2 2 9" xfId="12063" xr:uid="{F90107EE-BB93-488A-8CC6-E54CBF99D6CC}"/>
    <cellStyle name="Note 6 2 3" xfId="8465" xr:uid="{E84A9453-5651-49A4-94EF-CB8EC4E94E4C}"/>
    <cellStyle name="Note 6 2 3 2" xfId="13205" xr:uid="{0C44321B-BEB0-4D48-A358-B484445D7E25}"/>
    <cellStyle name="Note 6 2 3 3" xfId="14225" xr:uid="{A011D4B3-D174-4AF1-87E9-158118898525}"/>
    <cellStyle name="Note 6 2 3 4" xfId="15185" xr:uid="{4814F7FC-C212-4C6D-801A-5DDF8C96EC1A}"/>
    <cellStyle name="Note 6 2 3 5" xfId="16134" xr:uid="{401578D3-08D2-490B-A7D3-47040A58F30C}"/>
    <cellStyle name="Note 6 2 3 6" xfId="17007" xr:uid="{BA1C3B87-9B67-4E48-A3BD-D7E0B921579E}"/>
    <cellStyle name="Note 6 2 3 7" xfId="17872" xr:uid="{823B747F-0128-4437-8D5D-F6FA56A593D3}"/>
    <cellStyle name="Note 6 2 3 8" xfId="18648" xr:uid="{CBDC07C4-5AA2-4F94-89E6-CBC7C5533CB2}"/>
    <cellStyle name="Note 6 2 4" xfId="9475" xr:uid="{C9C2C10F-DFDA-4F28-B201-C5FD1D0882DF}"/>
    <cellStyle name="Note 6 2 4 2" xfId="13879" xr:uid="{F16FA70F-A917-464B-BC2D-9E0B7272CE98}"/>
    <cellStyle name="Note 6 2 4 3" xfId="14839" xr:uid="{4C8C3111-42F7-43C7-8923-9D0757052F0C}"/>
    <cellStyle name="Note 6 2 4 4" xfId="15791" xr:uid="{9BEAA5F2-AAD6-4433-AF5C-1D05455F071F}"/>
    <cellStyle name="Note 6 2 4 5" xfId="16665" xr:uid="{51029985-908F-4CE6-AF50-E4E4E45A716F}"/>
    <cellStyle name="Note 6 2 4 6" xfId="17530" xr:uid="{14CC18A3-DD8F-4D9F-905D-44716B871D80}"/>
    <cellStyle name="Note 6 2 4 7" xfId="18306" xr:uid="{49534578-561F-4A3F-A4D8-3E87FEBAB107}"/>
    <cellStyle name="Note 6 2 4 8" xfId="19063" xr:uid="{A1971C36-0B3C-44B5-BCEF-53F4D8CED854}"/>
    <cellStyle name="Note 6 2 5" xfId="12176" xr:uid="{4E45467D-FCB1-445B-8566-05FB51851DF9}"/>
    <cellStyle name="Note 6 2 6" xfId="10687" xr:uid="{6C8952FE-7785-45C7-BA91-DB0F041FCD3E}"/>
    <cellStyle name="Note 6 2 7" xfId="13609" xr:uid="{44AA652C-0CA2-49DD-A5C8-7835C32A9EB0}"/>
    <cellStyle name="Note 6 2 8" xfId="14587" xr:uid="{ED6DF555-E6FE-4C7B-8666-C433D38D1779}"/>
    <cellStyle name="Note 6 2 9" xfId="15540" xr:uid="{B955717D-2A45-4226-90A1-5484FEAD23F1}"/>
    <cellStyle name="Note 6 3" xfId="7141" xr:uid="{87DE283B-A800-46CB-9FF2-DAE07B9657C5}"/>
    <cellStyle name="Note 6 3 10" xfId="12881" xr:uid="{2E9DAF1C-DA2B-4184-B566-0B38A8F4019C}"/>
    <cellStyle name="Note 6 3 2" xfId="8781" xr:uid="{47928346-06FA-448D-BD24-FCFE1191CB26}"/>
    <cellStyle name="Note 6 3 2 2" xfId="13441" xr:uid="{001446E0-DA0F-4C15-BDED-B6AFA91B0704}"/>
    <cellStyle name="Note 6 3 2 3" xfId="14447" xr:uid="{D230F5C6-90A8-45BA-85F3-7DFA8E9DB545}"/>
    <cellStyle name="Note 6 3 2 4" xfId="15405" xr:uid="{8456F3E1-6F59-4DEB-8F43-9D14F2B1DCCB}"/>
    <cellStyle name="Note 6 3 2 5" xfId="16332" xr:uid="{F23D4BBA-977A-4A8A-A670-FC725032D49A}"/>
    <cellStyle name="Note 6 3 2 6" xfId="17203" xr:uid="{C970CE3D-5FBF-4B4F-89F5-2E99BC092BD3}"/>
    <cellStyle name="Note 6 3 2 7" xfId="18050" xr:uid="{F56613E4-50F9-4C0F-B447-2B1F0E1811CB}"/>
    <cellStyle name="Note 6 3 2 8" xfId="18817" xr:uid="{8CFB128C-CE2A-4B58-868D-BC0AB59436B2}"/>
    <cellStyle name="Note 6 3 3" xfId="9644" xr:uid="{250395B7-F4EA-4387-95DD-8BBA89752C2E}"/>
    <cellStyle name="Note 6 3 3 2" xfId="14048" xr:uid="{DB68331A-3DDD-4941-B130-2EFA386D5AE0}"/>
    <cellStyle name="Note 6 3 3 3" xfId="15008" xr:uid="{45A93FA3-70D6-451B-A363-683AE14AA2C1}"/>
    <cellStyle name="Note 6 3 3 4" xfId="15960" xr:uid="{DB9708B9-A0C7-4599-914A-60F4188C0A31}"/>
    <cellStyle name="Note 6 3 3 5" xfId="16834" xr:uid="{7D6589E8-B075-4896-8F29-0251CDD68BD7}"/>
    <cellStyle name="Note 6 3 3 6" xfId="17699" xr:uid="{E5D0F9BE-A363-4A09-93BB-048B40043C3E}"/>
    <cellStyle name="Note 6 3 3 7" xfId="18475" xr:uid="{064E1A27-15E1-41D0-A74C-A69D179299C7}"/>
    <cellStyle name="Note 6 3 3 8" xfId="19232" xr:uid="{E6113504-6092-4FCB-A994-4AE69D248A60}"/>
    <cellStyle name="Note 6 3 4" xfId="12411" xr:uid="{C3558781-1310-4BEE-896E-7E5E1E0E9DBF}"/>
    <cellStyle name="Note 6 3 5" xfId="10465" xr:uid="{3911A67F-94FB-48AA-A7FF-37A7CEA7257F}"/>
    <cellStyle name="Note 6 3 6" xfId="13040" xr:uid="{274B6941-6350-49A6-8C3A-F20A3C8F51D5}"/>
    <cellStyle name="Note 6 3 7" xfId="9960" xr:uid="{BD24FE02-D3EA-4C18-9939-D7C58B69253C}"/>
    <cellStyle name="Note 6 3 8" xfId="11831" xr:uid="{2F773C32-55D0-4861-817B-79CF82B14846}"/>
    <cellStyle name="Note 6 3 9" xfId="10977" xr:uid="{D735252C-5B29-4835-A480-DDECA4913F87}"/>
    <cellStyle name="Note 6 4" xfId="7983" xr:uid="{9CDEE143-128F-4C47-AFD1-4E742A144AD3}"/>
    <cellStyle name="Note 6 4 2" xfId="12952" xr:uid="{F6C63DFC-BEC9-423F-A606-5DB76AAEABFF}"/>
    <cellStyle name="Note 6 4 3" xfId="10036" xr:uid="{89B366FE-EE79-4A06-A15B-E63879C517A8}"/>
    <cellStyle name="Note 6 4 4" xfId="13705" xr:uid="{A9C5955E-56BA-456A-84B0-9ACB1783A0F0}"/>
    <cellStyle name="Note 6 4 5" xfId="14669" xr:uid="{90F7B355-37B7-456F-B001-1970A13A8FE8}"/>
    <cellStyle name="Note 6 4 6" xfId="15621" xr:uid="{98E0319C-4EEA-4B7A-AEB3-1A2BB17243CF}"/>
    <cellStyle name="Note 6 4 7" xfId="16503" xr:uid="{681440C5-163D-40A7-B7AE-61BD8E8E4683}"/>
    <cellStyle name="Note 6 4 8" xfId="17371" xr:uid="{CC3AA091-D999-4356-980C-EDA078D3385E}"/>
    <cellStyle name="Note 6 5" xfId="9416" xr:uid="{9411BA70-1C41-4361-A467-464B8736B814}"/>
    <cellStyle name="Note 6 5 2" xfId="13820" xr:uid="{ACE8357D-37C6-4CEF-9015-8133BF0D5C0D}"/>
    <cellStyle name="Note 6 5 3" xfId="14780" xr:uid="{EE610862-6EB9-44DA-80E7-799D7494293B}"/>
    <cellStyle name="Note 6 5 4" xfId="15732" xr:uid="{B88B87CF-59AD-4ADE-ACA9-A3316675D80C}"/>
    <cellStyle name="Note 6 5 5" xfId="16606" xr:uid="{E292A461-3285-4C33-AAA4-97B93A2FA5F4}"/>
    <cellStyle name="Note 6 5 6" xfId="17471" xr:uid="{90777218-C6C4-47C7-AABC-7FF16E39CBF7}"/>
    <cellStyle name="Note 6 5 7" xfId="18247" xr:uid="{A9526D5E-3945-4CC6-94D3-4D9C86B93F14}"/>
    <cellStyle name="Note 6 5 8" xfId="19004" xr:uid="{035AE84A-4D28-474B-B992-768CA346B36E}"/>
    <cellStyle name="Note 6 6" xfId="11857" xr:uid="{8DABD034-2176-42A3-BD02-3BA7964EE0F3}"/>
    <cellStyle name="Note 6 7" xfId="10954" xr:uid="{D937AF13-B9E7-41DE-91C8-4BF20D28EE1E}"/>
    <cellStyle name="Note 6 8" xfId="11476" xr:uid="{A74FA901-4617-44BC-B1AE-39F1993004EC}"/>
    <cellStyle name="Note 6 9" xfId="11252" xr:uid="{EAD98D28-0AB1-4E24-95A6-6600D479655D}"/>
    <cellStyle name="Note 7" xfId="6216" xr:uid="{195301B0-3D47-43CA-BEE4-28C0C7BA8079}"/>
    <cellStyle name="Note 7 10" xfId="13323" xr:uid="{1FE5FE03-E4DE-4F31-B711-78071A65D974}"/>
    <cellStyle name="Note 7 11" xfId="14339" xr:uid="{BC61D86C-43F1-4BAF-9D70-AE8224FA27F3}"/>
    <cellStyle name="Note 7 12" xfId="15299" xr:uid="{7D8CC8AA-7E69-4E32-948C-C6E399364D66}"/>
    <cellStyle name="Note 7 2" xfId="6936" xr:uid="{3513BBCC-728B-43A3-A5A6-ACF956694DA2}"/>
    <cellStyle name="Note 7 2 10" xfId="11122" xr:uid="{0A1C3491-93FD-4EA9-B71B-807A59AADC61}"/>
    <cellStyle name="Note 7 2 11" xfId="12871" xr:uid="{F2946909-5E1F-4C44-BA08-C06FBB56C127}"/>
    <cellStyle name="Note 7 2 2" xfId="7665" xr:uid="{06EDE744-86C0-4596-A9DB-AE9DAB35543E}"/>
    <cellStyle name="Note 7 2 2 10" xfId="18010" xr:uid="{C8761F93-1DCE-4C43-A669-CA0DE9E6F13E}"/>
    <cellStyle name="Note 7 2 2 2" xfId="9305" xr:uid="{4FB3128D-4454-47BF-AD07-C095F8F9DFE7}"/>
    <cellStyle name="Note 7 2 2 2 2" xfId="13739" xr:uid="{C41A09CD-3E6F-4A99-89D1-46F694F1C8DF}"/>
    <cellStyle name="Note 7 2 2 2 3" xfId="14701" xr:uid="{3E7BB2FD-2EDD-4ADB-9DF2-86E222C4D652}"/>
    <cellStyle name="Note 7 2 2 2 4" xfId="15653" xr:uid="{D2C91A11-693E-4245-BD05-470EBCEFE158}"/>
    <cellStyle name="Note 7 2 2 2 5" xfId="16533" xr:uid="{0323B82D-1FF0-407A-AF4D-1015F2AEE517}"/>
    <cellStyle name="Note 7 2 2 2 6" xfId="17399" xr:uid="{371E0AED-73E5-479D-B459-E45B431D4345}"/>
    <cellStyle name="Note 7 2 2 2 7" xfId="18175" xr:uid="{9D7C992F-F2E6-4C73-A642-0BFFBC7F95D4}"/>
    <cellStyle name="Note 7 2 2 2 8" xfId="18932" xr:uid="{BACDE07A-2772-42DE-96E4-25023A48C054}"/>
    <cellStyle name="Note 7 2 2 3" xfId="9759" xr:uid="{B23F8847-74A1-496F-B5EF-B00FD3DC2BA3}"/>
    <cellStyle name="Note 7 2 2 3 2" xfId="14163" xr:uid="{64260EB0-B00D-4C25-8156-62278695466F}"/>
    <cellStyle name="Note 7 2 2 3 3" xfId="15123" xr:uid="{0040A75B-92D1-4572-AA43-506DF068A5B0}"/>
    <cellStyle name="Note 7 2 2 3 4" xfId="16075" xr:uid="{1AB88C1F-69B3-4A65-B313-01A2722D6421}"/>
    <cellStyle name="Note 7 2 2 3 5" xfId="16949" xr:uid="{91FC1492-9AD8-465A-A8F1-B2BEB3749C0D}"/>
    <cellStyle name="Note 7 2 2 3 6" xfId="17814" xr:uid="{90574F6B-A075-4929-891B-72C9273A8211}"/>
    <cellStyle name="Note 7 2 2 3 7" xfId="18590" xr:uid="{09D9E887-5423-43A3-BAB0-6404CDACE81E}"/>
    <cellStyle name="Note 7 2 2 3 8" xfId="19347" xr:uid="{D5975B17-3B65-49F4-ACEF-95F402767720}"/>
    <cellStyle name="Note 7 2 2 4" xfId="12723" xr:uid="{ADC2D04F-F7DB-462E-8A32-0214ACD1D527}"/>
    <cellStyle name="Note 7 2 2 5" xfId="13356" xr:uid="{398EFD7C-C3F0-42A3-901A-4EA60B7A50E6}"/>
    <cellStyle name="Note 7 2 2 6" xfId="14370" xr:uid="{A8EED71A-640C-4FB9-A0A0-49347A9E46CF}"/>
    <cellStyle name="Note 7 2 2 7" xfId="15328" xr:uid="{C9944F63-B4E4-423F-A558-DED8B9A1D2F5}"/>
    <cellStyle name="Note 7 2 2 8" xfId="16272" xr:uid="{61FCD66A-ADB1-4A76-8E2F-62A15A9F9D0F}"/>
    <cellStyle name="Note 7 2 2 9" xfId="17145" xr:uid="{B0BB78FB-951D-486C-9420-1187BB35888A}"/>
    <cellStyle name="Note 7 2 3" xfId="8576" xr:uid="{38104132-84A6-4FD5-BAD5-35522E64C745}"/>
    <cellStyle name="Note 7 2 3 2" xfId="13316" xr:uid="{34F19FED-1341-4A23-AD7F-E40A1CD2559A}"/>
    <cellStyle name="Note 7 2 3 3" xfId="14336" xr:uid="{815E2DF6-1CC9-46BB-A80F-CDF2DB86C906}"/>
    <cellStyle name="Note 7 2 3 4" xfId="15296" xr:uid="{29B1CD1B-7D7A-455C-B495-18306250E02F}"/>
    <cellStyle name="Note 7 2 3 5" xfId="16245" xr:uid="{1A6EB316-4EA1-4BDA-AC6C-06517E9B46BC}"/>
    <cellStyle name="Note 7 2 3 6" xfId="17118" xr:uid="{8A2ABCEE-247C-488E-B819-5FC6673161AE}"/>
    <cellStyle name="Note 7 2 3 7" xfId="17983" xr:uid="{921A2FA8-4D15-4900-9AEC-784E783FE0F9}"/>
    <cellStyle name="Note 7 2 3 8" xfId="18759" xr:uid="{CCFA99CC-81FA-492F-8030-0D56E6C1F3D2}"/>
    <cellStyle name="Note 7 2 4" xfId="9586" xr:uid="{F3BE7ACD-6942-44C7-A05A-4A70C197258F}"/>
    <cellStyle name="Note 7 2 4 2" xfId="13990" xr:uid="{B0591733-A5D0-4D83-8064-00652C952DF3}"/>
    <cellStyle name="Note 7 2 4 3" xfId="14950" xr:uid="{EF03AB34-522D-4696-BDB8-53C3A39FDD08}"/>
    <cellStyle name="Note 7 2 4 4" xfId="15902" xr:uid="{BB2218F8-6F1F-4B79-BC6D-9BFD8ED00F79}"/>
    <cellStyle name="Note 7 2 4 5" xfId="16776" xr:uid="{F1EF6F27-F475-4EC4-9EB9-5266FDFA090C}"/>
    <cellStyle name="Note 7 2 4 6" xfId="17641" xr:uid="{1349E444-26C1-406F-9718-80DFB722498A}"/>
    <cellStyle name="Note 7 2 4 7" xfId="18417" xr:uid="{120A69C3-6A8F-45A1-8E01-F8F713459394}"/>
    <cellStyle name="Note 7 2 4 8" xfId="19174" xr:uid="{22A851D9-AC02-4D9A-8A49-752E454C452F}"/>
    <cellStyle name="Note 7 2 5" xfId="12287" xr:uid="{F5863466-7F50-4D18-B0B3-B23509EFAF65}"/>
    <cellStyle name="Note 7 2 6" xfId="10576" xr:uid="{B437B841-B3C8-4627-80DF-2DF0A8C112B7}"/>
    <cellStyle name="Note 7 2 7" xfId="12089" xr:uid="{A5F36925-A1D3-4E33-BEA1-C1436BC22BD6}"/>
    <cellStyle name="Note 7 2 8" xfId="10759" xr:uid="{8107F95E-2CDA-4486-B672-D9DD5EC40455}"/>
    <cellStyle name="Note 7 2 9" xfId="11653" xr:uid="{5A01C8B5-F4FF-4DB4-8CB7-99CF8CE7A445}"/>
    <cellStyle name="Note 7 3" xfId="7142" xr:uid="{DA971CF8-3EEE-411A-9AA4-5DC2B9D0A992}"/>
    <cellStyle name="Note 7 3 10" xfId="13579" xr:uid="{306921AC-BD25-4DA0-919B-0B308EDB1E00}"/>
    <cellStyle name="Note 7 3 2" xfId="8782" xr:uid="{E3D2716C-CB1E-413F-B5DD-E1DA25F73E28}"/>
    <cellStyle name="Note 7 3 2 2" xfId="13442" xr:uid="{2B7B0E0A-F43A-44F1-A7BF-0DF5AEF9BF1B}"/>
    <cellStyle name="Note 7 3 2 3" xfId="14448" xr:uid="{A574A847-25A8-4F0A-A921-985BED815AF4}"/>
    <cellStyle name="Note 7 3 2 4" xfId="15406" xr:uid="{5DCA3F3A-82D3-4E26-9B1E-7EC008287409}"/>
    <cellStyle name="Note 7 3 2 5" xfId="16333" xr:uid="{785F29A8-9349-4386-90C1-85D02383B2FE}"/>
    <cellStyle name="Note 7 3 2 6" xfId="17204" xr:uid="{BA5DC87B-AAB0-4583-A853-BC49DC87F44B}"/>
    <cellStyle name="Note 7 3 2 7" xfId="18051" xr:uid="{063F9211-FAFF-4A5A-8663-7E8A2A601188}"/>
    <cellStyle name="Note 7 3 2 8" xfId="18818" xr:uid="{CE1C7A7D-1F07-45F3-8885-36839253E11C}"/>
    <cellStyle name="Note 7 3 3" xfId="9645" xr:uid="{45993597-ACE8-44DE-BFEE-AE0955FBC9AE}"/>
    <cellStyle name="Note 7 3 3 2" xfId="14049" xr:uid="{B59091D7-504E-45D2-9CEB-5E1E4164DFFE}"/>
    <cellStyle name="Note 7 3 3 3" xfId="15009" xr:uid="{FDF55921-C462-4255-93C1-5B9D4DFA9713}"/>
    <cellStyle name="Note 7 3 3 4" xfId="15961" xr:uid="{387A690C-5AA7-4950-84C4-62B08D1EBE76}"/>
    <cellStyle name="Note 7 3 3 5" xfId="16835" xr:uid="{59E6C663-B8C3-4612-8800-4D58D775AF1A}"/>
    <cellStyle name="Note 7 3 3 6" xfId="17700" xr:uid="{AE1BC897-AC1B-4C08-986A-467BB58FA1CA}"/>
    <cellStyle name="Note 7 3 3 7" xfId="18476" xr:uid="{595006EB-D9B3-4815-B8B1-6B479026A64C}"/>
    <cellStyle name="Note 7 3 3 8" xfId="19233" xr:uid="{52ED0BDD-642A-41CF-952E-F4015DB7E34A}"/>
    <cellStyle name="Note 7 3 4" xfId="12412" xr:uid="{F0BED728-1E0C-4CFC-9C96-6A79E24FAD63}"/>
    <cellStyle name="Note 7 3 5" xfId="10464" xr:uid="{DE8BEF94-6285-4181-8195-067728DF44B1}"/>
    <cellStyle name="Note 7 3 6" xfId="12376" xr:uid="{8AFE53D5-2CB9-40CB-8749-1C3CA8419481}"/>
    <cellStyle name="Note 7 3 7" xfId="10497" xr:uid="{E88D3EB2-1B45-4D30-A774-374F5A937C76}"/>
    <cellStyle name="Note 7 3 8" xfId="11693" xr:uid="{E4786A32-AFD3-4994-9CDD-42F854EEEE9C}"/>
    <cellStyle name="Note 7 3 9" xfId="11090" xr:uid="{768AC7B2-F5EE-45E6-B77E-D33CD6B15101}"/>
    <cellStyle name="Note 7 4" xfId="7984" xr:uid="{05CEE480-0793-47F6-86F9-7DF7EBE52E1A}"/>
    <cellStyle name="Note 7 4 2" xfId="12953" xr:uid="{34C30729-85C2-4FA6-A32D-251F6557F907}"/>
    <cellStyle name="Note 7 4 3" xfId="10035" xr:uid="{F909EC0F-F066-4D8F-9CC7-89214D290B95}"/>
    <cellStyle name="Note 7 4 4" xfId="13180" xr:uid="{A9FF0E89-4402-4E13-B256-46F238F3CEDF}"/>
    <cellStyle name="Note 7 4 5" xfId="9856" xr:uid="{184095A7-3E64-4ABB-8A27-46219D5A2CA3}"/>
    <cellStyle name="Note 7 4 6" xfId="13763" xr:uid="{6490596C-81E6-4760-A37B-792AA05D5D6C}"/>
    <cellStyle name="Note 7 4 7" xfId="14725" xr:uid="{8856F980-BF1E-44E8-9DC9-58DC9B9A0379}"/>
    <cellStyle name="Note 7 4 8" xfId="15677" xr:uid="{F7A4E940-76D9-415C-98E3-47FDFDA21A26}"/>
    <cellStyle name="Note 7 5" xfId="9417" xr:uid="{2F5A7BEE-4FB6-4289-BD4D-FE0B53099A6D}"/>
    <cellStyle name="Note 7 5 2" xfId="13821" xr:uid="{5D0B9EEF-9ADE-4D11-8C52-7C2F6D80CEDA}"/>
    <cellStyle name="Note 7 5 3" xfId="14781" xr:uid="{D6F0C127-CE47-49A5-80DE-7D0C35BE68DD}"/>
    <cellStyle name="Note 7 5 4" xfId="15733" xr:uid="{F1FF1785-50EC-4F3F-B71A-3BB5072D42C4}"/>
    <cellStyle name="Note 7 5 5" xfId="16607" xr:uid="{6A8B9B7B-3170-4F1D-A355-74857986ED4C}"/>
    <cellStyle name="Note 7 5 6" xfId="17472" xr:uid="{074520A7-2D02-40A0-91BB-B14109511EBA}"/>
    <cellStyle name="Note 7 5 7" xfId="18248" xr:uid="{E38999F0-2159-425F-873C-3040640EA4B7}"/>
    <cellStyle name="Note 7 5 8" xfId="19005" xr:uid="{8C7451FC-3486-4F4F-9CF2-81F8A533F5D4}"/>
    <cellStyle name="Note 7 6" xfId="11858" xr:uid="{9042C40A-3361-48B2-A5EB-57D720311FE1}"/>
    <cellStyle name="Note 7 7" xfId="10953" xr:uid="{B5B1ACF2-D4D6-434E-85A2-574704F55ADC}"/>
    <cellStyle name="Note 7 8" xfId="11477" xr:uid="{4EA1EC9C-D8FD-470E-8FE4-62B728BB78D7}"/>
    <cellStyle name="Note 7 9" xfId="11251" xr:uid="{9727CFD7-FC4C-4B3F-A1D8-940E8E665CD5}"/>
    <cellStyle name="Note 8" xfId="6217" xr:uid="{14DB3BF7-B38C-4534-9849-FA240C5CA77E}"/>
    <cellStyle name="Note 8 10" xfId="12350" xr:uid="{1A8B9685-C629-4B4F-BD4B-199EFE193F71}"/>
    <cellStyle name="Note 8 11" xfId="10518" xr:uid="{5803BD5A-4B7F-4FB5-A446-54127D659F7A}"/>
    <cellStyle name="Note 8 12" xfId="13639" xr:uid="{10D5D888-7D09-4C48-8F04-4CED99692F80}"/>
    <cellStyle name="Note 8 2" xfId="6824" xr:uid="{FDF29973-DA5C-42C9-B078-68985E36D912}"/>
    <cellStyle name="Note 8 2 10" xfId="11050" xr:uid="{4E08D168-485C-4F0E-8F36-85FB8210417E}"/>
    <cellStyle name="Note 8 2 11" xfId="12561" xr:uid="{9F4403A1-EB9C-4F9D-B971-6F4A67D1E543}"/>
    <cellStyle name="Note 8 2 2" xfId="7666" xr:uid="{F03FB317-DB88-45A4-B277-AB475171F0B4}"/>
    <cellStyle name="Note 8 2 2 10" xfId="9936" xr:uid="{F1F938AF-AED4-48AA-84E4-3B853095F19E}"/>
    <cellStyle name="Note 8 2 2 2" xfId="9306" xr:uid="{C99ABF1B-0999-4B9D-802F-85F41D7DD573}"/>
    <cellStyle name="Note 8 2 2 2 2" xfId="13740" xr:uid="{D0FD8107-D079-4CC5-A2C8-B56F3A7A6CC0}"/>
    <cellStyle name="Note 8 2 2 2 3" xfId="14702" xr:uid="{10EDBBB2-2EDE-407C-8C3C-84D966F44544}"/>
    <cellStyle name="Note 8 2 2 2 4" xfId="15654" xr:uid="{54A2E39C-8174-47A1-AEEC-55FD0FEA3C12}"/>
    <cellStyle name="Note 8 2 2 2 5" xfId="16534" xr:uid="{55D8CF71-D482-4BFB-B804-DCAEE778501B}"/>
    <cellStyle name="Note 8 2 2 2 6" xfId="17400" xr:uid="{A161611B-6F5D-4C53-91CD-5AF9C5B12D9F}"/>
    <cellStyle name="Note 8 2 2 2 7" xfId="18176" xr:uid="{44430319-E54E-4D0B-B2E8-64963C3EC031}"/>
    <cellStyle name="Note 8 2 2 2 8" xfId="18933" xr:uid="{17DE269F-5C34-41EF-A1D9-7311AFEF773E}"/>
    <cellStyle name="Note 8 2 2 3" xfId="9760" xr:uid="{05F07043-CE77-4EBC-AA25-13EDBBFED2B5}"/>
    <cellStyle name="Note 8 2 2 3 2" xfId="14164" xr:uid="{885D14C1-B08C-4079-A2F8-403D03EC268B}"/>
    <cellStyle name="Note 8 2 2 3 3" xfId="15124" xr:uid="{22D6F559-8EE3-4F87-B850-3C718DF6A35C}"/>
    <cellStyle name="Note 8 2 2 3 4" xfId="16076" xr:uid="{3D3B4167-5E26-4FEC-B98B-7F1BE53B9AA2}"/>
    <cellStyle name="Note 8 2 2 3 5" xfId="16950" xr:uid="{CA5F8490-213D-4552-9750-21D29D2AC22D}"/>
    <cellStyle name="Note 8 2 2 3 6" xfId="17815" xr:uid="{CA337DF8-13F3-4EDA-A409-A679764C5712}"/>
    <cellStyle name="Note 8 2 2 3 7" xfId="18591" xr:uid="{886BFB44-F0DE-4314-B343-4B1297181FB1}"/>
    <cellStyle name="Note 8 2 2 3 8" xfId="19348" xr:uid="{89618DEB-823E-45F0-A798-61561567663E}"/>
    <cellStyle name="Note 8 2 2 4" xfId="12724" xr:uid="{90BB20BE-1609-44C0-8DE9-F3B42CB4DD84}"/>
    <cellStyle name="Note 8 2 2 5" xfId="12327" xr:uid="{4D4413F7-88CF-4985-B7A0-357BF944B352}"/>
    <cellStyle name="Note 8 2 2 6" xfId="10541" xr:uid="{3921ED09-1D3B-45E8-9CA4-7EE267FEAFD5}"/>
    <cellStyle name="Note 8 2 2 7" xfId="13130" xr:uid="{528AAA7E-2C1B-4162-B668-7E0F65F106F3}"/>
    <cellStyle name="Note 8 2 2 8" xfId="9895" xr:uid="{FFECCB3D-9E90-454C-B92D-23368E0F0800}"/>
    <cellStyle name="Note 8 2 2 9" xfId="13068" xr:uid="{18DF6874-4ABD-4879-8E21-AA523B2F37AB}"/>
    <cellStyle name="Note 8 2 3" xfId="8464" xr:uid="{C123C4DE-2FE5-458B-AACA-A4D725229227}"/>
    <cellStyle name="Note 8 2 3 2" xfId="13204" xr:uid="{855844BC-ACFD-4617-AE32-4A3580052C9C}"/>
    <cellStyle name="Note 8 2 3 3" xfId="14224" xr:uid="{0D324DBF-D110-45DE-8382-95343E94632E}"/>
    <cellStyle name="Note 8 2 3 4" xfId="15184" xr:uid="{DB320F88-6493-4E02-99C0-81A60828BD83}"/>
    <cellStyle name="Note 8 2 3 5" xfId="16133" xr:uid="{71983B03-690A-412B-9DB4-F3ABCD9DD3E0}"/>
    <cellStyle name="Note 8 2 3 6" xfId="17006" xr:uid="{FAF5883B-D809-4477-8CC2-30F42F66306C}"/>
    <cellStyle name="Note 8 2 3 7" xfId="17871" xr:uid="{544B1BEA-25E8-42B0-B627-BFDD3AF863E4}"/>
    <cellStyle name="Note 8 2 3 8" xfId="18647" xr:uid="{AE045F45-D727-425E-8BA3-7F77AFD0E09E}"/>
    <cellStyle name="Note 8 2 4" xfId="9474" xr:uid="{DD503F69-6E47-4EFF-BEDC-F4E9094EAB33}"/>
    <cellStyle name="Note 8 2 4 2" xfId="13878" xr:uid="{97E69BB3-B48E-494B-9936-5E917FA477DE}"/>
    <cellStyle name="Note 8 2 4 3" xfId="14838" xr:uid="{632D0A8E-9240-4AF5-8313-5742E0F76271}"/>
    <cellStyle name="Note 8 2 4 4" xfId="15790" xr:uid="{20DD5BA6-EBD3-49D2-9670-59B182F3AE6A}"/>
    <cellStyle name="Note 8 2 4 5" xfId="16664" xr:uid="{44B3D5BF-5498-4ED4-A2CB-A5B60660775D}"/>
    <cellStyle name="Note 8 2 4 6" xfId="17529" xr:uid="{D2D68E66-E802-4E21-B192-FB53FE75D19C}"/>
    <cellStyle name="Note 8 2 4 7" xfId="18305" xr:uid="{1C87BE34-CAE0-4751-A74F-A83CDEE53924}"/>
    <cellStyle name="Note 8 2 4 8" xfId="19062" xr:uid="{C50DF43B-63BA-49F0-8559-41C34F801B5B}"/>
    <cellStyle name="Note 8 2 5" xfId="12175" xr:uid="{5E29B55E-D72D-4F9E-B2ED-6A528EF2BDDD}"/>
    <cellStyle name="Note 8 2 6" xfId="10688" xr:uid="{50A6342B-AD73-4324-8B47-6DCC239674D6}"/>
    <cellStyle name="Note 8 2 7" xfId="12587" xr:uid="{238AFF5D-AD8C-4AF4-8937-B90FA1E05317}"/>
    <cellStyle name="Note 8 2 8" xfId="10315" xr:uid="{395297A0-0EB1-45AA-BDD8-CAEB01A434EE}"/>
    <cellStyle name="Note 8 2 9" xfId="11745" xr:uid="{7043A493-0F1B-4A03-8A9C-62D32DAC18BA}"/>
    <cellStyle name="Note 8 3" xfId="7143" xr:uid="{2B142FDD-C9C3-4C75-AA73-CF627909F6B4}"/>
    <cellStyle name="Note 8 3 10" xfId="17177" xr:uid="{66826FF0-0869-4F67-AA9F-C47DAAB2EE10}"/>
    <cellStyle name="Note 8 3 2" xfId="8783" xr:uid="{E61EB34A-D8DE-43A0-9FC1-E71FF43752F9}"/>
    <cellStyle name="Note 8 3 2 2" xfId="13443" xr:uid="{F23F59A8-ECA1-4096-B396-220384869163}"/>
    <cellStyle name="Note 8 3 2 3" xfId="14449" xr:uid="{6183D349-9DC8-4FA5-914A-1FBDAC30A50C}"/>
    <cellStyle name="Note 8 3 2 4" xfId="15407" xr:uid="{286E5D71-A672-4869-BA4C-E889439DCF45}"/>
    <cellStyle name="Note 8 3 2 5" xfId="16334" xr:uid="{91E8AFF2-1F4A-44D4-8A91-5E5CB2ECB6EA}"/>
    <cellStyle name="Note 8 3 2 6" xfId="17205" xr:uid="{CE8795BA-4B5A-4BEC-A918-0FBFF90432CB}"/>
    <cellStyle name="Note 8 3 2 7" xfId="18052" xr:uid="{C109C090-2BA4-40F4-BFA4-7B27EB55850A}"/>
    <cellStyle name="Note 8 3 2 8" xfId="18819" xr:uid="{F08E79A3-BD17-4921-9B4B-02B494F3594D}"/>
    <cellStyle name="Note 8 3 3" xfId="9646" xr:uid="{A056E073-D687-4304-B619-2F85C3638CBC}"/>
    <cellStyle name="Note 8 3 3 2" xfId="14050" xr:uid="{41236ACE-9221-4C85-8FE9-E9B7752CD51D}"/>
    <cellStyle name="Note 8 3 3 3" xfId="15010" xr:uid="{EA3AC061-1E33-4A79-BEA1-7297A18067E3}"/>
    <cellStyle name="Note 8 3 3 4" xfId="15962" xr:uid="{01F2CEC8-5F8F-480F-B54E-46519F64EC22}"/>
    <cellStyle name="Note 8 3 3 5" xfId="16836" xr:uid="{2B77F74A-D3E4-4A3D-B2F9-B582364EBAE2}"/>
    <cellStyle name="Note 8 3 3 6" xfId="17701" xr:uid="{3976D9EE-09DB-480F-B093-A4F9B736F4E1}"/>
    <cellStyle name="Note 8 3 3 7" xfId="18477" xr:uid="{F4902DB5-D733-4182-86C6-B18DF4433338}"/>
    <cellStyle name="Note 8 3 3 8" xfId="19234" xr:uid="{353A0201-17D2-4F81-B60E-CF8CB9471B79}"/>
    <cellStyle name="Note 8 3 4" xfId="12413" xr:uid="{E0DB7068-5466-45EA-A6B8-423CF4F63021}"/>
    <cellStyle name="Note 8 3 5" xfId="10463" xr:uid="{CADC00CA-AE77-4EBF-B7B6-B59DD4FA11B5}"/>
    <cellStyle name="Note 8 3 6" xfId="13407" xr:uid="{1BD7CAEB-5CAB-46CD-B29C-690C9648D925}"/>
    <cellStyle name="Note 8 3 7" xfId="14416" xr:uid="{8107A0DC-3322-4262-AE3C-BEA4A05CE8B7}"/>
    <cellStyle name="Note 8 3 8" xfId="15374" xr:uid="{2577585B-AB13-4A72-A925-B49BD7B4DA41}"/>
    <cellStyle name="Note 8 3 9" xfId="16305" xr:uid="{AA26112D-B390-42F7-AAAB-68D89387DAEC}"/>
    <cellStyle name="Note 8 4" xfId="7985" xr:uid="{05DB9508-5B64-4274-A9A2-E19747495F7B}"/>
    <cellStyle name="Note 8 4 2" xfId="12954" xr:uid="{4A0B7A32-666F-4838-945A-EA0F39148454}"/>
    <cellStyle name="Note 8 4 3" xfId="10034" xr:uid="{14C8CCF9-0350-410A-888C-53070A86F699}"/>
    <cellStyle name="Note 8 4 4" xfId="12156" xr:uid="{BFAC9148-5366-421E-A077-50E3AFAC44F6}"/>
    <cellStyle name="Note 8 4 5" xfId="10702" xr:uid="{22D40A42-89B7-4AE7-9EA2-59C684EA6605}"/>
    <cellStyle name="Note 8 4 6" xfId="11666" xr:uid="{7B9CD345-9AF1-4077-A081-D40A5496E4ED}"/>
    <cellStyle name="Note 8 4 7" xfId="11112" xr:uid="{B537201C-4871-407A-8BA8-4F0F1CDDC25B}"/>
    <cellStyle name="Note 8 4 8" xfId="12052" xr:uid="{B2C10A37-9EB1-4D5B-9FE7-AC68FB6EA801}"/>
    <cellStyle name="Note 8 5" xfId="9418" xr:uid="{C8AB9970-7A63-4471-B225-D2802626A58E}"/>
    <cellStyle name="Note 8 5 2" xfId="13822" xr:uid="{1D6380F9-4328-47A5-BD8E-409E6C5BF4B6}"/>
    <cellStyle name="Note 8 5 3" xfId="14782" xr:uid="{740382DA-EC97-46A7-B36E-FB9EAE68B7D6}"/>
    <cellStyle name="Note 8 5 4" xfId="15734" xr:uid="{BCFA1AD7-E301-4509-A2A8-A6E090B72BC5}"/>
    <cellStyle name="Note 8 5 5" xfId="16608" xr:uid="{0F96AD97-8369-4195-A520-E59A9E862F73}"/>
    <cellStyle name="Note 8 5 6" xfId="17473" xr:uid="{1CB86CF5-089D-41B4-ABA6-6A05A5E190AB}"/>
    <cellStyle name="Note 8 5 7" xfId="18249" xr:uid="{0A474ADD-F802-4A45-8601-13C179A3DC5B}"/>
    <cellStyle name="Note 8 5 8" xfId="19006" xr:uid="{EE801F55-98EE-4966-9969-8FB2445A8819}"/>
    <cellStyle name="Note 8 6" xfId="11859" xr:uid="{C46D6765-EE7C-4438-9B6F-36E977187567}"/>
    <cellStyle name="Note 8 7" xfId="10952" xr:uid="{B4FB20D7-BFB7-4489-B4BD-BC47E9E41B4D}"/>
    <cellStyle name="Note 8 8" xfId="11478" xr:uid="{C75786A1-C696-4846-AC0E-D14A63540453}"/>
    <cellStyle name="Note 8 9" xfId="11250" xr:uid="{D33CBF1F-D263-4B4E-A779-433A0519EB29}"/>
    <cellStyle name="Note 9" xfId="6218" xr:uid="{A17B574C-82CC-4040-8D1E-162107941402}"/>
    <cellStyle name="Note 9 10" xfId="13379" xr:uid="{757E5CD2-F384-4727-9D0F-C09DC072622A}"/>
    <cellStyle name="Note 9 11" xfId="14393" xr:uid="{FCD8D84C-2160-47A3-A73C-E66AB7E22AF1}"/>
    <cellStyle name="Note 9 12" xfId="15351" xr:uid="{FD6524B5-D1D6-45AC-8090-158827275B82}"/>
    <cellStyle name="Note 9 2" xfId="6823" xr:uid="{727DEB57-5E42-4EAC-BDE9-BB0B962FE0E9}"/>
    <cellStyle name="Note 9 2 10" xfId="11182" xr:uid="{FF68D5E7-7BC5-4DCE-B154-86735CC30F8F}"/>
    <cellStyle name="Note 9 2 11" xfId="12045" xr:uid="{052DF78B-A636-48FC-8D27-D33C932871AA}"/>
    <cellStyle name="Note 9 2 2" xfId="7667" xr:uid="{A4A58262-9332-46F6-A4AD-6FD624D38CA5}"/>
    <cellStyle name="Note 9 2 2 10" xfId="11185" xr:uid="{A2A21DB6-6765-40D3-A2F3-FF44F90640EB}"/>
    <cellStyle name="Note 9 2 2 2" xfId="9307" xr:uid="{F0936C59-6832-48A0-BBF6-25AD779ADBCE}"/>
    <cellStyle name="Note 9 2 2 2 2" xfId="13741" xr:uid="{2239FC40-46D1-4404-80EE-A31D1B4D071C}"/>
    <cellStyle name="Note 9 2 2 2 3" xfId="14703" xr:uid="{F57B86AD-562E-4782-9844-04D74FB1D72B}"/>
    <cellStyle name="Note 9 2 2 2 4" xfId="15655" xr:uid="{D4110D15-B3B6-4C35-9D5E-9847907F8DE7}"/>
    <cellStyle name="Note 9 2 2 2 5" xfId="16535" xr:uid="{A564AFE4-C1C0-4BAC-864B-9D3A0AEB867F}"/>
    <cellStyle name="Note 9 2 2 2 6" xfId="17401" xr:uid="{CEBE57F5-910C-404E-A6B2-F1CA5A38770F}"/>
    <cellStyle name="Note 9 2 2 2 7" xfId="18177" xr:uid="{1C08067E-739F-4618-8A4A-8EB98315BA6E}"/>
    <cellStyle name="Note 9 2 2 2 8" xfId="18934" xr:uid="{8C766283-B0B0-446D-8F63-46C329D860F4}"/>
    <cellStyle name="Note 9 2 2 3" xfId="9761" xr:uid="{FE9AE40C-81BB-47AA-995C-9810F1FBA733}"/>
    <cellStyle name="Note 9 2 2 3 2" xfId="14165" xr:uid="{AE2BF5BA-BFF3-408C-9495-9B70E0E3A84A}"/>
    <cellStyle name="Note 9 2 2 3 3" xfId="15125" xr:uid="{AF9FF734-B8DA-4D1D-B295-09B512FB70B1}"/>
    <cellStyle name="Note 9 2 2 3 4" xfId="16077" xr:uid="{5FFBD478-C4C0-4763-93A2-D03F3C3F4397}"/>
    <cellStyle name="Note 9 2 2 3 5" xfId="16951" xr:uid="{C3FB0C72-8F7F-46B7-B971-6F471B099779}"/>
    <cellStyle name="Note 9 2 2 3 6" xfId="17816" xr:uid="{C2061175-8E67-4ADD-B609-F1F26CB8A527}"/>
    <cellStyle name="Note 9 2 2 3 7" xfId="18592" xr:uid="{C64763C7-AA46-43E0-A2B3-C4DD6306F07B}"/>
    <cellStyle name="Note 9 2 2 3 8" xfId="19349" xr:uid="{3375DAFC-62A1-401D-A2BC-A117DBBDD499}"/>
    <cellStyle name="Note 9 2 2 4" xfId="12725" xr:uid="{90F6A0A8-CC51-4A5B-B5AF-E694C988B652}"/>
    <cellStyle name="Note 9 2 2 5" xfId="13066" xr:uid="{012DA43D-3272-4B42-B536-462B20AA158B}"/>
    <cellStyle name="Note 9 2 2 6" xfId="9938" xr:uid="{D27017F3-C566-4744-B089-87280D498938}"/>
    <cellStyle name="Note 9 2 2 7" xfId="11949" xr:uid="{DE81B0B2-3204-481A-B9A4-86ADA44F17D6}"/>
    <cellStyle name="Note 9 2 2 8" xfId="10868" xr:uid="{2AC6612F-D865-4152-915F-B7D73C2D6CE4}"/>
    <cellStyle name="Note 9 2 2 9" xfId="11552" xr:uid="{8718B37F-D857-4806-A2F2-754A2C05F303}"/>
    <cellStyle name="Note 9 2 3" xfId="8463" xr:uid="{4A0E0F58-3353-4A0D-B0B5-28BA0CB16125}"/>
    <cellStyle name="Note 9 2 3 2" xfId="13203" xr:uid="{D6CCBEBB-F8D1-466C-96EB-0B42555AEAF7}"/>
    <cellStyle name="Note 9 2 3 3" xfId="14223" xr:uid="{11C2D8DE-0FFC-4975-B354-1133FCC96964}"/>
    <cellStyle name="Note 9 2 3 4" xfId="15183" xr:uid="{CDB27DED-72D0-41F7-9824-3205490B90A2}"/>
    <cellStyle name="Note 9 2 3 5" xfId="16132" xr:uid="{443BEA96-C568-4FAB-8554-560192786B85}"/>
    <cellStyle name="Note 9 2 3 6" xfId="17005" xr:uid="{37DC5FB9-0D6F-496F-BB33-2D6B719339B6}"/>
    <cellStyle name="Note 9 2 3 7" xfId="17870" xr:uid="{773E8D02-70E6-4992-B480-B497875BA48B}"/>
    <cellStyle name="Note 9 2 3 8" xfId="18646" xr:uid="{EEB12B1A-B391-45BE-A45F-0E3D94EB3B28}"/>
    <cellStyle name="Note 9 2 4" xfId="9473" xr:uid="{8D10FEF3-5FA8-4603-A9C3-7C9B3900B894}"/>
    <cellStyle name="Note 9 2 4 2" xfId="13877" xr:uid="{34AA7CD0-5F24-4564-B187-17EA4D3F79B7}"/>
    <cellStyle name="Note 9 2 4 3" xfId="14837" xr:uid="{4E195175-84F4-4891-B0F7-A57741E38758}"/>
    <cellStyle name="Note 9 2 4 4" xfId="15789" xr:uid="{267ED563-A9B0-4230-BBA9-BBFCF482922E}"/>
    <cellStyle name="Note 9 2 4 5" xfId="16663" xr:uid="{417CCBED-F9B7-4A21-A6A8-1EBFD31777C1}"/>
    <cellStyle name="Note 9 2 4 6" xfId="17528" xr:uid="{6CAFA1F4-072F-4422-9E5A-8B59D1656218}"/>
    <cellStyle name="Note 9 2 4 7" xfId="18304" xr:uid="{DE6697D9-03AA-4AB0-A48A-C374D31E86CE}"/>
    <cellStyle name="Note 9 2 4 8" xfId="19061" xr:uid="{68BEFBC3-BBD6-47FF-AA13-AC76B62F76CC}"/>
    <cellStyle name="Note 9 2 5" xfId="12174" xr:uid="{7D8C056A-82E4-417F-AC69-2C442A365B9C}"/>
    <cellStyle name="Note 9 2 6" xfId="10689" xr:uid="{CDC60B68-4D77-48CF-9B62-F8BB9E06FD95}"/>
    <cellStyle name="Note 9 2 7" xfId="11974" xr:uid="{199C4BD4-D794-4F50-B786-5E0E562D32CD}"/>
    <cellStyle name="Note 9 2 8" xfId="10852" xr:uid="{E7F3FFE2-F845-4E27-BABD-263FBA66C318}"/>
    <cellStyle name="Note 9 2 9" xfId="11568" xr:uid="{B0EE2FC6-E552-4A99-B1D5-79EBE67E4FB0}"/>
    <cellStyle name="Note 9 3" xfId="7144" xr:uid="{1E8E74CE-87C7-477C-84CE-0FD925F9B938}"/>
    <cellStyle name="Note 9 3 10" xfId="12658" xr:uid="{CD6DA15C-0DE9-4550-ADAD-BFB010682952}"/>
    <cellStyle name="Note 9 3 2" xfId="8784" xr:uid="{28D0FAE8-B291-466D-8E68-7E1834B7C3A8}"/>
    <cellStyle name="Note 9 3 2 2" xfId="13444" xr:uid="{C9168D1E-B3A1-447F-AE6B-1FB527B5A9BC}"/>
    <cellStyle name="Note 9 3 2 3" xfId="14450" xr:uid="{C1D7086A-693F-4D45-BACC-A2789BFA3234}"/>
    <cellStyle name="Note 9 3 2 4" xfId="15408" xr:uid="{83FB7412-85A2-48C0-90AC-BC12DA582EB2}"/>
    <cellStyle name="Note 9 3 2 5" xfId="16335" xr:uid="{A183AA07-9416-48E5-886E-6A00F5D7AAEA}"/>
    <cellStyle name="Note 9 3 2 6" xfId="17206" xr:uid="{703963B2-1C25-4497-B3BD-44610225EF2F}"/>
    <cellStyle name="Note 9 3 2 7" xfId="18053" xr:uid="{A17C6E6C-F8E0-4502-9ACE-FA8CBDC4F3B7}"/>
    <cellStyle name="Note 9 3 2 8" xfId="18820" xr:uid="{D80C55D4-CC45-4B2E-BB98-2FA8772FD292}"/>
    <cellStyle name="Note 9 3 3" xfId="9647" xr:uid="{34DD9220-A919-4DEC-AD23-B62F775E6B18}"/>
    <cellStyle name="Note 9 3 3 2" xfId="14051" xr:uid="{183BA101-B649-40F5-A0E7-BC06F3ADAC58}"/>
    <cellStyle name="Note 9 3 3 3" xfId="15011" xr:uid="{E47EFB04-982E-4B9A-8CDD-BEFD5CAD72D9}"/>
    <cellStyle name="Note 9 3 3 4" xfId="15963" xr:uid="{4B824A92-7324-4898-8345-8E650BDD4EA6}"/>
    <cellStyle name="Note 9 3 3 5" xfId="16837" xr:uid="{654AA0AA-B738-49E7-AE7A-AFA5C1D0B0AC}"/>
    <cellStyle name="Note 9 3 3 6" xfId="17702" xr:uid="{422C8096-D45B-47C0-8F70-964AA61ADD8D}"/>
    <cellStyle name="Note 9 3 3 7" xfId="18478" xr:uid="{813C0087-D71B-4F30-8233-57DEAEF7D584}"/>
    <cellStyle name="Note 9 3 3 8" xfId="19235" xr:uid="{4807C0D2-BA10-48DC-B449-9C2BC882557D}"/>
    <cellStyle name="Note 9 3 4" xfId="12414" xr:uid="{3ABE5471-0797-4125-BA87-1F8BFB0BDCE5}"/>
    <cellStyle name="Note 9 3 5" xfId="10462" xr:uid="{8E9B878A-66BD-4421-B94B-7407E0F279CA}"/>
    <cellStyle name="Note 9 3 6" xfId="12918" xr:uid="{0501BBF0-1F96-4CBE-B192-7FCCD201FE6A}"/>
    <cellStyle name="Note 9 3 7" xfId="10064" xr:uid="{4BD1DF4A-392A-496D-9DE5-4B585B2E1683}"/>
    <cellStyle name="Note 9 3 8" xfId="12684" xr:uid="{6DE96957-500D-40C9-BF17-57A6E13D9A2E}"/>
    <cellStyle name="Note 9 3 9" xfId="10235" xr:uid="{02B1FFD7-683C-4B06-B22D-CE89737FCA7E}"/>
    <cellStyle name="Note 9 4" xfId="7986" xr:uid="{197A9922-322B-4C24-A05F-B590FFF7321F}"/>
    <cellStyle name="Note 9 4 2" xfId="12955" xr:uid="{136A0FCE-D168-4A50-9B7C-9B051B87490D}"/>
    <cellStyle name="Note 9 4 3" xfId="10033" xr:uid="{67964144-2622-4BE6-8FD4-BD674CC7B95F}"/>
    <cellStyle name="Note 9 4 4" xfId="12157" xr:uid="{EEA89D7E-7243-4105-8934-B5C4D63966D0}"/>
    <cellStyle name="Note 9 4 5" xfId="10701" xr:uid="{B4F6AD39-2C7C-4D11-8625-23F876A8F043}"/>
    <cellStyle name="Note 9 4 6" xfId="11667" xr:uid="{42DFFEB1-5F12-41BF-9DDE-D1CA8772B118}"/>
    <cellStyle name="Note 9 4 7" xfId="11111" xr:uid="{C7268CA9-D5CF-4413-AC35-131DECFCC741}"/>
    <cellStyle name="Note 9 4 8" xfId="12554" xr:uid="{F35DB7DF-46FD-4DE9-9C08-FB56F37F3E57}"/>
    <cellStyle name="Note 9 5" xfId="9419" xr:uid="{82745297-2901-492D-8C63-AE93ADE93C75}"/>
    <cellStyle name="Note 9 5 2" xfId="13823" xr:uid="{F1BF9C32-1B05-42D2-A442-F4F233FC4B90}"/>
    <cellStyle name="Note 9 5 3" xfId="14783" xr:uid="{08E11DAB-C81D-4427-8E46-667F752D3853}"/>
    <cellStyle name="Note 9 5 4" xfId="15735" xr:uid="{B780048F-9D9A-418D-952F-7CD14F0B2981}"/>
    <cellStyle name="Note 9 5 5" xfId="16609" xr:uid="{D4B58C87-F8AF-488A-B635-C87538671200}"/>
    <cellStyle name="Note 9 5 6" xfId="17474" xr:uid="{8182EB02-A021-443D-99E0-88A44EEF7C4A}"/>
    <cellStyle name="Note 9 5 7" xfId="18250" xr:uid="{3CE7020C-5B5D-4A60-A596-0148B3EC9369}"/>
    <cellStyle name="Note 9 5 8" xfId="19007" xr:uid="{96829B15-D278-4C26-A187-4343F144F8D1}"/>
    <cellStyle name="Note 9 6" xfId="11860" xr:uid="{84F920D0-7D07-4914-A14D-BA3817DE1175}"/>
    <cellStyle name="Note 9 7" xfId="10951" xr:uid="{12673CAA-62E7-4CEE-AD89-B8742B72B2BA}"/>
    <cellStyle name="Note 9 8" xfId="11479" xr:uid="{48D5F6ED-F19C-43AE-B92D-8FFD198BFA02}"/>
    <cellStyle name="Note 9 9" xfId="11249" xr:uid="{32314D33-1F90-4F13-8F22-2691FE8D86F7}"/>
    <cellStyle name="Output 10" xfId="6219" xr:uid="{63A807E0-83AD-4C5A-A1DC-60989104514F}"/>
    <cellStyle name="Output 10 10" xfId="12864" xr:uid="{CFE3EFEF-225A-4263-8DE3-5783FF6461B9}"/>
    <cellStyle name="Output 10 11" xfId="10109" xr:uid="{AF914CF7-6046-43BC-B144-A12E6463595C}"/>
    <cellStyle name="Output 10 12" xfId="12138" xr:uid="{425BD61F-BEEA-40B3-9286-00EACD347BC0}"/>
    <cellStyle name="Output 10 2" xfId="6883" xr:uid="{2731F6C0-D39C-40FC-B44C-9577F46F7504}"/>
    <cellStyle name="Output 10 2 10" xfId="11283" xr:uid="{D9856632-87E4-4324-9BFF-6BC1656A6AAD}"/>
    <cellStyle name="Output 10 2 11" xfId="12288" xr:uid="{5931B445-317A-4550-A63A-8543729AB255}"/>
    <cellStyle name="Output 10 2 2" xfId="7668" xr:uid="{D19EC7B6-9F42-4E3A-B0BF-96113EB6DD40}"/>
    <cellStyle name="Output 10 2 2 10" xfId="18109" xr:uid="{BAFD4911-7AF7-401D-8D5B-7A4A427E47DE}"/>
    <cellStyle name="Output 10 2 2 2" xfId="9308" xr:uid="{E2019BEC-CC24-4740-AFC4-27978E132903}"/>
    <cellStyle name="Output 10 2 2 2 2" xfId="13742" xr:uid="{6FB8E77E-981A-4C0C-B754-6BC948B35A11}"/>
    <cellStyle name="Output 10 2 2 2 3" xfId="14704" xr:uid="{4BD239C9-1929-46F4-B7B6-592EF9A174F2}"/>
    <cellStyle name="Output 10 2 2 2 4" xfId="15656" xr:uid="{AA159099-BBC7-404C-877D-E60CDEA31C60}"/>
    <cellStyle name="Output 10 2 2 2 5" xfId="16536" xr:uid="{1D83CF6E-D60F-4A94-BBBC-586F919DCE3C}"/>
    <cellStyle name="Output 10 2 2 2 6" xfId="17402" xr:uid="{90A1D7E1-6BE6-4A23-9C3E-918BEC67948E}"/>
    <cellStyle name="Output 10 2 2 2 7" xfId="18178" xr:uid="{D28D23E4-7905-4D83-8774-00D4D88E4372}"/>
    <cellStyle name="Output 10 2 2 2 8" xfId="18935" xr:uid="{414A5331-3799-4B60-ABA1-A291AF3FA7D8}"/>
    <cellStyle name="Output 10 2 2 3" xfId="9762" xr:uid="{0F4945C7-236F-4A75-AA9C-A7A36B6DB0A1}"/>
    <cellStyle name="Output 10 2 2 3 2" xfId="14166" xr:uid="{A0445637-8F82-44B3-A3E7-59F96A019C5F}"/>
    <cellStyle name="Output 10 2 2 3 3" xfId="15126" xr:uid="{980F2A89-2E4B-42E8-B92F-A196A5D2A175}"/>
    <cellStyle name="Output 10 2 2 3 4" xfId="16078" xr:uid="{3BE3B67A-0228-4D13-990C-C3CEE1E3B687}"/>
    <cellStyle name="Output 10 2 2 3 5" xfId="16952" xr:uid="{015DE280-B1BB-4C37-AAF3-A2FAEBF65638}"/>
    <cellStyle name="Output 10 2 2 3 6" xfId="17817" xr:uid="{DAD87E57-C1FF-466A-83C2-25E94B4CE9D7}"/>
    <cellStyle name="Output 10 2 2 3 7" xfId="18593" xr:uid="{35B118E0-0504-43A0-92E3-B294ED34564C}"/>
    <cellStyle name="Output 10 2 2 3 8" xfId="19350" xr:uid="{4622F7F6-5AE3-46CF-864A-0AB56054C388}"/>
    <cellStyle name="Output 10 2 2 4" xfId="12726" xr:uid="{E45EE1EF-097C-427A-8A4E-F5832A821BC4}"/>
    <cellStyle name="Output 10 2 2 5" xfId="13501" xr:uid="{FDA7BA70-2201-42BB-8FC1-685D45FD6042}"/>
    <cellStyle name="Output 10 2 2 6" xfId="14507" xr:uid="{82FAF695-4A53-41C1-8153-342C083246AE}"/>
    <cellStyle name="Output 10 2 2 7" xfId="15465" xr:uid="{585412CE-9CF4-45E0-995F-DD0CEB745FC1}"/>
    <cellStyle name="Output 10 2 2 8" xfId="16391" xr:uid="{E4D6EA56-2472-425E-87EF-6713C665BD42}"/>
    <cellStyle name="Output 10 2 2 9" xfId="17262" xr:uid="{C8182E4F-66BC-4AA4-A0EE-6FFCFB837502}"/>
    <cellStyle name="Output 10 2 3" xfId="8523" xr:uid="{FB8410E8-EFBA-4553-8386-A4433F275815}"/>
    <cellStyle name="Output 10 2 3 2" xfId="13263" xr:uid="{2EA91C8E-198A-42CF-B53D-61DB8A237B00}"/>
    <cellStyle name="Output 10 2 3 3" xfId="14283" xr:uid="{01A38923-5715-42DD-A1B4-E38A3C02703E}"/>
    <cellStyle name="Output 10 2 3 4" xfId="15243" xr:uid="{00371751-2AA6-49C1-840D-32A60EBD5A61}"/>
    <cellStyle name="Output 10 2 3 5" xfId="16192" xr:uid="{4B3959D8-FAB6-4688-B5F3-EF8F1120DF73}"/>
    <cellStyle name="Output 10 2 3 6" xfId="17065" xr:uid="{D53C80CD-A7BE-4090-9579-DB70EC29E624}"/>
    <cellStyle name="Output 10 2 3 7" xfId="17930" xr:uid="{14176F54-1D2D-49DB-85C7-B4F8B0A1BDC5}"/>
    <cellStyle name="Output 10 2 3 8" xfId="18706" xr:uid="{73E652AB-0589-49E1-9E19-309347A19994}"/>
    <cellStyle name="Output 10 2 4" xfId="9533" xr:uid="{9F0AA68C-4AB3-4827-83C9-4E2730C5BC59}"/>
    <cellStyle name="Output 10 2 4 2" xfId="13937" xr:uid="{7E4BAD50-6760-4B1F-8B8F-19074996B159}"/>
    <cellStyle name="Output 10 2 4 3" xfId="14897" xr:uid="{383C83E1-5650-4676-9BD0-60FA3278C394}"/>
    <cellStyle name="Output 10 2 4 4" xfId="15849" xr:uid="{96F1C742-EA27-4193-9A37-8BBC28767066}"/>
    <cellStyle name="Output 10 2 4 5" xfId="16723" xr:uid="{5708C14B-6E84-4049-981C-B8BBA8A01094}"/>
    <cellStyle name="Output 10 2 4 6" xfId="17588" xr:uid="{261B983B-3A13-43D2-8EC0-CC19779E0483}"/>
    <cellStyle name="Output 10 2 4 7" xfId="18364" xr:uid="{4FA7480B-6A34-4FAC-995A-A070EE62B840}"/>
    <cellStyle name="Output 10 2 4 8" xfId="19121" xr:uid="{780C3BC7-1F45-4EC8-BFC0-63D9BC8595A3}"/>
    <cellStyle name="Output 10 2 5" xfId="12234" xr:uid="{FD441E23-D77F-47DA-BD78-EB5EB1697395}"/>
    <cellStyle name="Output 10 2 6" xfId="10629" xr:uid="{663708F6-B9DC-41C2-B9B1-BE0654658C4C}"/>
    <cellStyle name="Output 10 2 7" xfId="11680" xr:uid="{8457E519-B464-428A-8A53-39CC3CE43441}"/>
    <cellStyle name="Output 10 2 8" xfId="11099" xr:uid="{98A0E200-ACCA-4DED-86DA-B38BFD679915}"/>
    <cellStyle name="Output 10 2 9" xfId="11443" xr:uid="{28F3AC1B-645D-47F4-A710-8577A8F5FF84}"/>
    <cellStyle name="Output 10 3" xfId="7145" xr:uid="{2EB9AF8B-8EF7-4944-976D-1BEE09A72860}"/>
    <cellStyle name="Output 10 3 10" xfId="13135" xr:uid="{90D403EF-0688-48E8-9216-78E71C9FDE01}"/>
    <cellStyle name="Output 10 3 2" xfId="8785" xr:uid="{EC4102BC-7F3D-49CB-A77C-030D8314788F}"/>
    <cellStyle name="Output 10 3 2 2" xfId="13445" xr:uid="{389BBEF4-0C2A-4641-9FF4-1B12D77C378D}"/>
    <cellStyle name="Output 10 3 2 3" xfId="14451" xr:uid="{4980F90D-9C96-4A66-ADD8-9D40FD198047}"/>
    <cellStyle name="Output 10 3 2 4" xfId="15409" xr:uid="{24BBCC87-845D-4717-8D8A-58BB9DBC7703}"/>
    <cellStyle name="Output 10 3 2 5" xfId="16336" xr:uid="{0C212E24-A46B-41E6-B9E0-AD38393345FC}"/>
    <cellStyle name="Output 10 3 2 6" xfId="17207" xr:uid="{6B27EB66-8D22-414D-8A39-743C1880B74D}"/>
    <cellStyle name="Output 10 3 2 7" xfId="18054" xr:uid="{A256418F-C2CA-44AF-8AE9-7C1278B3C033}"/>
    <cellStyle name="Output 10 3 2 8" xfId="18821" xr:uid="{5CC8B400-E576-4750-8FA0-5CEF428D8E51}"/>
    <cellStyle name="Output 10 3 3" xfId="9648" xr:uid="{00B0B244-7BF8-4B2C-9F49-66041B3C0A2F}"/>
    <cellStyle name="Output 10 3 3 2" xfId="14052" xr:uid="{AE10C980-DA0B-4EFB-BADF-01A997F081FE}"/>
    <cellStyle name="Output 10 3 3 3" xfId="15012" xr:uid="{6234A0C5-3D95-48C4-AD62-C1C8C16A2581}"/>
    <cellStyle name="Output 10 3 3 4" xfId="15964" xr:uid="{9DCCDEEB-02A4-45D9-9FB6-D00A665D7951}"/>
    <cellStyle name="Output 10 3 3 5" xfId="16838" xr:uid="{5F6A88FE-FDFB-45D0-875C-B0DB8C59D0F7}"/>
    <cellStyle name="Output 10 3 3 6" xfId="17703" xr:uid="{FC0B3149-AC48-45DA-BE91-750C416913A2}"/>
    <cellStyle name="Output 10 3 3 7" xfId="18479" xr:uid="{50E76369-1941-42D0-9F95-21E2650BFFAE}"/>
    <cellStyle name="Output 10 3 3 8" xfId="19236" xr:uid="{23A7BBAE-9D87-491A-89C9-45A33B6809D8}"/>
    <cellStyle name="Output 10 3 4" xfId="12415" xr:uid="{E31E72A6-65CB-490A-987B-7F7DAF81F8FA}"/>
    <cellStyle name="Output 10 3 5" xfId="10461" xr:uid="{41952395-EEAD-42B9-91DB-01B2D5F38D6D}"/>
    <cellStyle name="Output 10 3 6" xfId="11701" xr:uid="{6FEFD991-76CB-4FE5-9891-3FBC44261885}"/>
    <cellStyle name="Output 10 3 7" xfId="11083" xr:uid="{DA52B74A-F31D-47FE-A47C-CC55BA01D962}"/>
    <cellStyle name="Output 10 3 8" xfId="12355" xr:uid="{84F8578D-144B-4F2D-8463-B6AC8B31329A}"/>
    <cellStyle name="Output 10 3 9" xfId="10515" xr:uid="{944EC28F-B0D7-4F99-B4CB-C514555C77F3}"/>
    <cellStyle name="Output 10 4" xfId="7987" xr:uid="{26BB28FB-6D2B-4805-A8E4-335C5B19EFCB}"/>
    <cellStyle name="Output 10 4 2" xfId="12956" xr:uid="{677032C4-66A2-4B92-BF02-7F51A7A2EC13}"/>
    <cellStyle name="Output 10 4 3" xfId="10032" xr:uid="{CBDEF1A4-6F90-4E2A-88CB-9BC23D34BA17}"/>
    <cellStyle name="Output 10 4 4" xfId="12690" xr:uid="{03F95A8D-9A37-4420-B187-14C38527B6BE}"/>
    <cellStyle name="Output 10 4 5" xfId="10229" xr:uid="{6A4D219C-D7B7-4AEB-9375-909ED13C6EEC}"/>
    <cellStyle name="Output 10 4 6" xfId="13418" xr:uid="{7296B586-C69B-4A92-9AC5-1A517521A2C4}"/>
    <cellStyle name="Output 10 4 7" xfId="14425" xr:uid="{B5C9ECCE-A222-4741-98E6-2DCD6C51D2E3}"/>
    <cellStyle name="Output 10 4 8" xfId="15383" xr:uid="{C7790288-E02C-4C8A-9697-9AABC31B1731}"/>
    <cellStyle name="Output 10 5" xfId="9420" xr:uid="{7A4F65F3-4C3E-4D12-9C7C-B92E6C2DCB6C}"/>
    <cellStyle name="Output 10 5 2" xfId="13824" xr:uid="{B5C45A2C-9506-449F-80ED-5367F6999B36}"/>
    <cellStyle name="Output 10 5 3" xfId="14784" xr:uid="{0AADCF39-290E-4DCD-B6A2-0C0D4E6D0A6F}"/>
    <cellStyle name="Output 10 5 4" xfId="15736" xr:uid="{14D207E1-8B6D-4E1A-B99B-D996641BFC14}"/>
    <cellStyle name="Output 10 5 5" xfId="16610" xr:uid="{139D7229-056C-448D-854F-5FB076E5A058}"/>
    <cellStyle name="Output 10 5 6" xfId="17475" xr:uid="{AA6803F4-7438-473C-B3F1-FD26A33D9E9F}"/>
    <cellStyle name="Output 10 5 7" xfId="18251" xr:uid="{1B50C5F0-792A-4383-B08C-40584245519E}"/>
    <cellStyle name="Output 10 5 8" xfId="19008" xr:uid="{6A5963A0-5A43-4803-8CBA-B25EBE24CEE1}"/>
    <cellStyle name="Output 10 6" xfId="11861" xr:uid="{5C0E6D05-47E6-403D-AE3D-22A5D6235DED}"/>
    <cellStyle name="Output 10 7" xfId="10950" xr:uid="{8E300905-7EB9-4E21-93B5-566A6D2753F3}"/>
    <cellStyle name="Output 10 8" xfId="11480" xr:uid="{746C69FF-665C-459C-888C-AAE5B3C3D39D}"/>
    <cellStyle name="Output 10 9" xfId="11248" xr:uid="{8D4F477B-48DC-4F58-BF12-CF4A7769AE92}"/>
    <cellStyle name="Output 11" xfId="6220" xr:uid="{7BACCB4F-4C41-47A9-9FE2-3119B154B8F7}"/>
    <cellStyle name="Output 11 10" xfId="11424" xr:uid="{A268F50B-6F5C-4B2A-AB0E-962FC1CD9FC2}"/>
    <cellStyle name="Output 11 11" xfId="11296" xr:uid="{C8F5D611-CFD7-4316-B8C0-E931CA31184F}"/>
    <cellStyle name="Output 11 12" xfId="12473" xr:uid="{1C708F62-9513-453F-A62D-64C060279502}"/>
    <cellStyle name="Output 11 2" xfId="6884" xr:uid="{0965E906-C37C-4AED-9931-5915C1CB9030}"/>
    <cellStyle name="Output 11 2 10" xfId="11184" xr:uid="{11882F91-0B3E-4E68-AF91-68F928094B3F}"/>
    <cellStyle name="Output 11 2 11" xfId="11428" xr:uid="{5FADD57F-0BE1-4DC6-B8BB-0DF569E735C8}"/>
    <cellStyle name="Output 11 2 2" xfId="7669" xr:uid="{4698764A-7C00-4795-BC85-89B9577D2B4A}"/>
    <cellStyle name="Output 11 2 2 10" xfId="14573" xr:uid="{CFEB83E4-1500-45A2-8538-734610B7B613}"/>
    <cellStyle name="Output 11 2 2 2" xfId="9309" xr:uid="{E80FCA6F-CC7A-4D90-8A24-A60224FE7D76}"/>
    <cellStyle name="Output 11 2 2 2 2" xfId="13743" xr:uid="{B2010561-1F58-48DA-8C94-90BA2405ED17}"/>
    <cellStyle name="Output 11 2 2 2 3" xfId="14705" xr:uid="{21B08C3F-70F1-4263-8B36-4595B40BC89A}"/>
    <cellStyle name="Output 11 2 2 2 4" xfId="15657" xr:uid="{6EB11F76-0078-44E1-91D4-220AC2699B13}"/>
    <cellStyle name="Output 11 2 2 2 5" xfId="16537" xr:uid="{CCFF9495-03BB-46B4-B11C-2EA65533D42E}"/>
    <cellStyle name="Output 11 2 2 2 6" xfId="17403" xr:uid="{7EBAA789-DB59-48B0-AB77-99C09E433E1B}"/>
    <cellStyle name="Output 11 2 2 2 7" xfId="18179" xr:uid="{BAC7861E-40D8-49DE-8196-C62E63ED6BD1}"/>
    <cellStyle name="Output 11 2 2 2 8" xfId="18936" xr:uid="{1B4BB98B-3BDF-4519-A9B2-BC7D4227648C}"/>
    <cellStyle name="Output 11 2 2 3" xfId="9763" xr:uid="{AA490014-2DF1-4B99-BDBD-793995EF2517}"/>
    <cellStyle name="Output 11 2 2 3 2" xfId="14167" xr:uid="{97A28922-A46A-4AD3-B951-0A1D8CCC68BE}"/>
    <cellStyle name="Output 11 2 2 3 3" xfId="15127" xr:uid="{DB5ABEFD-AC90-4EA7-93C7-A7B263588104}"/>
    <cellStyle name="Output 11 2 2 3 4" xfId="16079" xr:uid="{31A2D275-D836-4B03-9AA6-A51776B8E2E3}"/>
    <cellStyle name="Output 11 2 2 3 5" xfId="16953" xr:uid="{3B19F71C-DDCE-477B-944F-4A1DC4A75B7C}"/>
    <cellStyle name="Output 11 2 2 3 6" xfId="17818" xr:uid="{168924A7-C549-4B3C-8685-CFFFBD9BF2A1}"/>
    <cellStyle name="Output 11 2 2 3 7" xfId="18594" xr:uid="{6EC5A4A7-7E7F-40B5-ADFC-D6A7F24D98E1}"/>
    <cellStyle name="Output 11 2 2 3 8" xfId="19351" xr:uid="{098D6BFF-0C01-4C92-9B42-C6C78060A087}"/>
    <cellStyle name="Output 11 2 2 4" xfId="12727" xr:uid="{670DFEB9-E61B-4FE1-91BF-5F6B7EA623AF}"/>
    <cellStyle name="Output 11 2 2 5" xfId="12472" xr:uid="{95CADE7E-FA3B-4849-87F7-0EE77635050A}"/>
    <cellStyle name="Output 11 2 2 6" xfId="10405" xr:uid="{FFFAABE2-9B4D-481B-A262-B36E6742BA38}"/>
    <cellStyle name="Output 11 2 2 7" xfId="11727" xr:uid="{B6CFEA86-134B-4AF9-A642-BC25E98B9BD2}"/>
    <cellStyle name="Output 11 2 2 8" xfId="11057" xr:uid="{AAE10BCD-9046-4E4D-B276-B2A6DB7ED487}"/>
    <cellStyle name="Output 11 2 2 9" xfId="13585" xr:uid="{B9970366-E3E9-4EB8-8356-9685265D15CD}"/>
    <cellStyle name="Output 11 2 3" xfId="8524" xr:uid="{AE355707-8BFC-45A0-BBAC-715C18C63BA0}"/>
    <cellStyle name="Output 11 2 3 2" xfId="13264" xr:uid="{6EC11CAD-C73B-4ABB-A336-F65B7C0AB8BB}"/>
    <cellStyle name="Output 11 2 3 3" xfId="14284" xr:uid="{013CD1D4-0F7A-40EC-97B8-D68FFAD3F200}"/>
    <cellStyle name="Output 11 2 3 4" xfId="15244" xr:uid="{3C076889-107A-41FB-97B1-C9C00A926BFE}"/>
    <cellStyle name="Output 11 2 3 5" xfId="16193" xr:uid="{12D20423-2910-467D-9CAB-82425B821EE7}"/>
    <cellStyle name="Output 11 2 3 6" xfId="17066" xr:uid="{EDF219BC-7193-4B17-B61B-B92776ACCAF5}"/>
    <cellStyle name="Output 11 2 3 7" xfId="17931" xr:uid="{8BA2E281-46AC-4BA9-AB4F-02237290DB07}"/>
    <cellStyle name="Output 11 2 3 8" xfId="18707" xr:uid="{84B9F965-B1F5-4356-972A-A3BE346372FD}"/>
    <cellStyle name="Output 11 2 4" xfId="9534" xr:uid="{95DAA6D2-8D03-4955-81BA-AA0DF4167BB8}"/>
    <cellStyle name="Output 11 2 4 2" xfId="13938" xr:uid="{47121E1B-119B-4E79-83FB-C1663A86F45E}"/>
    <cellStyle name="Output 11 2 4 3" xfId="14898" xr:uid="{05D8127F-EDFB-413B-922E-3B4D803BCD07}"/>
    <cellStyle name="Output 11 2 4 4" xfId="15850" xr:uid="{5AF02D2C-A52D-4AD6-99AD-0CA279FBF855}"/>
    <cellStyle name="Output 11 2 4 5" xfId="16724" xr:uid="{2FCAFB97-2C48-4E08-85A8-1B72449FA5C2}"/>
    <cellStyle name="Output 11 2 4 6" xfId="17589" xr:uid="{D033F5A2-8ED4-44AB-BB64-4F3FB7DE8B20}"/>
    <cellStyle name="Output 11 2 4 7" xfId="18365" xr:uid="{B20BD002-B90A-4181-9126-B108C7061E55}"/>
    <cellStyle name="Output 11 2 4 8" xfId="19122" xr:uid="{9A7FD15F-7223-43CE-A284-8CB24FECAC57}"/>
    <cellStyle name="Output 11 2 5" xfId="12235" xr:uid="{8CA50C1A-124A-491C-8D9D-BDFBB3A914C7}"/>
    <cellStyle name="Output 11 2 6" xfId="10628" xr:uid="{46CE09C1-E87B-4BB2-825A-FBA80620B5F5}"/>
    <cellStyle name="Output 11 2 7" xfId="11950" xr:uid="{B91BD179-10AC-4174-AE12-22AB1EDA22BF}"/>
    <cellStyle name="Output 11 2 8" xfId="10867" xr:uid="{C543F6CD-4CE1-464B-889C-F0F708CA0555}"/>
    <cellStyle name="Output 11 2 9" xfId="11553" xr:uid="{74AAD41D-9D8D-468C-88CF-A27C44553DED}"/>
    <cellStyle name="Output 11 3" xfId="7146" xr:uid="{A79C1E66-9F01-4C23-AA35-AB077F5EF7DA}"/>
    <cellStyle name="Output 11 3 10" xfId="15354" xr:uid="{0514D174-2455-4397-A4A8-832573A7F784}"/>
    <cellStyle name="Output 11 3 2" xfId="8786" xr:uid="{B83FE463-702A-4322-8743-5273FC189D2F}"/>
    <cellStyle name="Output 11 3 2 2" xfId="13446" xr:uid="{5133AB51-AECD-417F-8B2E-ABC7B63C0D47}"/>
    <cellStyle name="Output 11 3 2 3" xfId="14452" xr:uid="{DD884F7C-36F2-46BA-BB0E-B2B9867E43FF}"/>
    <cellStyle name="Output 11 3 2 4" xfId="15410" xr:uid="{28E6ADD4-ABBF-4CD0-B8BC-5F115E1B53DA}"/>
    <cellStyle name="Output 11 3 2 5" xfId="16337" xr:uid="{7C52D1E8-7AC3-4892-964F-FCC701DC7DDC}"/>
    <cellStyle name="Output 11 3 2 6" xfId="17208" xr:uid="{26229CC1-A2B2-49ED-809B-CDA3EEEA896A}"/>
    <cellStyle name="Output 11 3 2 7" xfId="18055" xr:uid="{DDDBC746-81FD-4AB3-B806-CAB8863C4A8A}"/>
    <cellStyle name="Output 11 3 2 8" xfId="18822" xr:uid="{6D37C4C9-C217-410E-B225-C3ACD7432CC8}"/>
    <cellStyle name="Output 11 3 3" xfId="9649" xr:uid="{8EA4E793-3D57-4F3B-971A-DA44948F9C46}"/>
    <cellStyle name="Output 11 3 3 2" xfId="14053" xr:uid="{8F78CC8F-C3C9-4553-8FE7-3A5357471A63}"/>
    <cellStyle name="Output 11 3 3 3" xfId="15013" xr:uid="{4B6D9871-0372-4939-96FC-FA539A4A860D}"/>
    <cellStyle name="Output 11 3 3 4" xfId="15965" xr:uid="{41726D12-6523-4B74-9602-B72C071990CA}"/>
    <cellStyle name="Output 11 3 3 5" xfId="16839" xr:uid="{B06F9B78-9774-4109-A75B-ED1738700A9D}"/>
    <cellStyle name="Output 11 3 3 6" xfId="17704" xr:uid="{D94B29E0-F9EA-4978-B578-54190D0D5AD0}"/>
    <cellStyle name="Output 11 3 3 7" xfId="18480" xr:uid="{FE2FD822-289D-485E-84A8-AC7F8BDE10D5}"/>
    <cellStyle name="Output 11 3 3 8" xfId="19237" xr:uid="{7E54A9ED-68FE-46F5-8864-9F13F8CA27E1}"/>
    <cellStyle name="Output 11 3 4" xfId="12416" xr:uid="{747B4D66-0261-492E-8A6A-A9F1CE94EB34}"/>
    <cellStyle name="Output 11 3 5" xfId="10460" xr:uid="{1D25752E-AFA6-44DF-8A30-FDF44E704C55}"/>
    <cellStyle name="Output 11 3 6" xfId="11702" xr:uid="{0E79DB9D-215D-42D4-A953-1590B30CF0EA}"/>
    <cellStyle name="Output 11 3 7" xfId="11082" xr:uid="{3B479F9C-8974-4E0F-92BD-D8F3A40F7A07}"/>
    <cellStyle name="Output 11 3 8" xfId="13385" xr:uid="{663194D7-F37F-4E85-817B-4420176E405C}"/>
    <cellStyle name="Output 11 3 9" xfId="14396" xr:uid="{F06BBC0C-C6D5-4AC8-81E1-8D1C1AB453F6}"/>
    <cellStyle name="Output 11 4" xfId="7988" xr:uid="{56A80FC7-2FE9-4B27-9C14-EAC74B3E8D46}"/>
    <cellStyle name="Output 11 4 2" xfId="12957" xr:uid="{D069F57A-DA21-43ED-95B3-4A251AB9AB0B}"/>
    <cellStyle name="Output 11 4 3" xfId="10031" xr:uid="{89E5A235-222F-4E15-BA1B-7CAEBD70C55F}"/>
    <cellStyle name="Output 11 4 4" xfId="13711" xr:uid="{2174B9A9-751D-49D3-A3DC-1B90A2718F6B}"/>
    <cellStyle name="Output 11 4 5" xfId="14675" xr:uid="{F53C5796-E596-4D14-8D00-C7B723CE0FE9}"/>
    <cellStyle name="Output 11 4 6" xfId="15627" xr:uid="{57F2AF86-5B94-4D05-8C17-4DD29F49601C}"/>
    <cellStyle name="Output 11 4 7" xfId="16509" xr:uid="{37D066CA-75B1-49E7-8FA7-6C8238B9A23B}"/>
    <cellStyle name="Output 11 4 8" xfId="17377" xr:uid="{E7F0B4AD-675A-44A0-8E19-BF811A7C610D}"/>
    <cellStyle name="Output 11 5" xfId="9421" xr:uid="{4E06672D-72A6-412A-94E3-04F8939009ED}"/>
    <cellStyle name="Output 11 5 2" xfId="13825" xr:uid="{B09B4EEF-B837-419E-8EB9-394320947F8B}"/>
    <cellStyle name="Output 11 5 3" xfId="14785" xr:uid="{F124ABBC-40CB-44ED-855C-772E292CB633}"/>
    <cellStyle name="Output 11 5 4" xfId="15737" xr:uid="{C3469E13-FEE4-467B-90E7-522433FCB57D}"/>
    <cellStyle name="Output 11 5 5" xfId="16611" xr:uid="{99EFEAE9-F746-4732-A63E-5612DC99155A}"/>
    <cellStyle name="Output 11 5 6" xfId="17476" xr:uid="{901A804B-F90C-43C7-B679-7BB2C2124DB4}"/>
    <cellStyle name="Output 11 5 7" xfId="18252" xr:uid="{F0065597-43E8-41C4-B8F8-D060B5459D6A}"/>
    <cellStyle name="Output 11 5 8" xfId="19009" xr:uid="{1E51589F-8881-4693-A98C-EB38E53A9350}"/>
    <cellStyle name="Output 11 6" xfId="11862" xr:uid="{BEA18435-6EB6-472C-B5A7-8E63548D6821}"/>
    <cellStyle name="Output 11 7" xfId="10949" xr:uid="{E0BB6A09-F397-4DEE-AB98-53519414F449}"/>
    <cellStyle name="Output 11 8" xfId="11481" xr:uid="{38773E9D-1032-4959-AC66-60B74F063961}"/>
    <cellStyle name="Output 11 9" xfId="11247" xr:uid="{F3142E59-1A76-4732-8613-CCA1CDE88093}"/>
    <cellStyle name="Output 12" xfId="6221" xr:uid="{EDFF37C6-D44B-4187-AB2D-9B9DE7FF3DE3}"/>
    <cellStyle name="Output 12 10" xfId="12040" xr:uid="{11331E59-4E84-49C3-8CFF-6EAF06E57F07}"/>
    <cellStyle name="Output 12 11" xfId="10794" xr:uid="{8934E437-307A-4656-9B98-681582EB5D00}"/>
    <cellStyle name="Output 12 12" xfId="11622" xr:uid="{3EA6F1AB-08A2-4F07-9FF6-CD0DBB37BEE6}"/>
    <cellStyle name="Output 12 2" xfId="6885" xr:uid="{7DA9DF20-B347-4898-9A79-9E01DECBAA65}"/>
    <cellStyle name="Output 12 2 10" xfId="11040" xr:uid="{2A91C1C3-8B38-448C-860C-6CA377FDF425}"/>
    <cellStyle name="Output 12 2 11" xfId="11453" xr:uid="{2FE21DA1-EB6E-474A-82C7-A140F7F09B9B}"/>
    <cellStyle name="Output 12 2 2" xfId="7670" xr:uid="{2931FF5D-12F8-43E0-B3D1-D0BA59A7F31E}"/>
    <cellStyle name="Output 12 2 2 10" xfId="10339" xr:uid="{6B2F3EF6-CF59-43C5-91F1-B28ABCA34BBB}"/>
    <cellStyle name="Output 12 2 2 2" xfId="9310" xr:uid="{EDF2CA51-9FE6-441F-9982-8DAC3A6FC3B1}"/>
    <cellStyle name="Output 12 2 2 2 2" xfId="13744" xr:uid="{1A02DB9B-6189-4026-A823-68752B087CD8}"/>
    <cellStyle name="Output 12 2 2 2 3" xfId="14706" xr:uid="{3DB4D4B0-58DC-4178-A365-21CDEAA29D92}"/>
    <cellStyle name="Output 12 2 2 2 4" xfId="15658" xr:uid="{7666A174-5773-45C2-8F97-6C826EF3F721}"/>
    <cellStyle name="Output 12 2 2 2 5" xfId="16538" xr:uid="{B4F45147-5BAA-4D8E-BE9E-2C9A3C192C08}"/>
    <cellStyle name="Output 12 2 2 2 6" xfId="17404" xr:uid="{6B2BB8AF-94ED-44D1-B790-D31AB489CC39}"/>
    <cellStyle name="Output 12 2 2 2 7" xfId="18180" xr:uid="{F929C0F5-D797-48D4-A2F6-09938F206E61}"/>
    <cellStyle name="Output 12 2 2 2 8" xfId="18937" xr:uid="{52E7095A-FBE6-4884-8483-99A5D864B20E}"/>
    <cellStyle name="Output 12 2 2 3" xfId="9764" xr:uid="{F6F943AB-B2F3-44E1-B11E-D02CAF4E1D82}"/>
    <cellStyle name="Output 12 2 2 3 2" xfId="14168" xr:uid="{112A73D6-A682-4269-91D7-4D84352FFE47}"/>
    <cellStyle name="Output 12 2 2 3 3" xfId="15128" xr:uid="{D756EE23-6A7A-4F1F-A310-C758B914CC23}"/>
    <cellStyle name="Output 12 2 2 3 4" xfId="16080" xr:uid="{CC634DBE-8D41-4AA3-9856-328C3EC246A3}"/>
    <cellStyle name="Output 12 2 2 3 5" xfId="16954" xr:uid="{294A9DD0-53C9-4F5D-B8D1-6AFEC0FA6769}"/>
    <cellStyle name="Output 12 2 2 3 6" xfId="17819" xr:uid="{5BA5CFA8-9B1B-4935-945B-C3E1781369A8}"/>
    <cellStyle name="Output 12 2 2 3 7" xfId="18595" xr:uid="{4C996A6D-3ABA-469C-AD6E-6341B43EEA9A}"/>
    <cellStyle name="Output 12 2 2 3 8" xfId="19352" xr:uid="{0DFAEA8D-96C0-497A-BF79-57E908AEAB73}"/>
    <cellStyle name="Output 12 2 2 4" xfId="12728" xr:uid="{E367362C-17F1-4339-9EE5-AD120C7E7F12}"/>
    <cellStyle name="Output 12 2 2 5" xfId="12020" xr:uid="{51A4DCC4-8DAA-4BD8-A813-748ACB6F22B9}"/>
    <cellStyle name="Output 12 2 2 6" xfId="10811" xr:uid="{EA274270-0DAC-47D8-B62E-C0E2F26087B6}"/>
    <cellStyle name="Output 12 2 2 7" xfId="11607" xr:uid="{1279DB39-4420-416A-8CF9-498EDD1A03A3}"/>
    <cellStyle name="Output 12 2 2 8" xfId="11150" xr:uid="{750B236A-94A7-434F-BC9F-5584F132B44C}"/>
    <cellStyle name="Output 12 2 2 9" xfId="12547" xr:uid="{98884E31-0A1D-4758-ABA1-C156777DC8E6}"/>
    <cellStyle name="Output 12 2 3" xfId="8525" xr:uid="{ABD2542A-FD91-470D-B18C-E5462274D68A}"/>
    <cellStyle name="Output 12 2 3 2" xfId="13265" xr:uid="{A5898A61-AC36-4EDC-9515-DDE596419375}"/>
    <cellStyle name="Output 12 2 3 3" xfId="14285" xr:uid="{C6630904-E7C5-4CBD-B64F-494BFCBFA80A}"/>
    <cellStyle name="Output 12 2 3 4" xfId="15245" xr:uid="{C8B23805-225F-4141-98B7-B460F49C6F0E}"/>
    <cellStyle name="Output 12 2 3 5" xfId="16194" xr:uid="{4FF4C23C-F8A9-467C-8AF1-6B9388EBDA10}"/>
    <cellStyle name="Output 12 2 3 6" xfId="17067" xr:uid="{08B576C6-7585-4CFF-8FB5-DEB2A4892406}"/>
    <cellStyle name="Output 12 2 3 7" xfId="17932" xr:uid="{42E13896-1C7B-4164-B00D-7A11E3655B38}"/>
    <cellStyle name="Output 12 2 3 8" xfId="18708" xr:uid="{91480DC9-C391-4D4E-B414-0772C759208E}"/>
    <cellStyle name="Output 12 2 4" xfId="9535" xr:uid="{D9F606C2-E6AE-4FF6-876E-57F7CBD8E0EA}"/>
    <cellStyle name="Output 12 2 4 2" xfId="13939" xr:uid="{8EBC3ED7-91ED-4D19-83B2-CE53906FBD70}"/>
    <cellStyle name="Output 12 2 4 3" xfId="14899" xr:uid="{B520E608-84EC-4D65-963E-4521EA9E10CA}"/>
    <cellStyle name="Output 12 2 4 4" xfId="15851" xr:uid="{5769AA9B-A880-4BBC-8800-09760D3FC521}"/>
    <cellStyle name="Output 12 2 4 5" xfId="16725" xr:uid="{4FBC49DF-1DB3-466B-BC69-35E15291F592}"/>
    <cellStyle name="Output 12 2 4 6" xfId="17590" xr:uid="{AB810D95-3A10-403D-95D9-A25CB6859739}"/>
    <cellStyle name="Output 12 2 4 7" xfId="18366" xr:uid="{04F06F36-DF86-468A-A871-F3916ECF78F7}"/>
    <cellStyle name="Output 12 2 4 8" xfId="19123" xr:uid="{410C38D7-8DF1-4369-A95E-6D62CAA6F59C}"/>
    <cellStyle name="Output 12 2 5" xfId="12236" xr:uid="{B558DFC4-487B-4DEF-BDBC-19DB3236389E}"/>
    <cellStyle name="Output 12 2 6" xfId="10627" xr:uid="{4E228A9F-2298-438B-8B8C-D979929B2C49}"/>
    <cellStyle name="Output 12 2 7" xfId="12597" xr:uid="{2AA624A4-8949-45C4-986E-28E84E3E5259}"/>
    <cellStyle name="Output 12 2 8" xfId="10305" xr:uid="{7DC2364B-F46A-4939-9BC1-3BEAB4FBF25D}"/>
    <cellStyle name="Output 12 2 9" xfId="11755" xr:uid="{29394BC4-6570-4842-94FD-133C2B917C98}"/>
    <cellStyle name="Output 12 3" xfId="7147" xr:uid="{C1F2093D-DC34-4FC7-B022-5A7DF6EA831E}"/>
    <cellStyle name="Output 12 3 10" xfId="13568" xr:uid="{A062DE9F-C36E-4A79-AD6B-FFA297FE9442}"/>
    <cellStyle name="Output 12 3 2" xfId="8787" xr:uid="{E9289DE8-30C7-47E8-BA1E-D47EAB62AC59}"/>
    <cellStyle name="Output 12 3 2 2" xfId="13447" xr:uid="{96DA89E8-3E16-463C-92A3-48C67FFD2429}"/>
    <cellStyle name="Output 12 3 2 3" xfId="14453" xr:uid="{8E527E66-C94E-4A8A-A9AF-F7B5A0F268CF}"/>
    <cellStyle name="Output 12 3 2 4" xfId="15411" xr:uid="{60847C8B-5066-440E-97C6-4D817B9793D7}"/>
    <cellStyle name="Output 12 3 2 5" xfId="16338" xr:uid="{DD370329-F730-46AA-B951-3AFE8D5E3842}"/>
    <cellStyle name="Output 12 3 2 6" xfId="17209" xr:uid="{9873B1C5-F658-4C11-83E2-AB90C5B67E93}"/>
    <cellStyle name="Output 12 3 2 7" xfId="18056" xr:uid="{46E827AE-A00A-4B5B-B683-5D70AD77FBF0}"/>
    <cellStyle name="Output 12 3 2 8" xfId="18823" xr:uid="{46B4AA07-CEF2-4D90-A5D6-A1F45D0DABEF}"/>
    <cellStyle name="Output 12 3 3" xfId="9650" xr:uid="{B9EC3834-6203-46FA-8498-7FACB33C6DCC}"/>
    <cellStyle name="Output 12 3 3 2" xfId="14054" xr:uid="{C9292D1A-7026-42F4-A573-DE3AB5D7EC5E}"/>
    <cellStyle name="Output 12 3 3 3" xfId="15014" xr:uid="{A8D3A032-CF26-45AA-BF53-DD77775BE670}"/>
    <cellStyle name="Output 12 3 3 4" xfId="15966" xr:uid="{032BF1DE-D4E1-45FA-ABE6-6229286DF4F1}"/>
    <cellStyle name="Output 12 3 3 5" xfId="16840" xr:uid="{E7C38FCA-6E58-438F-8552-B15BC8EF7721}"/>
    <cellStyle name="Output 12 3 3 6" xfId="17705" xr:uid="{01110C0E-1C07-4355-A3F6-A250648074CB}"/>
    <cellStyle name="Output 12 3 3 7" xfId="18481" xr:uid="{FDF8E155-4085-4CCE-923E-243D53E48CF7}"/>
    <cellStyle name="Output 12 3 3 8" xfId="19238" xr:uid="{FBC7A7DF-CC27-436A-83DF-A9A635509E2E}"/>
    <cellStyle name="Output 12 3 4" xfId="12417" xr:uid="{3F2DC63B-F251-43DF-A06A-21F2B4A9D2C4}"/>
    <cellStyle name="Output 12 3 5" xfId="10459" xr:uid="{F52C52A1-51CE-4C14-AEF6-8869EBEFD3A0}"/>
    <cellStyle name="Output 12 3 6" xfId="11984" xr:uid="{0F1CDA71-5B5C-4076-B8FD-AA8FE1CE7451}"/>
    <cellStyle name="Output 12 3 7" xfId="10843" xr:uid="{71C00E05-E86E-4335-98D6-79AE2539E6C3}"/>
    <cellStyle name="Output 12 3 8" xfId="11577" xr:uid="{1FE10382-0179-48A6-AB6D-C2DCD0438892}"/>
    <cellStyle name="Output 12 3 9" xfId="11175" xr:uid="{7C1D4C04-8644-4562-8567-732C3ADCAF5B}"/>
    <cellStyle name="Output 12 4" xfId="7989" xr:uid="{646069E3-151E-4920-AC18-5EC227A38269}"/>
    <cellStyle name="Output 12 4 2" xfId="12958" xr:uid="{2F3CC00F-FD58-4A2F-80F4-698DDABB0C22}"/>
    <cellStyle name="Output 12 4 3" xfId="10030" xr:uid="{998CAE80-87B0-42C7-B920-BCF7537CA804}"/>
    <cellStyle name="Output 12 4 4" xfId="13186" xr:uid="{247896A6-A2BE-4E55-BC2A-BAE11C473B8C}"/>
    <cellStyle name="Output 12 4 5" xfId="9850" xr:uid="{A710F123-8905-4089-B49A-0E4E7DCCA35C}"/>
    <cellStyle name="Output 12 4 6" xfId="11892" xr:uid="{7B69B46D-3F07-4DE1-A260-EEBA0666BD06}"/>
    <cellStyle name="Output 12 4 7" xfId="10921" xr:uid="{7072C9F7-FB03-4F80-9CAF-B71FB33EFC0D}"/>
    <cellStyle name="Output 12 4 8" xfId="11508" xr:uid="{C60273B0-85B1-4337-8F08-0C9FB56AA132}"/>
    <cellStyle name="Output 12 5" xfId="9422" xr:uid="{EF3C74E7-474A-46AD-A31F-C37E0150E43A}"/>
    <cellStyle name="Output 12 5 2" xfId="13826" xr:uid="{9C2672D5-B9EB-45BA-9B3F-E7E5B46254DE}"/>
    <cellStyle name="Output 12 5 3" xfId="14786" xr:uid="{D14B3FE7-FC03-428D-A9EE-0D5458EF0417}"/>
    <cellStyle name="Output 12 5 4" xfId="15738" xr:uid="{06EEB031-0BD0-4676-9030-303A9D30207E}"/>
    <cellStyle name="Output 12 5 5" xfId="16612" xr:uid="{E20BB92B-597A-4A4F-9E61-0A81672ACDB3}"/>
    <cellStyle name="Output 12 5 6" xfId="17477" xr:uid="{BBA88A01-206D-4BFE-89AC-BF083ACAE5BB}"/>
    <cellStyle name="Output 12 5 7" xfId="18253" xr:uid="{802D5E91-193E-4BA0-805D-80E7BFAC3781}"/>
    <cellStyle name="Output 12 5 8" xfId="19010" xr:uid="{242CAECD-E01B-4644-B2D9-E8AA7C924FA1}"/>
    <cellStyle name="Output 12 6" xfId="11863" xr:uid="{C5B9FEB8-1C2A-43DC-99C8-4A8D80CC7C36}"/>
    <cellStyle name="Output 12 7" xfId="10948" xr:uid="{9776564F-BE46-4841-8ED4-2619E2D6F8A0}"/>
    <cellStyle name="Output 12 8" xfId="11482" xr:uid="{14A4A180-4F32-4278-AC22-D5CECDA79DE8}"/>
    <cellStyle name="Output 12 9" xfId="11246" xr:uid="{7EF1FC4D-C827-4F0B-85EF-894D5759F6F5}"/>
    <cellStyle name="Output 13" xfId="6222" xr:uid="{805094BF-D3B2-4EAB-9171-732C0F859317}"/>
    <cellStyle name="Output 13 10" xfId="12527" xr:uid="{7A682FD7-1A30-4851-B40D-48178DB23462}"/>
    <cellStyle name="Output 13 11" xfId="10354" xr:uid="{9C111DD5-9BB4-438F-AC2D-0CF7B6A91D8F}"/>
    <cellStyle name="Output 13 12" xfId="12119" xr:uid="{7FFF052F-2580-43A1-B28E-21FC46B8E9F8}"/>
    <cellStyle name="Output 13 2" xfId="6886" xr:uid="{A9BA31F8-FA13-469D-AC63-0999EB18E694}"/>
    <cellStyle name="Output 13 2 10" xfId="16449" xr:uid="{B2E18484-0002-4E6B-8507-FE480AB940B6}"/>
    <cellStyle name="Output 13 2 11" xfId="17320" xr:uid="{8D712A6D-261E-43F6-B6FF-517E3281626A}"/>
    <cellStyle name="Output 13 2 2" xfId="7671" xr:uid="{64245D5F-8B0A-4959-9A1C-3CFA43445CA4}"/>
    <cellStyle name="Output 13 2 2 10" xfId="15573" xr:uid="{A6431728-446C-448D-A5BB-637E8E1B7426}"/>
    <cellStyle name="Output 13 2 2 2" xfId="9311" xr:uid="{4D53BD8B-69C2-4510-90C7-9AE229DF743D}"/>
    <cellStyle name="Output 13 2 2 2 2" xfId="13745" xr:uid="{13752E42-3ECF-4B23-BB59-C803511BE348}"/>
    <cellStyle name="Output 13 2 2 2 3" xfId="14707" xr:uid="{D597A782-C1C1-48E2-80B1-8E71E577A116}"/>
    <cellStyle name="Output 13 2 2 2 4" xfId="15659" xr:uid="{5068F977-3A46-46B3-99EE-C89F25AB140A}"/>
    <cellStyle name="Output 13 2 2 2 5" xfId="16539" xr:uid="{B92BF76C-8018-4A8A-A909-C1A13A7E4542}"/>
    <cellStyle name="Output 13 2 2 2 6" xfId="17405" xr:uid="{C69288DD-8EE4-40D0-8CCF-FC75BD542FB7}"/>
    <cellStyle name="Output 13 2 2 2 7" xfId="18181" xr:uid="{D066C1BA-8342-4CFE-AB99-3298853936A4}"/>
    <cellStyle name="Output 13 2 2 2 8" xfId="18938" xr:uid="{695E24E9-03A4-4ECE-9651-3102B554E7E3}"/>
    <cellStyle name="Output 13 2 2 3" xfId="9765" xr:uid="{7B3A9139-AE80-4913-839F-FC94307A6252}"/>
    <cellStyle name="Output 13 2 2 3 2" xfId="14169" xr:uid="{5AE19E1A-541D-4BA0-B1A5-09ED58BB95BD}"/>
    <cellStyle name="Output 13 2 2 3 3" xfId="15129" xr:uid="{45CF95BF-07A3-4B1E-A3DC-82A31BC7E924}"/>
    <cellStyle name="Output 13 2 2 3 4" xfId="16081" xr:uid="{85FC8D01-3880-43B5-8F70-9D2010D2290F}"/>
    <cellStyle name="Output 13 2 2 3 5" xfId="16955" xr:uid="{AE53A676-7AC9-40AF-9226-6A16E8CD151C}"/>
    <cellStyle name="Output 13 2 2 3 6" xfId="17820" xr:uid="{DD2EAF23-7F8D-4149-BA7E-3A8D70C45A90}"/>
    <cellStyle name="Output 13 2 2 3 7" xfId="18596" xr:uid="{B32A8F29-C31E-467D-81C0-7397AB2E720F}"/>
    <cellStyle name="Output 13 2 2 3 8" xfId="19353" xr:uid="{CFC00D2E-3070-492A-B18E-3E159BB6E374}"/>
    <cellStyle name="Output 13 2 2 4" xfId="12729" xr:uid="{1D60F8FB-89BC-469E-AE2A-FF548DE742CE}"/>
    <cellStyle name="Output 13 2 2 5" xfId="10217" xr:uid="{9EDA0F36-D1C5-4DEA-A8A1-3E3F4013A807}"/>
    <cellStyle name="Output 13 2 2 6" xfId="12388" xr:uid="{A0C9B0DB-7F73-4C37-9222-AC225A61FE99}"/>
    <cellStyle name="Output 13 2 2 7" xfId="10487" xr:uid="{266952AB-5377-43BA-B14B-89267B3CCD46}"/>
    <cellStyle name="Output 13 2 2 8" xfId="13645" xr:uid="{B5B6E2CB-B5E4-43B5-83C0-474BC6827090}"/>
    <cellStyle name="Output 13 2 2 9" xfId="14621" xr:uid="{A26ABA74-4C9E-4EB1-BBA3-88A5792408F8}"/>
    <cellStyle name="Output 13 2 3" xfId="8526" xr:uid="{BFDD4B1A-3842-4E99-8862-7ACB26A3ACD8}"/>
    <cellStyle name="Output 13 2 3 2" xfId="13266" xr:uid="{A7C71BDA-CBE5-4181-9A0E-6EACB5B914E4}"/>
    <cellStyle name="Output 13 2 3 3" xfId="14286" xr:uid="{62D271EF-3D69-4E0F-A62B-BD41924B2FAB}"/>
    <cellStyle name="Output 13 2 3 4" xfId="15246" xr:uid="{ACBCB15A-8680-4E2A-9FBD-9A705CC78CA2}"/>
    <cellStyle name="Output 13 2 3 5" xfId="16195" xr:uid="{2B8759E9-DFEF-4872-82F0-A66EA2BFBA64}"/>
    <cellStyle name="Output 13 2 3 6" xfId="17068" xr:uid="{30DEF167-3DB6-42DD-80A6-4DF22ED2A034}"/>
    <cellStyle name="Output 13 2 3 7" xfId="17933" xr:uid="{AE7D4EF6-BC56-49AE-A291-787E7EBB9F5F}"/>
    <cellStyle name="Output 13 2 3 8" xfId="18709" xr:uid="{BFB92D43-C508-47F4-B39B-A1BD32C092BE}"/>
    <cellStyle name="Output 13 2 4" xfId="9536" xr:uid="{3C886E21-FE16-4E5A-8C97-9D75B434AB55}"/>
    <cellStyle name="Output 13 2 4 2" xfId="13940" xr:uid="{C59889DC-F01D-4AE6-8644-1D92E9EE49CA}"/>
    <cellStyle name="Output 13 2 4 3" xfId="14900" xr:uid="{27506096-9BE5-4B83-A69E-D8BCED365F07}"/>
    <cellStyle name="Output 13 2 4 4" xfId="15852" xr:uid="{4FE7737A-D30F-4152-8CDB-FD813C9EA056}"/>
    <cellStyle name="Output 13 2 4 5" xfId="16726" xr:uid="{C267A56F-48E1-4E89-868D-B79391BE8D48}"/>
    <cellStyle name="Output 13 2 4 6" xfId="17591" xr:uid="{BE27A3E1-776D-48E9-8A3D-A2B141E009D3}"/>
    <cellStyle name="Output 13 2 4 7" xfId="18367" xr:uid="{1F74D7D0-0873-4435-B3C2-01189BD647E1}"/>
    <cellStyle name="Output 13 2 4 8" xfId="19124" xr:uid="{3E8AEEEA-9374-420B-AB0B-F2DF1EF32EC9}"/>
    <cellStyle name="Output 13 2 5" xfId="12237" xr:uid="{1E7F79BF-5A9B-48F3-9F96-89E6D64407EE}"/>
    <cellStyle name="Output 13 2 6" xfId="10626" xr:uid="{0A462986-9F61-422A-9BAA-3E760F0B6E71}"/>
    <cellStyle name="Output 13 2 7" xfId="13619" xr:uid="{A74D554E-0EE0-482D-BD2A-6B3CFA37BBB4}"/>
    <cellStyle name="Output 13 2 8" xfId="14597" xr:uid="{11536232-359A-41B0-85E7-FF7FA9683662}"/>
    <cellStyle name="Output 13 2 9" xfId="15550" xr:uid="{38B39374-CB79-410C-AAB2-77801CFC13EC}"/>
    <cellStyle name="Output 13 3" xfId="7148" xr:uid="{70944D9A-0D89-4152-BA7C-64084F030118}"/>
    <cellStyle name="Output 13 3 10" xfId="12169" xr:uid="{91191536-D4D9-44C0-BA6C-873E53B7F6F0}"/>
    <cellStyle name="Output 13 3 2" xfId="8788" xr:uid="{541D2F0E-E121-431E-9265-6F21BCD4B385}"/>
    <cellStyle name="Output 13 3 2 2" xfId="13448" xr:uid="{D05157FC-602F-47FC-B9E9-F797157C348A}"/>
    <cellStyle name="Output 13 3 2 3" xfId="14454" xr:uid="{F37E168D-DC10-4CB4-9D5E-669E0DE3108A}"/>
    <cellStyle name="Output 13 3 2 4" xfId="15412" xr:uid="{6CBC730E-C3D7-4B1E-8CB8-A6840E4633C4}"/>
    <cellStyle name="Output 13 3 2 5" xfId="16339" xr:uid="{5B8D0F1A-2319-407F-8501-E9DB6E613CF4}"/>
    <cellStyle name="Output 13 3 2 6" xfId="17210" xr:uid="{6DDCEE73-C831-44FE-A473-4A65632F5B63}"/>
    <cellStyle name="Output 13 3 2 7" xfId="18057" xr:uid="{96C210B1-7DA0-4D63-9C6E-66527135D609}"/>
    <cellStyle name="Output 13 3 2 8" xfId="18824" xr:uid="{6A0EC500-BD36-4CEE-8092-9F5730006C96}"/>
    <cellStyle name="Output 13 3 3" xfId="9651" xr:uid="{5448FC2E-C671-44B6-80DC-04CBCD3739D5}"/>
    <cellStyle name="Output 13 3 3 2" xfId="14055" xr:uid="{61C57AB9-FA03-489E-8F7C-91FCCFD4CA5E}"/>
    <cellStyle name="Output 13 3 3 3" xfId="15015" xr:uid="{DC77DDAA-8CED-4410-A8F9-5151CE93E6B4}"/>
    <cellStyle name="Output 13 3 3 4" xfId="15967" xr:uid="{3ED97442-05E7-41A8-9332-6785E0F479BF}"/>
    <cellStyle name="Output 13 3 3 5" xfId="16841" xr:uid="{96E8F198-2FCC-4C87-B4D9-61675931ACCB}"/>
    <cellStyle name="Output 13 3 3 6" xfId="17706" xr:uid="{BF8E75B6-6CF2-48EC-A3F0-A9E9CC9029BD}"/>
    <cellStyle name="Output 13 3 3 7" xfId="18482" xr:uid="{E1CF1A4E-52EE-4133-89F2-00DCB20A162D}"/>
    <cellStyle name="Output 13 3 3 8" xfId="19239" xr:uid="{562030B8-0646-40BE-B2E4-605EB2871159}"/>
    <cellStyle name="Output 13 3 4" xfId="12418" xr:uid="{A8D00D6D-FF19-4571-9D59-C0F175E5CC40}"/>
    <cellStyle name="Output 13 3 5" xfId="10458" xr:uid="{8CA6C165-CDED-4186-8147-30D801961E5F}"/>
    <cellStyle name="Output 13 3 6" xfId="12629" xr:uid="{06D4F61C-3D66-4250-8E50-F125705CE958}"/>
    <cellStyle name="Output 13 3 7" xfId="10278" xr:uid="{4DBA603F-44E2-4855-AD11-E61363F455B0}"/>
    <cellStyle name="Output 13 3 8" xfId="13155" xr:uid="{9AA4209F-1E22-4D84-B1E8-F5A13D3916FF}"/>
    <cellStyle name="Output 13 3 9" xfId="9877" xr:uid="{D055D17F-63A2-46E5-A6AF-24BBD796FACD}"/>
    <cellStyle name="Output 13 4" xfId="7990" xr:uid="{4B391177-A1FB-4688-98AC-AFE4C3F07ED7}"/>
    <cellStyle name="Output 13 4 2" xfId="12959" xr:uid="{6FF511AD-92EE-4C26-BF32-BC36EDD711EE}"/>
    <cellStyle name="Output 13 4 3" xfId="10029" xr:uid="{B74F1A6A-4FA7-4CC4-8E84-435A70B6A736}"/>
    <cellStyle name="Output 13 4 4" xfId="12158" xr:uid="{DD6F9BBB-03A4-45A9-9C25-0DD5F56CBFA2}"/>
    <cellStyle name="Output 13 4 5" xfId="10700" xr:uid="{31E8479C-1611-4E89-A1F5-911B703F71A1}"/>
    <cellStyle name="Output 13 4 6" xfId="12909" xr:uid="{1A2EB717-7C75-4ABE-BCEF-A95ED204D529}"/>
    <cellStyle name="Output 13 4 7" xfId="10072" xr:uid="{B6332E5B-0660-435E-8A83-2B53D00522A9}"/>
    <cellStyle name="Output 13 4 8" xfId="12681" xr:uid="{5473D121-773F-4602-8116-F19A65533A78}"/>
    <cellStyle name="Output 13 5" xfId="9423" xr:uid="{FC24D548-3776-4876-945D-0F792EB56F22}"/>
    <cellStyle name="Output 13 5 2" xfId="13827" xr:uid="{E3DD2FAC-4B86-45E9-A44B-FC94298288C2}"/>
    <cellStyle name="Output 13 5 3" xfId="14787" xr:uid="{51FA198A-A404-4749-972E-123F1B205AD5}"/>
    <cellStyle name="Output 13 5 4" xfId="15739" xr:uid="{1A3D4FF6-0E6B-4517-BCC2-C2375C49A218}"/>
    <cellStyle name="Output 13 5 5" xfId="16613" xr:uid="{C9E80495-8C66-485E-BD57-B898EDB03F0D}"/>
    <cellStyle name="Output 13 5 6" xfId="17478" xr:uid="{EE3BFF63-A790-4267-91C8-4B926E2DAB2C}"/>
    <cellStyle name="Output 13 5 7" xfId="18254" xr:uid="{5AC6BF5D-DEEC-49CC-8DC7-E5AD122A75F5}"/>
    <cellStyle name="Output 13 5 8" xfId="19011" xr:uid="{F8FC37B7-85D9-424D-A493-0DA50462B212}"/>
    <cellStyle name="Output 13 6" xfId="11864" xr:uid="{4D0C0982-0390-4727-93C6-ED90632FDD12}"/>
    <cellStyle name="Output 13 7" xfId="10947" xr:uid="{39918B5F-52F7-481E-A676-39394F016840}"/>
    <cellStyle name="Output 13 8" xfId="11483" xr:uid="{BF5298CF-7381-438C-95DD-15A6ED7C79F3}"/>
    <cellStyle name="Output 13 9" xfId="11245" xr:uid="{9785A4E2-8241-4F53-9C3F-F6A580961857}"/>
    <cellStyle name="Output 14" xfId="6223" xr:uid="{B92E4418-9050-4B95-B160-7BCAAFE90BF1}"/>
    <cellStyle name="Output 14 10" xfId="13556" xr:uid="{52B95C03-9204-4B02-8D42-CB6CD6FCE056}"/>
    <cellStyle name="Output 14 11" xfId="14557" xr:uid="{DC2B77DD-064C-4F1B-AAE7-D9231F6ADA21}"/>
    <cellStyle name="Output 14 12" xfId="15515" xr:uid="{D43BB87D-0333-41E8-9039-8E654D734F43}"/>
    <cellStyle name="Output 14 2" xfId="6887" xr:uid="{DB204718-C50A-4215-AC9A-60AA1AAFC429}"/>
    <cellStyle name="Output 14 2 10" xfId="10978" xr:uid="{E8B319D8-4CD9-4454-B4BE-EE4341A6B1CA}"/>
    <cellStyle name="Output 14 2 11" xfId="12574" xr:uid="{FE3E7635-4AF1-4631-84D6-48E3C5A40394}"/>
    <cellStyle name="Output 14 2 2" xfId="7672" xr:uid="{EB9873DF-314C-47CD-A621-DCF661AECC5E}"/>
    <cellStyle name="Output 14 2 2 10" xfId="14577" xr:uid="{E626266E-2DB1-4FD6-BE4A-789294191E2C}"/>
    <cellStyle name="Output 14 2 2 2" xfId="9312" xr:uid="{A244DCE9-BA79-4ECA-89D6-E0713A3A36A1}"/>
    <cellStyle name="Output 14 2 2 2 2" xfId="13746" xr:uid="{390BDB77-3353-450D-BD95-7AE308B044B3}"/>
    <cellStyle name="Output 14 2 2 2 3" xfId="14708" xr:uid="{EEF28901-B0D8-479A-8087-0D9799F5180A}"/>
    <cellStyle name="Output 14 2 2 2 4" xfId="15660" xr:uid="{3EC9F41A-E880-4592-915E-16E79F2B8504}"/>
    <cellStyle name="Output 14 2 2 2 5" xfId="16540" xr:uid="{7AFE7A4D-93D3-4DAC-960A-8E7321EB77C3}"/>
    <cellStyle name="Output 14 2 2 2 6" xfId="17406" xr:uid="{93522C9B-279E-47E3-941D-7A2D3B3F2A14}"/>
    <cellStyle name="Output 14 2 2 2 7" xfId="18182" xr:uid="{3DC346C4-FE0D-4FB6-876E-020A3EAB7E61}"/>
    <cellStyle name="Output 14 2 2 2 8" xfId="18939" xr:uid="{0E2DFDB7-DF17-49BD-BD99-111479022CDE}"/>
    <cellStyle name="Output 14 2 2 3" xfId="9766" xr:uid="{B35A0DDB-97D4-4802-B369-B1C63246DC00}"/>
    <cellStyle name="Output 14 2 2 3 2" xfId="14170" xr:uid="{7E283117-370A-4C90-BF1F-0218D14DCAE2}"/>
    <cellStyle name="Output 14 2 2 3 3" xfId="15130" xr:uid="{6C017750-10E0-4669-8C68-D058F1993C96}"/>
    <cellStyle name="Output 14 2 2 3 4" xfId="16082" xr:uid="{11C43A0F-F8EF-4F26-8D59-FA0CF9D94E2A}"/>
    <cellStyle name="Output 14 2 2 3 5" xfId="16956" xr:uid="{97F76C12-5D9F-43BD-B9BA-C9BE58C08028}"/>
    <cellStyle name="Output 14 2 2 3 6" xfId="17821" xr:uid="{37A54DE7-DD76-4B90-ACC8-992130C3CE1D}"/>
    <cellStyle name="Output 14 2 2 3 7" xfId="18597" xr:uid="{DD3CFF62-3FD1-4BC6-B7FA-D393F146C0B7}"/>
    <cellStyle name="Output 14 2 2 3 8" xfId="19354" xr:uid="{EBE50ADE-5006-4A9F-8946-0F8CA390E6B7}"/>
    <cellStyle name="Output 14 2 2 4" xfId="12730" xr:uid="{091ECCC7-6E7B-405B-A1DE-EDF6CA9A3DA1}"/>
    <cellStyle name="Output 14 2 2 5" xfId="12819" xr:uid="{EC31CDD1-C562-4513-B353-60956094FC60}"/>
    <cellStyle name="Output 14 2 2 6" xfId="10153" xr:uid="{B3A878EF-8FA9-4159-98E8-FA5A7264C8D0}"/>
    <cellStyle name="Output 14 2 2 7" xfId="11792" xr:uid="{9352AD75-A5FB-4EC4-845F-E6A2D688F258}"/>
    <cellStyle name="Output 14 2 2 8" xfId="11010" xr:uid="{D5B88453-E0EB-4E84-81D5-8C0B28E68842}"/>
    <cellStyle name="Output 14 2 2 9" xfId="13595" xr:uid="{E0E9F532-415A-44FF-945A-49533D2A0298}"/>
    <cellStyle name="Output 14 2 3" xfId="8527" xr:uid="{C12411EA-9986-4102-A5F0-C54BE378D76F}"/>
    <cellStyle name="Output 14 2 3 2" xfId="13267" xr:uid="{724110CF-EE0F-4D5A-97A4-00AA6988A347}"/>
    <cellStyle name="Output 14 2 3 3" xfId="14287" xr:uid="{4553BE02-EA29-4D7A-B8CC-2D13DC884435}"/>
    <cellStyle name="Output 14 2 3 4" xfId="15247" xr:uid="{8EB06213-A401-4E00-8183-700ECEF8C799}"/>
    <cellStyle name="Output 14 2 3 5" xfId="16196" xr:uid="{8EDB4588-905E-45DE-B5D8-DE690D9B7A95}"/>
    <cellStyle name="Output 14 2 3 6" xfId="17069" xr:uid="{E59CFB3D-2BF8-4075-A297-614B379AC56D}"/>
    <cellStyle name="Output 14 2 3 7" xfId="17934" xr:uid="{195D8EDC-0463-4284-A4D1-5BC0B35AE74D}"/>
    <cellStyle name="Output 14 2 3 8" xfId="18710" xr:uid="{199ED1F8-07B9-4556-80E4-0EEE581AAE22}"/>
    <cellStyle name="Output 14 2 4" xfId="9537" xr:uid="{DF171FDA-7098-44A9-AE57-3AACCF347ED5}"/>
    <cellStyle name="Output 14 2 4 2" xfId="13941" xr:uid="{8746B97F-24CD-4860-89C8-53DC8855D973}"/>
    <cellStyle name="Output 14 2 4 3" xfId="14901" xr:uid="{C397EDBB-4A25-46C9-9E99-0B75B92D2FDF}"/>
    <cellStyle name="Output 14 2 4 4" xfId="15853" xr:uid="{EB19D2AC-9A9D-4A0A-855D-3C90D6867754}"/>
    <cellStyle name="Output 14 2 4 5" xfId="16727" xr:uid="{2A244883-8384-4C29-BCC6-6EF46792A186}"/>
    <cellStyle name="Output 14 2 4 6" xfId="17592" xr:uid="{969F75C8-E66C-4CBF-811D-10B527DAF9F1}"/>
    <cellStyle name="Output 14 2 4 7" xfId="18368" xr:uid="{B3FE21B5-E617-41A1-B432-CADBE02FCEA1}"/>
    <cellStyle name="Output 14 2 4 8" xfId="19125" xr:uid="{F983732F-9BCE-4620-BFFE-7E8B7670E91D}"/>
    <cellStyle name="Output 14 2 5" xfId="12238" xr:uid="{457B07AF-4145-42E2-B54F-F21ACB856BC6}"/>
    <cellStyle name="Output 14 2 6" xfId="10625" xr:uid="{D8466193-84C3-4847-B4CC-1DEC0F952037}"/>
    <cellStyle name="Output 14 2 7" xfId="13013" xr:uid="{40A8885E-D4C7-4DDB-ADFF-0F014D2C980E}"/>
    <cellStyle name="Output 14 2 8" xfId="9978" xr:uid="{908158B3-BCEF-4D60-A565-8BB200EF9193}"/>
    <cellStyle name="Output 14 2 9" xfId="11825" xr:uid="{3B777974-AB58-4000-B798-424679FA8A57}"/>
    <cellStyle name="Output 14 3" xfId="7149" xr:uid="{693AAF94-61E3-43E0-849E-EFA1880D8190}"/>
    <cellStyle name="Output 14 3 10" xfId="17341" xr:uid="{9E19EC5A-7C64-4F3B-895A-28AF5B311ABB}"/>
    <cellStyle name="Output 14 3 2" xfId="8789" xr:uid="{CA140741-CCD4-4096-B554-BAD0BA40E171}"/>
    <cellStyle name="Output 14 3 2 2" xfId="13449" xr:uid="{2CF946C5-1974-4588-8837-D8C84F9E8CAF}"/>
    <cellStyle name="Output 14 3 2 3" xfId="14455" xr:uid="{5852BD55-D1AD-4E95-AB67-1572432FFCE6}"/>
    <cellStyle name="Output 14 3 2 4" xfId="15413" xr:uid="{EBA1B045-301D-4B38-AECC-2E73685691A9}"/>
    <cellStyle name="Output 14 3 2 5" xfId="16340" xr:uid="{9F073170-309D-4C43-8E2D-AE3C7E1DB214}"/>
    <cellStyle name="Output 14 3 2 6" xfId="17211" xr:uid="{10E668E0-4426-485D-A28A-2EB252934DD6}"/>
    <cellStyle name="Output 14 3 2 7" xfId="18058" xr:uid="{60FCB9CC-0E07-473B-B8B3-6EEC9429D186}"/>
    <cellStyle name="Output 14 3 2 8" xfId="18825" xr:uid="{23F07438-2BD4-4845-B42E-17F7CDA2C26D}"/>
    <cellStyle name="Output 14 3 3" xfId="9652" xr:uid="{B18F2F8D-F286-43BB-819C-63D2D08F4282}"/>
    <cellStyle name="Output 14 3 3 2" xfId="14056" xr:uid="{31E153A8-4C5F-4232-A6D3-3D8344AF8CAD}"/>
    <cellStyle name="Output 14 3 3 3" xfId="15016" xr:uid="{A260E8B2-AA05-43E2-97DD-EAF7B32724FE}"/>
    <cellStyle name="Output 14 3 3 4" xfId="15968" xr:uid="{997E8A8D-A634-405D-8681-F9C3BB62C31F}"/>
    <cellStyle name="Output 14 3 3 5" xfId="16842" xr:uid="{92A24A99-D317-4A4D-84FE-4E4329372510}"/>
    <cellStyle name="Output 14 3 3 6" xfId="17707" xr:uid="{B00F1499-9485-44A0-BC36-D4988E188109}"/>
    <cellStyle name="Output 14 3 3 7" xfId="18483" xr:uid="{FBC91E2A-F98E-4421-B846-1742AF964A90}"/>
    <cellStyle name="Output 14 3 3 8" xfId="19240" xr:uid="{5661039B-39B4-45D3-81FB-189885671AF1}"/>
    <cellStyle name="Output 14 3 4" xfId="12419" xr:uid="{3E59C81F-7C29-4F6D-AF93-09B916AD1994}"/>
    <cellStyle name="Output 14 3 5" xfId="10457" xr:uid="{5CF188BC-B599-4AE6-AD40-DCBC46B85548}"/>
    <cellStyle name="Output 14 3 6" xfId="13649" xr:uid="{EE6A0633-B04A-4D4A-8F84-5C2B3820D8CA}"/>
    <cellStyle name="Output 14 3 7" xfId="14625" xr:uid="{F3FBA769-7B04-44A9-B514-C0A154E535D0}"/>
    <cellStyle name="Output 14 3 8" xfId="15577" xr:uid="{7A860C7A-7C3C-485B-BA32-E4E0243FAA57}"/>
    <cellStyle name="Output 14 3 9" xfId="16472" xr:uid="{ED9D3A55-888B-4E4B-A9B6-496DB97551FF}"/>
    <cellStyle name="Output 14 4" xfId="7991" xr:uid="{9BF12E26-BA3B-42A1-AAF1-9401C567FC74}"/>
    <cellStyle name="Output 14 4 2" xfId="12960" xr:uid="{E0E7F224-F58B-4A1B-B54C-3A1F709BAB1F}"/>
    <cellStyle name="Output 14 4 3" xfId="10028" xr:uid="{4A7E8F95-97EC-466C-8A99-56C05299610B}"/>
    <cellStyle name="Output 14 4 4" xfId="12691" xr:uid="{BFFAF384-DD59-4ED1-BB20-3E4DA70AD69C}"/>
    <cellStyle name="Output 14 4 5" xfId="10228" xr:uid="{80C8CB4E-3471-432E-B0A7-35184AD25680}"/>
    <cellStyle name="Output 14 4 6" xfId="12930" xr:uid="{2C38434B-BFD9-4BDF-B653-4707F90BF794}"/>
    <cellStyle name="Output 14 4 7" xfId="12013" xr:uid="{8C9C49B0-5BCC-4C0A-BAF3-6635A77BA5E5}"/>
    <cellStyle name="Output 14 4 8" xfId="10818" xr:uid="{8699D3A1-237A-4AFB-BFFD-DA06A662B1D6}"/>
    <cellStyle name="Output 14 5" xfId="9424" xr:uid="{B69C2914-85F0-400B-973D-DFD531E33349}"/>
    <cellStyle name="Output 14 5 2" xfId="13828" xr:uid="{A742C9BA-A06D-49DF-96E5-A13CB4A9A77B}"/>
    <cellStyle name="Output 14 5 3" xfId="14788" xr:uid="{E3CA9B0A-63C6-4EA6-A8F4-1A2665F8E13C}"/>
    <cellStyle name="Output 14 5 4" xfId="15740" xr:uid="{D672E3DC-A890-4ABB-8E77-08D188524E70}"/>
    <cellStyle name="Output 14 5 5" xfId="16614" xr:uid="{7041580A-2983-4A87-AFE6-61143A0B36DE}"/>
    <cellStyle name="Output 14 5 6" xfId="17479" xr:uid="{0A867A97-6A1C-469C-8059-E661853BCFBE}"/>
    <cellStyle name="Output 14 5 7" xfId="18255" xr:uid="{D32FBA78-288A-4D74-A180-2C3A0DE5CF3C}"/>
    <cellStyle name="Output 14 5 8" xfId="19012" xr:uid="{C7310C3A-51BF-4F30-9E6F-29A474DC19A7}"/>
    <cellStyle name="Output 14 6" xfId="11865" xr:uid="{46B422A8-56F6-427D-9874-93DA251D6E08}"/>
    <cellStyle name="Output 14 7" xfId="10946" xr:uid="{8B3FE073-A1FD-4DCB-9B1A-D99770A4527E}"/>
    <cellStyle name="Output 14 8" xfId="11484" xr:uid="{1740A305-6740-42FC-854D-6835116B46A9}"/>
    <cellStyle name="Output 14 9" xfId="11244" xr:uid="{85E537F6-1B9B-414B-BD1D-BDB99B9EA522}"/>
    <cellStyle name="Output 15" xfId="6224" xr:uid="{5FD9178C-4148-4595-83C5-54B28AA27806}"/>
    <cellStyle name="Output 15 10" xfId="13076" xr:uid="{F6389BEB-75BF-4DFE-A3FE-0CE820739E03}"/>
    <cellStyle name="Output 15 11" xfId="9931" xr:uid="{85A4CE03-A539-49F5-AAB4-1F745EFD0A20}"/>
    <cellStyle name="Output 15 12" xfId="11832" xr:uid="{36256D51-E0A9-46C6-8B44-41CC6CF6333B}"/>
    <cellStyle name="Output 15 2" xfId="6888" xr:uid="{78594C69-C853-4C1F-8A21-D67AA6265FD2}"/>
    <cellStyle name="Output 15 2 10" xfId="10849" xr:uid="{E0FA6078-8966-420B-9886-1ECCDCCE33A8}"/>
    <cellStyle name="Output 15 2 11" xfId="11571" xr:uid="{34D9D93A-FE8A-4335-A71F-B04E4223A95B}"/>
    <cellStyle name="Output 15 2 2" xfId="7673" xr:uid="{AA8AD69B-C30C-4FA2-8FCC-1E8D52490156}"/>
    <cellStyle name="Output 15 2 2 10" xfId="18008" xr:uid="{19375EB1-F568-4566-AC9F-354F169225E9}"/>
    <cellStyle name="Output 15 2 2 2" xfId="9313" xr:uid="{CA7954EC-0486-4905-A27E-D674A5CFA038}"/>
    <cellStyle name="Output 15 2 2 2 2" xfId="13747" xr:uid="{C42D20CB-73C7-462C-BA45-29FCC4399203}"/>
    <cellStyle name="Output 15 2 2 2 3" xfId="14709" xr:uid="{B0D59871-EE6E-4651-B720-2E664211D19F}"/>
    <cellStyle name="Output 15 2 2 2 4" xfId="15661" xr:uid="{36EF5DA3-AB9A-409A-AFD9-3EF2A8A5C9D0}"/>
    <cellStyle name="Output 15 2 2 2 5" xfId="16541" xr:uid="{E81922C7-71AF-432F-93B1-01BD5BBD8662}"/>
    <cellStyle name="Output 15 2 2 2 6" xfId="17407" xr:uid="{42577660-66AA-4FC7-904E-43D1FE04EFAB}"/>
    <cellStyle name="Output 15 2 2 2 7" xfId="18183" xr:uid="{A6ACBF82-EC7D-4FD8-895D-6BD9F8867962}"/>
    <cellStyle name="Output 15 2 2 2 8" xfId="18940" xr:uid="{7CBCE37A-E547-49E3-919B-07C099C461D4}"/>
    <cellStyle name="Output 15 2 2 3" xfId="9767" xr:uid="{20F40A8E-B1F2-4021-889A-D1CC66111BE2}"/>
    <cellStyle name="Output 15 2 2 3 2" xfId="14171" xr:uid="{2A4B0817-C1BE-4786-83ED-1B99DE517079}"/>
    <cellStyle name="Output 15 2 2 3 3" xfId="15131" xr:uid="{17A666B5-3DC9-4090-973D-8BA5E0AE21BE}"/>
    <cellStyle name="Output 15 2 2 3 4" xfId="16083" xr:uid="{39093BE6-356B-4907-888A-DE01BCE48DE6}"/>
    <cellStyle name="Output 15 2 2 3 5" xfId="16957" xr:uid="{10D96F5F-F1D2-4C0E-A176-E1E44D750E0A}"/>
    <cellStyle name="Output 15 2 2 3 6" xfId="17822" xr:uid="{05AE2455-91B3-4605-B7BA-DAFCE92EA0D1}"/>
    <cellStyle name="Output 15 2 2 3 7" xfId="18598" xr:uid="{A4162702-908F-461F-85AA-8960D843022C}"/>
    <cellStyle name="Output 15 2 2 3 8" xfId="19355" xr:uid="{5E6E081B-5B0D-4662-A931-141DFA0694D2}"/>
    <cellStyle name="Output 15 2 2 4" xfId="12731" xr:uid="{466DC138-36FD-4A59-90C9-BFED433553BA}"/>
    <cellStyle name="Output 15 2 2 5" xfId="13354" xr:uid="{4724E759-6987-4800-8C0F-4E6D50343907}"/>
    <cellStyle name="Output 15 2 2 6" xfId="14368" xr:uid="{100A9602-AAF7-4E35-AAA9-F72768427797}"/>
    <cellStyle name="Output 15 2 2 7" xfId="15326" xr:uid="{78731111-EBBE-4C29-833A-028AE425643D}"/>
    <cellStyle name="Output 15 2 2 8" xfId="16270" xr:uid="{9B175F72-4117-46AF-9C3D-EDD77D798495}"/>
    <cellStyle name="Output 15 2 2 9" xfId="17143" xr:uid="{6DD945EB-E73C-402B-BDD7-892403D28D5D}"/>
    <cellStyle name="Output 15 2 3" xfId="8528" xr:uid="{A8FAC75D-D089-4229-9BAE-C7E8FD1B0217}"/>
    <cellStyle name="Output 15 2 3 2" xfId="13268" xr:uid="{1AB61A8F-9620-4CA2-91B1-1C45DD0D921F}"/>
    <cellStyle name="Output 15 2 3 3" xfId="14288" xr:uid="{7222A767-DCF0-45CA-927B-F17F257944DC}"/>
    <cellStyle name="Output 15 2 3 4" xfId="15248" xr:uid="{412F5659-4FB2-4DBB-B770-2AB9A47081C5}"/>
    <cellStyle name="Output 15 2 3 5" xfId="16197" xr:uid="{4B4FD6C2-AC63-4261-861E-278A8EE3290B}"/>
    <cellStyle name="Output 15 2 3 6" xfId="17070" xr:uid="{E0DFDB11-F927-4A72-9F1D-09A317FC4433}"/>
    <cellStyle name="Output 15 2 3 7" xfId="17935" xr:uid="{E8BACAD7-F28B-4D78-8488-A6447CE7243E}"/>
    <cellStyle name="Output 15 2 3 8" xfId="18711" xr:uid="{C6506AF5-B737-4A2F-9902-88550B0B8470}"/>
    <cellStyle name="Output 15 2 4" xfId="9538" xr:uid="{BF468C93-5ECB-44C6-9CB3-9E380D4774F1}"/>
    <cellStyle name="Output 15 2 4 2" xfId="13942" xr:uid="{58850726-FAF3-4E15-A9CD-3678C5F7968D}"/>
    <cellStyle name="Output 15 2 4 3" xfId="14902" xr:uid="{5737D4FD-1551-4E25-954B-3775191B8B85}"/>
    <cellStyle name="Output 15 2 4 4" xfId="15854" xr:uid="{2E0B9F90-E3C5-46FB-96E5-94FA8B1CC4A1}"/>
    <cellStyle name="Output 15 2 4 5" xfId="16728" xr:uid="{4CD28AAC-D82A-412C-A371-128186F3E14E}"/>
    <cellStyle name="Output 15 2 4 6" xfId="17593" xr:uid="{FE9D8737-C2B4-4857-8012-4E18406D2E94}"/>
    <cellStyle name="Output 15 2 4 7" xfId="18369" xr:uid="{035AF47B-12B0-484A-A9E5-8E716A53C127}"/>
    <cellStyle name="Output 15 2 4 8" xfId="19126" xr:uid="{047FFF6D-A7E8-4B75-BE93-F42FDBF4C852}"/>
    <cellStyle name="Output 15 2 5" xfId="12239" xr:uid="{A7D4A7D1-FB72-4613-BA53-572144C88D82}"/>
    <cellStyle name="Output 15 2 6" xfId="10624" xr:uid="{D65C18C6-DA84-4565-B4E1-A0A784D6C4E7}"/>
    <cellStyle name="Output 15 2 7" xfId="12372" xr:uid="{8AA3201D-368A-46C1-BA26-D34D06E75DEE}"/>
    <cellStyle name="Output 15 2 8" xfId="10501" xr:uid="{6077D7CA-25B4-4808-974D-79497551EA87}"/>
    <cellStyle name="Output 15 2 9" xfId="11977" xr:uid="{9538D168-DC6E-48BA-8252-8179360ECF58}"/>
    <cellStyle name="Output 15 3" xfId="7150" xr:uid="{9C72498A-650E-47CB-BBC6-DE650CC0976A}"/>
    <cellStyle name="Output 15 3 10" xfId="11973" xr:uid="{AFDBC1B6-4834-4A9D-8889-52EC21293207}"/>
    <cellStyle name="Output 15 3 2" xfId="8790" xr:uid="{C6CE2E7A-22DC-4AB1-B182-308841F9DB56}"/>
    <cellStyle name="Output 15 3 2 2" xfId="13450" xr:uid="{E43163A4-BAD2-45DE-A4B7-8FE5C13D1DCB}"/>
    <cellStyle name="Output 15 3 2 3" xfId="14456" xr:uid="{F94A6A11-C7F9-4C50-B99E-F61CF5C88307}"/>
    <cellStyle name="Output 15 3 2 4" xfId="15414" xr:uid="{31AFC490-92CF-445A-9B2D-231D37CC7A53}"/>
    <cellStyle name="Output 15 3 2 5" xfId="16341" xr:uid="{B2D6B4E5-2D95-4BB9-84DA-13DB61A107A9}"/>
    <cellStyle name="Output 15 3 2 6" xfId="17212" xr:uid="{23B70451-17C6-42EB-9D6B-8BDAB6210805}"/>
    <cellStyle name="Output 15 3 2 7" xfId="18059" xr:uid="{15B5481C-A74A-49F1-8BA4-59D7119C6951}"/>
    <cellStyle name="Output 15 3 2 8" xfId="18826" xr:uid="{721A29BA-19AA-4CCD-8A82-2F4A50789FA8}"/>
    <cellStyle name="Output 15 3 3" xfId="9653" xr:uid="{BD2498ED-A643-4A6E-9189-7560727C1FEB}"/>
    <cellStyle name="Output 15 3 3 2" xfId="14057" xr:uid="{7D51AAF7-629B-4DC9-9C7D-B0546219C5E8}"/>
    <cellStyle name="Output 15 3 3 3" xfId="15017" xr:uid="{D9FEB217-9B55-4F4F-8D3E-99F5EF01172D}"/>
    <cellStyle name="Output 15 3 3 4" xfId="15969" xr:uid="{647148DE-11FA-4485-B88A-E08608CE67CD}"/>
    <cellStyle name="Output 15 3 3 5" xfId="16843" xr:uid="{50413F35-BE1B-429E-A0F4-88E2829C27B5}"/>
    <cellStyle name="Output 15 3 3 6" xfId="17708" xr:uid="{0EA92654-38EA-4F93-8B41-7944DDCA4E22}"/>
    <cellStyle name="Output 15 3 3 7" xfId="18484" xr:uid="{08DF1FB7-7E1C-4AB9-B195-50FA69508D44}"/>
    <cellStyle name="Output 15 3 3 8" xfId="19241" xr:uid="{E2C8B563-B614-42CE-BE64-2AE8FA8199AF}"/>
    <cellStyle name="Output 15 3 4" xfId="12420" xr:uid="{7C6B07D9-AA6B-4272-8FB2-E770FB51062D}"/>
    <cellStyle name="Output 15 3 5" xfId="10456" xr:uid="{9B910A61-75A0-449D-9972-494DC9186039}"/>
    <cellStyle name="Output 15 3 6" xfId="13041" xr:uid="{71F94694-3F12-4A70-AF62-8353BB1BFC68}"/>
    <cellStyle name="Output 15 3 7" xfId="9959" xr:uid="{C9C1ED70-4456-4F3A-8EC1-0A7785843BF5}"/>
    <cellStyle name="Output 15 3 8" xfId="12161" xr:uid="{F40BD4DA-D9C3-4962-B472-DE5BA42DC6F4}"/>
    <cellStyle name="Output 15 3 9" xfId="10697" xr:uid="{964E1765-9276-4F7E-98FB-1E3D74990E8A}"/>
    <cellStyle name="Output 15 4" xfId="7992" xr:uid="{86FD66E2-AA1C-4E7F-AEB8-AEFE87F112AA}"/>
    <cellStyle name="Output 15 4 2" xfId="12961" xr:uid="{3FE420D9-8DA0-4A0A-AE2C-1649B3947EFF}"/>
    <cellStyle name="Output 15 4 3" xfId="10027" xr:uid="{8E50059D-F5E3-4D0A-87F0-3F6742467E84}"/>
    <cellStyle name="Output 15 4 4" xfId="13712" xr:uid="{925256AD-AA16-4C3F-BCFB-C561E4B7890D}"/>
    <cellStyle name="Output 15 4 5" xfId="14676" xr:uid="{C8AFA172-E361-4984-A460-D85188088C2E}"/>
    <cellStyle name="Output 15 4 6" xfId="15628" xr:uid="{D1D5F22C-FE39-46C5-AB25-F606337D7692}"/>
    <cellStyle name="Output 15 4 7" xfId="16510" xr:uid="{42560106-1E82-47E7-9634-E62B46AA867E}"/>
    <cellStyle name="Output 15 4 8" xfId="17378" xr:uid="{39BC00A3-1BD4-4C64-84C3-4501EF3A1893}"/>
    <cellStyle name="Output 15 5" xfId="9425" xr:uid="{C1066E37-06A4-42B1-9DD5-18143519211D}"/>
    <cellStyle name="Output 15 5 2" xfId="13829" xr:uid="{D16798CA-A9EB-42C4-866C-C748899D6F0C}"/>
    <cellStyle name="Output 15 5 3" xfId="14789" xr:uid="{A133A6AB-A306-4FE5-B1AB-694C5DADB308}"/>
    <cellStyle name="Output 15 5 4" xfId="15741" xr:uid="{8A12AB4E-3C40-4363-82E5-58CC49A48BDC}"/>
    <cellStyle name="Output 15 5 5" xfId="16615" xr:uid="{04FE1D15-451E-442F-8072-58B12441924B}"/>
    <cellStyle name="Output 15 5 6" xfId="17480" xr:uid="{2008EAC2-D134-4833-BBE8-6BFF36259BED}"/>
    <cellStyle name="Output 15 5 7" xfId="18256" xr:uid="{63A5A307-D787-4DF0-BFA1-3567264531C4}"/>
    <cellStyle name="Output 15 5 8" xfId="19013" xr:uid="{705176B9-7FBB-4C48-AAD1-B9318F2698D6}"/>
    <cellStyle name="Output 15 6" xfId="11866" xr:uid="{47556F39-128E-4737-AD3E-C7A5606636E5}"/>
    <cellStyle name="Output 15 7" xfId="10945" xr:uid="{E0B8429F-5A63-43AC-A3C6-025B9C63FB85}"/>
    <cellStyle name="Output 15 8" xfId="11485" xr:uid="{B0C6EE4C-0EEB-490E-AEE5-01E299B05D28}"/>
    <cellStyle name="Output 15 9" xfId="11243" xr:uid="{DFEF37BE-0BF5-494E-9C8E-9863075A7810}"/>
    <cellStyle name="Output 16" xfId="6225" xr:uid="{2C8359C7-39EB-488C-AD79-0BAE29517834}"/>
    <cellStyle name="Output 16 10" xfId="11957" xr:uid="{BF3BE535-DB05-4462-A8BF-98D6BD7236FC}"/>
    <cellStyle name="Output 16 11" xfId="10863" xr:uid="{9D4F7BA5-73D1-4084-9F2C-3FBCD35B9EAD}"/>
    <cellStyle name="Output 16 12" xfId="11557" xr:uid="{6F93A200-D27C-4F72-AAFF-151AB679A1B4}"/>
    <cellStyle name="Output 16 2" xfId="6889" xr:uid="{7836EC9C-6E54-4F8C-BECC-20A3725EB0D0}"/>
    <cellStyle name="Output 16 2 10" xfId="16301" xr:uid="{A305FB31-AB1A-4E61-B227-64CFCA6DF939}"/>
    <cellStyle name="Output 16 2 11" xfId="17173" xr:uid="{02BF55C6-35AA-49BB-8C67-DC4F427C2254}"/>
    <cellStyle name="Output 16 2 2" xfId="7674" xr:uid="{D9780471-5CA1-4A2E-BE42-4744EF713270}"/>
    <cellStyle name="Output 16 2 2 10" xfId="9954" xr:uid="{95835041-8510-4F42-932A-59D9CD7ABDA0}"/>
    <cellStyle name="Output 16 2 2 2" xfId="9314" xr:uid="{5434393F-1817-46E6-BC29-508922547937}"/>
    <cellStyle name="Output 16 2 2 2 2" xfId="13748" xr:uid="{956B67C9-A8EB-4F9F-8C95-DA4415532D0E}"/>
    <cellStyle name="Output 16 2 2 2 3" xfId="14710" xr:uid="{A144F669-EAD4-4647-9AFC-F9BECE0185A0}"/>
    <cellStyle name="Output 16 2 2 2 4" xfId="15662" xr:uid="{3323695A-671E-487C-87DD-A755E0053D9B}"/>
    <cellStyle name="Output 16 2 2 2 5" xfId="16542" xr:uid="{7C1C1D58-4457-428F-963E-455DB97DF67B}"/>
    <cellStyle name="Output 16 2 2 2 6" xfId="17408" xr:uid="{D5CC977A-0F6B-4A74-9DC0-E634FD16D86E}"/>
    <cellStyle name="Output 16 2 2 2 7" xfId="18184" xr:uid="{F5D6EC9C-A194-4723-9EDD-007593C5B927}"/>
    <cellStyle name="Output 16 2 2 2 8" xfId="18941" xr:uid="{C987C14F-728F-48FF-867A-7046A03B5421}"/>
    <cellStyle name="Output 16 2 2 3" xfId="9768" xr:uid="{BEA70454-5445-4562-BFE2-DD82B5C23B2E}"/>
    <cellStyle name="Output 16 2 2 3 2" xfId="14172" xr:uid="{0888901F-14EB-471A-90E8-F50AF1BD8320}"/>
    <cellStyle name="Output 16 2 2 3 3" xfId="15132" xr:uid="{5AABCD9A-97A5-4C8B-8ACA-FAF1C294DD41}"/>
    <cellStyle name="Output 16 2 2 3 4" xfId="16084" xr:uid="{7F992511-49A5-47BA-966B-0B7A6546EF58}"/>
    <cellStyle name="Output 16 2 2 3 5" xfId="16958" xr:uid="{498B800C-C566-43CC-88D2-4897B49E9533}"/>
    <cellStyle name="Output 16 2 2 3 6" xfId="17823" xr:uid="{8038CBE5-E96A-4ACE-9BA9-112F57502E19}"/>
    <cellStyle name="Output 16 2 2 3 7" xfId="18599" xr:uid="{92C06BE1-4EE7-46F4-BF96-BDF7D5315884}"/>
    <cellStyle name="Output 16 2 2 3 8" xfId="19356" xr:uid="{9486D22A-06A3-4156-B7BC-625ECCC4EF95}"/>
    <cellStyle name="Output 16 2 2 4" xfId="12732" xr:uid="{60A2B7C7-6734-48A7-98A9-6BBEC9E80593}"/>
    <cellStyle name="Output 16 2 2 5" xfId="12325" xr:uid="{65C21675-034F-4153-B0DF-0E6A991C41DC}"/>
    <cellStyle name="Output 16 2 2 6" xfId="10543" xr:uid="{62B41FB9-BF8F-43ED-8B5A-A7150DA44DB5}"/>
    <cellStyle name="Output 16 2 2 7" xfId="12613" xr:uid="{729D3769-918A-4930-9B5E-EBE263645999}"/>
    <cellStyle name="Output 16 2 2 8" xfId="10290" xr:uid="{2A076494-73A0-432B-B715-455651B1D5E9}"/>
    <cellStyle name="Output 16 2 2 9" xfId="13046" xr:uid="{088CC186-DAA8-4F74-9AB7-F5CDB5C30F19}"/>
    <cellStyle name="Output 16 2 3" xfId="8529" xr:uid="{102414E7-66A7-4625-B1C6-8732AA8E7BDC}"/>
    <cellStyle name="Output 16 2 3 2" xfId="13269" xr:uid="{0DA0333F-D4DC-462B-8B9E-3CABE49B9BBE}"/>
    <cellStyle name="Output 16 2 3 3" xfId="14289" xr:uid="{BD248D3A-EC85-4817-AF92-19DD42210B6F}"/>
    <cellStyle name="Output 16 2 3 4" xfId="15249" xr:uid="{6992B0ED-68DC-40B6-93F6-2D4A5E2465AF}"/>
    <cellStyle name="Output 16 2 3 5" xfId="16198" xr:uid="{5B875F99-37C8-4C54-A2C2-BE9687C1565A}"/>
    <cellStyle name="Output 16 2 3 6" xfId="17071" xr:uid="{B9F4AF35-434F-4B5A-95E5-9E697C5E7929}"/>
    <cellStyle name="Output 16 2 3 7" xfId="17936" xr:uid="{B86F4D9E-C799-4D04-8752-F119E183E1DC}"/>
    <cellStyle name="Output 16 2 3 8" xfId="18712" xr:uid="{BC3FA44F-217C-406C-BDFA-D25B064E7BEE}"/>
    <cellStyle name="Output 16 2 4" xfId="9539" xr:uid="{FC1CC6D1-B068-41BA-A6F9-650D69046CF6}"/>
    <cellStyle name="Output 16 2 4 2" xfId="13943" xr:uid="{1C4822AB-5DD5-4586-8B83-0621F69FA403}"/>
    <cellStyle name="Output 16 2 4 3" xfId="14903" xr:uid="{2372CAAC-2E6E-47B2-88C2-70ACB553A4C8}"/>
    <cellStyle name="Output 16 2 4 4" xfId="15855" xr:uid="{AF5DE1A2-707B-4625-9774-62A95553EF93}"/>
    <cellStyle name="Output 16 2 4 5" xfId="16729" xr:uid="{3D224492-D2F2-4D09-82B5-3E2B2AE1ADC7}"/>
    <cellStyle name="Output 16 2 4 6" xfId="17594" xr:uid="{D746A34B-B87D-45C9-97B6-5500F57A2274}"/>
    <cellStyle name="Output 16 2 4 7" xfId="18370" xr:uid="{1FE8DE9B-FAC0-4A91-B677-AF2CD083DDBE}"/>
    <cellStyle name="Output 16 2 4 8" xfId="19127" xr:uid="{A3221410-5B59-423F-9460-479BDB29C87C}"/>
    <cellStyle name="Output 16 2 5" xfId="12240" xr:uid="{2329A446-2AC1-4BB4-B658-0AE628DE71B8}"/>
    <cellStyle name="Output 16 2 6" xfId="10623" xr:uid="{0380CD95-AA5F-40E3-88A0-474D21A89C12}"/>
    <cellStyle name="Output 16 2 7" xfId="13403" xr:uid="{4F0A64B9-11EE-4C76-991B-32854D1A038F}"/>
    <cellStyle name="Output 16 2 8" xfId="14412" xr:uid="{24CA298A-801C-4656-96A0-66A40D144CB8}"/>
    <cellStyle name="Output 16 2 9" xfId="15370" xr:uid="{B8F9011B-1FF7-4B0C-B162-47A2291E939D}"/>
    <cellStyle name="Output 16 3" xfId="7151" xr:uid="{8FFF8DC5-6593-45A3-BBF0-441D2085F2A8}"/>
    <cellStyle name="Output 16 3 10" xfId="13090" xr:uid="{756E5D58-8C23-4506-B8CC-D3D65F0208BF}"/>
    <cellStyle name="Output 16 3 2" xfId="8791" xr:uid="{F7002AFE-9220-4BB7-B35C-B84BFB53564A}"/>
    <cellStyle name="Output 16 3 2 2" xfId="13451" xr:uid="{7B9C69CB-1568-44E7-8D45-F24FF1484816}"/>
    <cellStyle name="Output 16 3 2 3" xfId="14457" xr:uid="{5846C687-4DE2-47B0-9410-5B519A5DBC97}"/>
    <cellStyle name="Output 16 3 2 4" xfId="15415" xr:uid="{44FB6896-6827-4BD7-8EF4-906863DE45AE}"/>
    <cellStyle name="Output 16 3 2 5" xfId="16342" xr:uid="{B4650C16-27C4-4568-AC06-FC3D5331426A}"/>
    <cellStyle name="Output 16 3 2 6" xfId="17213" xr:uid="{70C4DCB7-EE5B-485D-9FA8-DD3DDA2473B6}"/>
    <cellStyle name="Output 16 3 2 7" xfId="18060" xr:uid="{F92452E9-8CC8-44C1-84FA-70CD9DB4A974}"/>
    <cellStyle name="Output 16 3 2 8" xfId="18827" xr:uid="{850D63A3-9408-487F-BABD-839FC8B7540F}"/>
    <cellStyle name="Output 16 3 3" xfId="9654" xr:uid="{36DD6912-FFA9-48EB-9CFC-758539207D57}"/>
    <cellStyle name="Output 16 3 3 2" xfId="14058" xr:uid="{2F8E9E74-A100-4ADB-8147-85108078ACCA}"/>
    <cellStyle name="Output 16 3 3 3" xfId="15018" xr:uid="{B3F37E69-EDE8-44AB-AC3F-56AE293D7DCB}"/>
    <cellStyle name="Output 16 3 3 4" xfId="15970" xr:uid="{288CA812-BD53-4302-9824-DAC463A7BA7A}"/>
    <cellStyle name="Output 16 3 3 5" xfId="16844" xr:uid="{4CBA2C8D-0E81-4B67-BC69-766EFF7B3ECB}"/>
    <cellStyle name="Output 16 3 3 6" xfId="17709" xr:uid="{CB09584E-E216-40B1-A791-5866A1E4A08C}"/>
    <cellStyle name="Output 16 3 3 7" xfId="18485" xr:uid="{66B625DA-F8B3-4E21-830C-364EBDF9D614}"/>
    <cellStyle name="Output 16 3 3 8" xfId="19242" xr:uid="{F2B9B6F9-6D2C-48A7-B63D-ECE1B15EB317}"/>
    <cellStyle name="Output 16 3 4" xfId="12421" xr:uid="{5D4ADBE7-BCA5-4AA3-95C2-63E252129F39}"/>
    <cellStyle name="Output 16 3 5" xfId="10455" xr:uid="{BE91293A-F99F-4C17-A3B6-C2C6C3D350E0}"/>
    <cellStyle name="Output 16 3 6" xfId="12377" xr:uid="{59ECA5F0-2401-4009-BFC8-1FABCDFB8288}"/>
    <cellStyle name="Output 16 3 7" xfId="10496" xr:uid="{D42781CB-37A9-4AAE-9610-79D57DF5B13D}"/>
    <cellStyle name="Output 16 3 8" xfId="11694" xr:uid="{8270B0D5-0BC8-4678-8CC9-2DCAF9F3562C}"/>
    <cellStyle name="Output 16 3 9" xfId="11089" xr:uid="{B9949F68-AB2F-4F20-9F21-55EF291396C0}"/>
    <cellStyle name="Output 16 4" xfId="7993" xr:uid="{5B7ADD57-0C9C-4DEA-B5DC-599FAF99008D}"/>
    <cellStyle name="Output 16 4 2" xfId="12962" xr:uid="{3FD124B1-8156-49C4-85F4-E6EAEC3460C9}"/>
    <cellStyle name="Output 16 4 3" xfId="10026" xr:uid="{EF7584F4-7FEA-425F-BF3D-815502A81015}"/>
    <cellStyle name="Output 16 4 4" xfId="13187" xr:uid="{21D96EB2-C947-4D68-BDA7-06A52734BD2B}"/>
    <cellStyle name="Output 16 4 5" xfId="9849" xr:uid="{EBF5C8E7-5B0B-443B-90D3-F38E7359BBED}"/>
    <cellStyle name="Output 16 4 6" xfId="12173" xr:uid="{D27452FD-F7A3-4E8D-BB12-FA203613C88B}"/>
    <cellStyle name="Output 16 4 7" xfId="10690" xr:uid="{722FC365-6866-42DB-AAFB-F073B6E16234}"/>
    <cellStyle name="Output 16 4 8" xfId="13109" xr:uid="{15286CD6-3C39-43CC-B39A-64785EC4D8B5}"/>
    <cellStyle name="Output 16 5" xfId="9426" xr:uid="{AAE9FA95-B803-4943-8FF8-1744DA88C90B}"/>
    <cellStyle name="Output 16 5 2" xfId="13830" xr:uid="{AC2E8661-767C-4B96-9F97-93CBFED806AE}"/>
    <cellStyle name="Output 16 5 3" xfId="14790" xr:uid="{6D88A8FF-F9CF-478F-9181-7D36AB1EF6F9}"/>
    <cellStyle name="Output 16 5 4" xfId="15742" xr:uid="{E9652055-8414-4498-B8B2-696FDB93E0F2}"/>
    <cellStyle name="Output 16 5 5" xfId="16616" xr:uid="{A6293F8B-A346-4287-8985-2407C17C3F90}"/>
    <cellStyle name="Output 16 5 6" xfId="17481" xr:uid="{97483CB9-A9EE-4552-9163-C38BD3A5293A}"/>
    <cellStyle name="Output 16 5 7" xfId="18257" xr:uid="{80AD2CAA-8C16-43EF-8CE4-B30757731FEB}"/>
    <cellStyle name="Output 16 5 8" xfId="19014" xr:uid="{16C3A602-2667-425C-BC4A-87FB147FD620}"/>
    <cellStyle name="Output 16 6" xfId="11867" xr:uid="{11F9774A-31A4-4B94-8C0D-3130F355C4DB}"/>
    <cellStyle name="Output 16 7" xfId="10944" xr:uid="{FD25C4D7-26F6-4CBA-A32D-A91E5A4DA78E}"/>
    <cellStyle name="Output 16 8" xfId="11486" xr:uid="{61B44611-7707-4C7A-87B0-70B93391F40C}"/>
    <cellStyle name="Output 16 9" xfId="11242" xr:uid="{0AEF76E2-A1A4-4EB8-906B-0E19844218F6}"/>
    <cellStyle name="Output 17" xfId="6226" xr:uid="{5C64ABE8-FB1B-421E-9909-7470BBDA7FF3}"/>
    <cellStyle name="Output 17 10" xfId="12528" xr:uid="{D17B4DB8-D4B1-4C64-8C83-F4126B2775FD}"/>
    <cellStyle name="Output 17 11" xfId="10353" xr:uid="{1D5343A2-C26D-4CE0-B34C-26E5AF6EFBF9}"/>
    <cellStyle name="Output 17 12" xfId="12644" xr:uid="{C9C98E7C-83C8-40F4-B197-AF25F6C3A519}"/>
    <cellStyle name="Output 17 2" xfId="6890" xr:uid="{BDAA6AE5-AD45-40A8-BF33-D790B19E0DAA}"/>
    <cellStyle name="Output 17 2 10" xfId="10236" xr:uid="{7542A885-5692-4387-B7E2-3C6367E2E4DC}"/>
    <cellStyle name="Output 17 2 11" xfId="11769" xr:uid="{1DE8B6B4-05B5-451C-AEDC-1C06A5ABA9A1}"/>
    <cellStyle name="Output 17 2 2" xfId="7675" xr:uid="{413DE091-35BA-4CB2-99BC-A5C1CE0F5074}"/>
    <cellStyle name="Output 17 2 2 10" xfId="16515" xr:uid="{AD5C5949-1DD9-4D81-AF70-A8CFCA39E5E5}"/>
    <cellStyle name="Output 17 2 2 2" xfId="9315" xr:uid="{6269FCB8-8322-4AD9-B2E2-A318BB2FE66B}"/>
    <cellStyle name="Output 17 2 2 2 2" xfId="13749" xr:uid="{7C1D8A39-3B68-48EF-9C77-ED77A41BA2EC}"/>
    <cellStyle name="Output 17 2 2 2 3" xfId="14711" xr:uid="{03DFC62A-9E32-4424-8C6A-4D49AA9F1BF1}"/>
    <cellStyle name="Output 17 2 2 2 4" xfId="15663" xr:uid="{0A2361D5-C85E-4D46-92CB-DEA5642C4197}"/>
    <cellStyle name="Output 17 2 2 2 5" xfId="16543" xr:uid="{7B6977E1-8268-4886-B9C9-0980B04472BA}"/>
    <cellStyle name="Output 17 2 2 2 6" xfId="17409" xr:uid="{797D009C-0B33-4807-B77C-8048495A2F33}"/>
    <cellStyle name="Output 17 2 2 2 7" xfId="18185" xr:uid="{824EE6A2-9E92-4DFD-B4CC-F346C846074E}"/>
    <cellStyle name="Output 17 2 2 2 8" xfId="18942" xr:uid="{63976263-EB75-4043-8093-7A1BD5329AD9}"/>
    <cellStyle name="Output 17 2 2 3" xfId="9769" xr:uid="{1BE5312D-FE56-4689-81F6-E0041E3D605F}"/>
    <cellStyle name="Output 17 2 2 3 2" xfId="14173" xr:uid="{FE8321BC-21E4-4936-B800-2D538B7B8EC6}"/>
    <cellStyle name="Output 17 2 2 3 3" xfId="15133" xr:uid="{03FE5F28-30F1-44C4-9DB7-DBA6CBE6173F}"/>
    <cellStyle name="Output 17 2 2 3 4" xfId="16085" xr:uid="{0FEBEFA0-B230-42D1-8D49-22D80A07E542}"/>
    <cellStyle name="Output 17 2 2 3 5" xfId="16959" xr:uid="{6BD859ED-5661-458A-A154-23C0675E14FF}"/>
    <cellStyle name="Output 17 2 2 3 6" xfId="17824" xr:uid="{5E358536-104C-42F6-8281-7F46323337A2}"/>
    <cellStyle name="Output 17 2 2 3 7" xfId="18600" xr:uid="{F2B5B3BF-B127-4D2C-9AB3-C1E78CACCF3D}"/>
    <cellStyle name="Output 17 2 2 3 8" xfId="19357" xr:uid="{486A52A7-D24A-40F1-9B51-EF67C1077FD1}"/>
    <cellStyle name="Output 17 2 2 4" xfId="12733" xr:uid="{5C9C114E-7A89-44B6-931B-9FC78D4F4A3A}"/>
    <cellStyle name="Output 17 2 2 5" xfId="13070" xr:uid="{5CBB772E-9E2E-457A-A888-75371FF9C22E}"/>
    <cellStyle name="Output 17 2 2 6" xfId="9935" xr:uid="{ED995735-FA33-4137-8B55-39C630DC244A}"/>
    <cellStyle name="Output 17 2 2 7" xfId="13720" xr:uid="{85493C55-A304-4868-99D8-9A54EEA4C572}"/>
    <cellStyle name="Output 17 2 2 8" xfId="14683" xr:uid="{1405AF0C-92E1-4D3E-BC58-966240CEBD58}"/>
    <cellStyle name="Output 17 2 2 9" xfId="15635" xr:uid="{FEDCB747-EAFA-4958-9373-01DB4B126D1C}"/>
    <cellStyle name="Output 17 2 3" xfId="8530" xr:uid="{DED8CDEC-3312-4B4C-821A-3F64A55C59AD}"/>
    <cellStyle name="Output 17 2 3 2" xfId="13270" xr:uid="{2DC00577-92D4-4DB1-BE87-8E027D67F6C7}"/>
    <cellStyle name="Output 17 2 3 3" xfId="14290" xr:uid="{940F4908-5EE3-4C19-808E-D9F4F0076BAB}"/>
    <cellStyle name="Output 17 2 3 4" xfId="15250" xr:uid="{C200AFF3-7CC5-4663-B7E6-C30D8908A930}"/>
    <cellStyle name="Output 17 2 3 5" xfId="16199" xr:uid="{52A327DB-C5FD-4231-9294-8DAB4A4C3BD1}"/>
    <cellStyle name="Output 17 2 3 6" xfId="17072" xr:uid="{DA0EE52F-2655-4CBD-8690-3AE07D34FA5D}"/>
    <cellStyle name="Output 17 2 3 7" xfId="17937" xr:uid="{B8BCEDE6-FC38-46F5-8B83-86462035FF81}"/>
    <cellStyle name="Output 17 2 3 8" xfId="18713" xr:uid="{95099D5A-30B9-426C-ACD7-25D99EAD1748}"/>
    <cellStyle name="Output 17 2 4" xfId="9540" xr:uid="{01B5D766-C587-4A0D-90B8-7BC5A97A4EEB}"/>
    <cellStyle name="Output 17 2 4 2" xfId="13944" xr:uid="{89FD64BE-C28B-46CC-924E-4B95F30FC559}"/>
    <cellStyle name="Output 17 2 4 3" xfId="14904" xr:uid="{2C5EA311-2D05-43AB-9D19-EE06B37BFA04}"/>
    <cellStyle name="Output 17 2 4 4" xfId="15856" xr:uid="{2EC4A28A-17F5-456B-A296-C7427332CF4A}"/>
    <cellStyle name="Output 17 2 4 5" xfId="16730" xr:uid="{038619F6-08A2-4C9E-9D7B-07401BF87902}"/>
    <cellStyle name="Output 17 2 4 6" xfId="17595" xr:uid="{23005492-7FBB-4326-827D-1C562EC43148}"/>
    <cellStyle name="Output 17 2 4 7" xfId="18371" xr:uid="{8C594ECC-E29C-466E-8AF6-0CEE7F581660}"/>
    <cellStyle name="Output 17 2 4 8" xfId="19128" xr:uid="{C4D1048C-34E2-4AEA-85D8-7E4737CB83C0}"/>
    <cellStyle name="Output 17 2 5" xfId="12241" xr:uid="{A08C7BBB-B9C8-4845-97A3-8CA42E3E3A23}"/>
    <cellStyle name="Output 17 2 6" xfId="10622" xr:uid="{E189947E-8457-44F8-89AE-8175B60325CF}"/>
    <cellStyle name="Output 17 2 7" xfId="12914" xr:uid="{5320915F-A6F3-4DA4-81BE-FF22E1EEDE12}"/>
    <cellStyle name="Output 17 2 8" xfId="10068" xr:uid="{99221C1D-B945-4162-802B-44471FCC2F78}"/>
    <cellStyle name="Output 17 2 9" xfId="12683" xr:uid="{C0ACE2AB-888C-4DB4-BE39-A454A625771D}"/>
    <cellStyle name="Output 17 3" xfId="7152" xr:uid="{7990A210-2B5C-447D-82C9-A2648365515A}"/>
    <cellStyle name="Output 17 3 10" xfId="17178" xr:uid="{A0257DBE-AECE-47ED-A798-0A85A1849F75}"/>
    <cellStyle name="Output 17 3 2" xfId="8792" xr:uid="{DECF71F7-19AC-4A06-B5A8-CF6BBDFC332E}"/>
    <cellStyle name="Output 17 3 2 2" xfId="13452" xr:uid="{8A542B80-DB52-4D40-8997-B832EE2EEF77}"/>
    <cellStyle name="Output 17 3 2 3" xfId="14458" xr:uid="{36FB573B-97B5-460A-8FDE-5040528E3AA4}"/>
    <cellStyle name="Output 17 3 2 4" xfId="15416" xr:uid="{5973C5A8-8C6E-4501-831E-E8FE84139A87}"/>
    <cellStyle name="Output 17 3 2 5" xfId="16343" xr:uid="{BD38F1A1-D895-4B78-8955-C57C6EDCAF77}"/>
    <cellStyle name="Output 17 3 2 6" xfId="17214" xr:uid="{7D4FEFD5-EDA4-4E1C-ABBE-C0275F793CB4}"/>
    <cellStyle name="Output 17 3 2 7" xfId="18061" xr:uid="{9DBF2BAD-5652-488B-A74F-91FE1A532E91}"/>
    <cellStyle name="Output 17 3 2 8" xfId="18828" xr:uid="{D72C8554-9DCE-4ED2-974D-22307C3782BD}"/>
    <cellStyle name="Output 17 3 3" xfId="9655" xr:uid="{A3A343F8-43D4-4020-A193-340F2071A8F5}"/>
    <cellStyle name="Output 17 3 3 2" xfId="14059" xr:uid="{CFC7D59C-5BDC-412B-83F0-272C299D7836}"/>
    <cellStyle name="Output 17 3 3 3" xfId="15019" xr:uid="{19DB6216-EB6D-4894-9E96-8310D98BFCC6}"/>
    <cellStyle name="Output 17 3 3 4" xfId="15971" xr:uid="{254BF11C-00C5-4DD1-B629-372AADAA5319}"/>
    <cellStyle name="Output 17 3 3 5" xfId="16845" xr:uid="{0EE3CEA9-72CD-417B-88B6-E45E2790B14E}"/>
    <cellStyle name="Output 17 3 3 6" xfId="17710" xr:uid="{AAF48968-FEFF-48C5-88BD-C49BE394AB08}"/>
    <cellStyle name="Output 17 3 3 7" xfId="18486" xr:uid="{D9A4C5C6-9893-46B5-ADD7-A5D61481859E}"/>
    <cellStyle name="Output 17 3 3 8" xfId="19243" xr:uid="{4337909C-13AE-4F3B-963A-666282B3B6B0}"/>
    <cellStyle name="Output 17 3 4" xfId="12422" xr:uid="{745492E3-7354-4545-B605-534433831B72}"/>
    <cellStyle name="Output 17 3 5" xfId="10454" xr:uid="{363FF4CB-2016-4C0D-B2F3-2299F3184BAF}"/>
    <cellStyle name="Output 17 3 6" xfId="13408" xr:uid="{A01EDF5E-4109-4327-8712-031794458DB3}"/>
    <cellStyle name="Output 17 3 7" xfId="14417" xr:uid="{5BAF4FC5-ABF6-4EF6-9D61-7CF02626BBDF}"/>
    <cellStyle name="Output 17 3 8" xfId="15375" xr:uid="{65BD0CB0-0772-4D11-80E9-02583F8DB792}"/>
    <cellStyle name="Output 17 3 9" xfId="16306" xr:uid="{1ACBF746-D2E8-4EBB-8C90-B739E669219D}"/>
    <cellStyle name="Output 17 4" xfId="7994" xr:uid="{6506DFBC-FED8-493B-BBBA-7BA8660382AA}"/>
    <cellStyle name="Output 17 4 2" xfId="12963" xr:uid="{77006098-ABEF-44D6-BB35-8D81D632EFB3}"/>
    <cellStyle name="Output 17 4 3" xfId="10025" xr:uid="{149E9F4B-8267-40CB-B2C2-6CB28B725AAE}"/>
    <cellStyle name="Output 17 4 4" xfId="12689" xr:uid="{12DC01B9-3DE6-4188-9D23-FB4AC4737A31}"/>
    <cellStyle name="Output 17 4 5" xfId="10230" xr:uid="{9DA081BC-097B-4760-9EF8-3D5999FE6219}"/>
    <cellStyle name="Output 17 4 6" xfId="12387" xr:uid="{3BD65270-1CC9-4346-996E-576FF61C9256}"/>
    <cellStyle name="Output 17 4 7" xfId="10488" xr:uid="{B05461AC-F9AD-4DCC-8DA4-A6E24026A453}"/>
    <cellStyle name="Output 17 4 8" xfId="12623" xr:uid="{D8C340A4-8841-4B12-B302-0665FDA0C3D1}"/>
    <cellStyle name="Output 17 5" xfId="9427" xr:uid="{7EBC5179-B09C-4B11-9478-9ECDF4CE8953}"/>
    <cellStyle name="Output 17 5 2" xfId="13831" xr:uid="{897D24D6-ECE9-439B-A0D2-E45D12D0BF55}"/>
    <cellStyle name="Output 17 5 3" xfId="14791" xr:uid="{E295727A-F433-41FC-9A1B-B139A7DCAF48}"/>
    <cellStyle name="Output 17 5 4" xfId="15743" xr:uid="{8D11FF47-A2D7-49DF-A299-4A75E4750584}"/>
    <cellStyle name="Output 17 5 5" xfId="16617" xr:uid="{D8C66AC7-28D0-43E4-A495-F3360ED95361}"/>
    <cellStyle name="Output 17 5 6" xfId="17482" xr:uid="{D049364E-E0E9-411F-B127-3C19626124C8}"/>
    <cellStyle name="Output 17 5 7" xfId="18258" xr:uid="{36C5350F-A28C-4340-B8A9-747AE361CFDD}"/>
    <cellStyle name="Output 17 5 8" xfId="19015" xr:uid="{FAC1676D-1BA3-41B1-8AEF-E7DFF5743539}"/>
    <cellStyle name="Output 17 6" xfId="11868" xr:uid="{62D6C459-5B6B-4499-9E60-755DBB80E335}"/>
    <cellStyle name="Output 17 7" xfId="10943" xr:uid="{DBA57D52-8E0C-47AB-BE33-85E6868D9FA9}"/>
    <cellStyle name="Output 17 8" xfId="11487" xr:uid="{35069A97-D2B6-462A-947F-0241B903257D}"/>
    <cellStyle name="Output 17 9" xfId="11241" xr:uid="{2BCBB494-083F-4C5F-9EAF-E85AE83E230F}"/>
    <cellStyle name="Output 18" xfId="6227" xr:uid="{DA873EEA-D6F5-4B42-A94A-1C1D279BBB19}"/>
    <cellStyle name="Output 18 10" xfId="11240" xr:uid="{78B3593F-9370-419D-935C-AE62E0BAE87F}"/>
    <cellStyle name="Output 18 11" xfId="13557" xr:uid="{5F4B0540-FA97-47AC-9865-12D60F757DE4}"/>
    <cellStyle name="Output 18 12" xfId="14558" xr:uid="{DFE4C46B-6F11-4C08-8FCF-836C54B3AC10}"/>
    <cellStyle name="Output 18 13" xfId="15516" xr:uid="{CCE55C0D-06B4-43B4-B4FB-DF6356A4B301}"/>
    <cellStyle name="Output 18 2" xfId="6228" xr:uid="{E7622EB1-1800-48B7-B661-FB49C6219D6B}"/>
    <cellStyle name="Output 18 2 10" xfId="13018" xr:uid="{968FD5B8-7C4C-48AC-B343-6B987505CBFC}"/>
    <cellStyle name="Output 18 2 11" xfId="9974" xr:uid="{99278860-C52C-489F-9590-7CB761FA8E6E}"/>
    <cellStyle name="Output 18 2 12" xfId="11829" xr:uid="{B22FC7C4-C745-4FD3-889C-8F3B80DE7921}"/>
    <cellStyle name="Output 18 2 2" xfId="6892" xr:uid="{8B7B6B84-67B4-43B0-A33E-2717D72177E3}"/>
    <cellStyle name="Output 18 2 2 10" xfId="11281" xr:uid="{816D87B3-5E6A-4311-8093-6C3E629B53EE}"/>
    <cellStyle name="Output 18 2 2 11" xfId="13317" xr:uid="{8BA230E9-E806-4FDA-8ED4-EDACACCC6D91}"/>
    <cellStyle name="Output 18 2 2 2" xfId="7676" xr:uid="{B893820F-03B1-4699-8488-24156BC6B15B}"/>
    <cellStyle name="Output 18 2 2 2 10" xfId="18132" xr:uid="{927FED26-C950-4DCA-BE6C-57904CEA04F0}"/>
    <cellStyle name="Output 18 2 2 2 2" xfId="9316" xr:uid="{63D01CD9-184D-4BC1-918C-81F90FD72755}"/>
    <cellStyle name="Output 18 2 2 2 2 2" xfId="13750" xr:uid="{03E99297-138C-4FBA-8A6B-8E2BBF6BBB50}"/>
    <cellStyle name="Output 18 2 2 2 2 3" xfId="14712" xr:uid="{40734FB4-0295-465A-AF6D-93CE3B559C57}"/>
    <cellStyle name="Output 18 2 2 2 2 4" xfId="15664" xr:uid="{CAA8F7B0-75D8-4D69-AB58-8065A4E9AA06}"/>
    <cellStyle name="Output 18 2 2 2 2 5" xfId="16544" xr:uid="{F7A69A3D-B1C8-4E88-8F61-E611E0AD6180}"/>
    <cellStyle name="Output 18 2 2 2 2 6" xfId="17410" xr:uid="{AAF6A0DD-20E1-4633-A8A7-BF32799151A9}"/>
    <cellStyle name="Output 18 2 2 2 2 7" xfId="18186" xr:uid="{8A65324D-B07B-4D97-8F97-D85197F72E58}"/>
    <cellStyle name="Output 18 2 2 2 2 8" xfId="18943" xr:uid="{3C78554F-67AB-4496-AA61-7B5EA43EA1C1}"/>
    <cellStyle name="Output 18 2 2 2 3" xfId="9770" xr:uid="{30F91C77-9AA8-41AC-9CDA-4E5720B64865}"/>
    <cellStyle name="Output 18 2 2 2 3 2" xfId="14174" xr:uid="{6C52677A-99C1-4433-9F4F-6C5BA08E2DD5}"/>
    <cellStyle name="Output 18 2 2 2 3 3" xfId="15134" xr:uid="{18866009-0DC5-4611-B887-ED20F78A49EC}"/>
    <cellStyle name="Output 18 2 2 2 3 4" xfId="16086" xr:uid="{49A78907-C84F-4CF4-8BE1-A41968815658}"/>
    <cellStyle name="Output 18 2 2 2 3 5" xfId="16960" xr:uid="{68C2820B-ACB0-419E-8A47-AD931A21E02B}"/>
    <cellStyle name="Output 18 2 2 2 3 6" xfId="17825" xr:uid="{0268A41F-E335-4058-9129-DDD9BC66F90F}"/>
    <cellStyle name="Output 18 2 2 2 3 7" xfId="18601" xr:uid="{E8F3C177-5C57-403E-AE61-988E54D13A55}"/>
    <cellStyle name="Output 18 2 2 2 3 8" xfId="19358" xr:uid="{284F1F24-64ED-4FCC-A327-CBB935B84C2D}"/>
    <cellStyle name="Output 18 2 2 2 4" xfId="12734" xr:uid="{687D1799-B0AB-414B-A6AA-44669602F33D}"/>
    <cellStyle name="Output 18 2 2 2 5" xfId="13528" xr:uid="{21DECCDA-7760-4E47-8CD2-F705F8AAFBB6}"/>
    <cellStyle name="Output 18 2 2 2 6" xfId="14532" xr:uid="{38AB2CE6-9FD0-4CC0-B949-9148C0955DB9}"/>
    <cellStyle name="Output 18 2 2 2 7" xfId="15490" xr:uid="{26AEAF6A-ACC3-4728-BBA0-6E6F5D5FF8D6}"/>
    <cellStyle name="Output 18 2 2 2 8" xfId="16415" xr:uid="{5BE199C6-62B5-4502-94C5-114A064D49B3}"/>
    <cellStyle name="Output 18 2 2 2 9" xfId="17286" xr:uid="{30C0F0C1-C0F9-43BA-A85B-DC26DCFB3781}"/>
    <cellStyle name="Output 18 2 2 3" xfId="8532" xr:uid="{4FCFEE86-4B57-4C16-BBA9-58BFCF605A72}"/>
    <cellStyle name="Output 18 2 2 3 2" xfId="13272" xr:uid="{3EB575C9-E77E-4C95-A07A-F98375927055}"/>
    <cellStyle name="Output 18 2 2 3 3" xfId="14292" xr:uid="{7D58D3C7-FF3E-4A46-8FDE-7AADAC7B24C3}"/>
    <cellStyle name="Output 18 2 2 3 4" xfId="15252" xr:uid="{2E6A6875-86A2-4886-9022-2A945972375B}"/>
    <cellStyle name="Output 18 2 2 3 5" xfId="16201" xr:uid="{D074518B-7331-4A93-9678-6556E1B92D17}"/>
    <cellStyle name="Output 18 2 2 3 6" xfId="17074" xr:uid="{988DBB7B-6980-42BE-AF3B-BD6B44ACEFD0}"/>
    <cellStyle name="Output 18 2 2 3 7" xfId="17939" xr:uid="{10F9D78E-F46F-4748-95A5-FD54325D6E83}"/>
    <cellStyle name="Output 18 2 2 3 8" xfId="18715" xr:uid="{E3E07094-CF87-4701-A8FA-0FDA52572D21}"/>
    <cellStyle name="Output 18 2 2 4" xfId="9542" xr:uid="{7988E967-51E8-4DE1-843C-B405C2480756}"/>
    <cellStyle name="Output 18 2 2 4 2" xfId="13946" xr:uid="{1C1B1D60-BCA6-4872-A39C-7BFD961E042A}"/>
    <cellStyle name="Output 18 2 2 4 3" xfId="14906" xr:uid="{A5D39F0B-91AF-4BD7-A775-9A063CB4D493}"/>
    <cellStyle name="Output 18 2 2 4 4" xfId="15858" xr:uid="{D06828D1-8DFA-48DB-82BE-D59ABDCE7E58}"/>
    <cellStyle name="Output 18 2 2 4 5" xfId="16732" xr:uid="{CCA303B8-43F7-4681-83D4-F44E102D1CC3}"/>
    <cellStyle name="Output 18 2 2 4 6" xfId="17597" xr:uid="{C4F77EDD-E667-4D9B-BFEB-6643B91DA4FB}"/>
    <cellStyle name="Output 18 2 2 4 7" xfId="18373" xr:uid="{6BE9EBF8-59F9-4579-AF58-7566D2DDEF86}"/>
    <cellStyle name="Output 18 2 2 4 8" xfId="19130" xr:uid="{16FE2AD5-BE5E-4019-9590-ED423AD7E525}"/>
    <cellStyle name="Output 18 2 2 5" xfId="12243" xr:uid="{B70C99A2-A2C0-4D88-9D72-CA9085DCE0DC}"/>
    <cellStyle name="Output 18 2 2 6" xfId="10620" xr:uid="{BF91C38E-B78D-4709-A808-192556E404C2}"/>
    <cellStyle name="Output 18 2 2 7" xfId="11682" xr:uid="{BFD114C2-063D-4C10-B3FF-1073AC22B034}"/>
    <cellStyle name="Output 18 2 2 8" xfId="11097" xr:uid="{41336EC6-F44D-45DA-94BB-243A6C2A0C47}"/>
    <cellStyle name="Output 18 2 2 9" xfId="11445" xr:uid="{BA3A1E12-21F5-4B8D-B983-2B28C0E2DC09}"/>
    <cellStyle name="Output 18 2 3" xfId="7154" xr:uid="{04459E3F-0962-4D43-A14B-36E806B634E6}"/>
    <cellStyle name="Output 18 2 3 10" xfId="13694" xr:uid="{80570A03-4884-4BF2-8DE7-E23B38012FB4}"/>
    <cellStyle name="Output 18 2 3 2" xfId="8794" xr:uid="{2FE6A487-1892-4A1D-B8DF-59FF4FEA4165}"/>
    <cellStyle name="Output 18 2 3 2 2" xfId="13454" xr:uid="{8000C97F-9EA3-4369-8402-38B2A6B44C62}"/>
    <cellStyle name="Output 18 2 3 2 3" xfId="14460" xr:uid="{6A781F37-782B-49BC-94FD-1D8B4F9189C6}"/>
    <cellStyle name="Output 18 2 3 2 4" xfId="15418" xr:uid="{E83A0445-35FA-4E1C-99E7-8528B2ADF66D}"/>
    <cellStyle name="Output 18 2 3 2 5" xfId="16345" xr:uid="{55F192BB-8F53-4F7A-86BB-409E62B481C5}"/>
    <cellStyle name="Output 18 2 3 2 6" xfId="17216" xr:uid="{574FEE0C-5A32-4EFC-A84D-C3A212CB1B27}"/>
    <cellStyle name="Output 18 2 3 2 7" xfId="18063" xr:uid="{425294FC-69A8-41DD-815A-7D2F82897F02}"/>
    <cellStyle name="Output 18 2 3 2 8" xfId="18830" xr:uid="{4134478E-8253-4876-B070-E1C1472FB519}"/>
    <cellStyle name="Output 18 2 3 3" xfId="9657" xr:uid="{133BD78A-E21A-4BB1-BB8E-EFA76766E619}"/>
    <cellStyle name="Output 18 2 3 3 2" xfId="14061" xr:uid="{1F6B6CD9-6CB1-40DE-B435-15534718716E}"/>
    <cellStyle name="Output 18 2 3 3 3" xfId="15021" xr:uid="{CC8612D9-2CA1-4AE7-8495-667AB0077403}"/>
    <cellStyle name="Output 18 2 3 3 4" xfId="15973" xr:uid="{EDA15B2E-D508-47E9-BC2E-2B4D409CDB42}"/>
    <cellStyle name="Output 18 2 3 3 5" xfId="16847" xr:uid="{08ECA666-76BB-4045-96E1-FFA7773D790B}"/>
    <cellStyle name="Output 18 2 3 3 6" xfId="17712" xr:uid="{2D06B2A5-9A4B-42A7-BF9F-F6E05258C682}"/>
    <cellStyle name="Output 18 2 3 3 7" xfId="18488" xr:uid="{C843C8E9-B163-4E2D-8AEB-1262C969F7A7}"/>
    <cellStyle name="Output 18 2 3 3 8" xfId="19245" xr:uid="{BF75859E-A708-448D-94B9-C87E7A702586}"/>
    <cellStyle name="Output 18 2 3 4" xfId="12424" xr:uid="{24DCF429-C4ED-4D0B-BCB1-05E4AE22E47B}"/>
    <cellStyle name="Output 18 2 3 5" xfId="10452" xr:uid="{889DD4C1-30F3-48DB-8D31-B13A68AD44A5}"/>
    <cellStyle name="Output 18 2 3 6" xfId="11703" xr:uid="{88CB0AE2-300D-45E4-B4FB-EBAB599E9133}"/>
    <cellStyle name="Output 18 2 3 7" xfId="11081" xr:uid="{B536797A-DB7C-45D0-B682-41E898F53BF9}"/>
    <cellStyle name="Output 18 2 3 8" xfId="12873" xr:uid="{9A0D49E0-803F-4275-84FF-A9A30D469661}"/>
    <cellStyle name="Output 18 2 3 9" xfId="10104" xr:uid="{FB80BE66-1F5C-458B-8F39-AB7A66793753}"/>
    <cellStyle name="Output 18 2 4" xfId="7996" xr:uid="{3C39EB32-0DE1-49A5-9E1F-4EEEA69208FF}"/>
    <cellStyle name="Output 18 2 4 2" xfId="12965" xr:uid="{1415B76D-B2CA-4D20-92D7-2BC064BF8FAC}"/>
    <cellStyle name="Output 18 2 4 3" xfId="10023" xr:uid="{4A84BBA2-50DC-4915-BE20-F225F6571422}"/>
    <cellStyle name="Output 18 2 4 4" xfId="13185" xr:uid="{7A23C149-AD75-44CE-97A1-FAD74BD36513}"/>
    <cellStyle name="Output 18 2 4 5" xfId="9851" xr:uid="{D523A91D-22D9-43F4-B215-502507C195D9}"/>
    <cellStyle name="Output 18 2 4 6" xfId="11891" xr:uid="{B4359371-8E7F-4737-939E-E26502ECF856}"/>
    <cellStyle name="Output 18 2 4 7" xfId="10922" xr:uid="{169F038E-A86D-4A35-B6F9-963A1270F8B2}"/>
    <cellStyle name="Output 18 2 4 8" xfId="11507" xr:uid="{AA0691B3-595E-43EB-8C1F-BA1648038D54}"/>
    <cellStyle name="Output 18 2 5" xfId="9429" xr:uid="{EA4668C2-25F8-4B63-BF7B-5F9AFBBAAD74}"/>
    <cellStyle name="Output 18 2 5 2" xfId="13833" xr:uid="{E88DE92B-CD97-4258-B9A6-DA7A2EA4C0A9}"/>
    <cellStyle name="Output 18 2 5 3" xfId="14793" xr:uid="{A3B724A7-5827-4791-A20F-C9B88BB67FFD}"/>
    <cellStyle name="Output 18 2 5 4" xfId="15745" xr:uid="{40FF8AA7-78B4-4F1A-A2B1-ACBF165C990D}"/>
    <cellStyle name="Output 18 2 5 5" xfId="16619" xr:uid="{A6B58699-2ADC-49D8-A08F-8176BE81C78A}"/>
    <cellStyle name="Output 18 2 5 6" xfId="17484" xr:uid="{C319134D-33FD-43A8-BF0B-B66F40F97DF2}"/>
    <cellStyle name="Output 18 2 5 7" xfId="18260" xr:uid="{77216DAC-2095-4733-BB71-EC4C2942B1D2}"/>
    <cellStyle name="Output 18 2 5 8" xfId="19017" xr:uid="{5CF0B2EB-E948-46FD-AC8C-FCF28B62F6D8}"/>
    <cellStyle name="Output 18 2 6" xfId="11870" xr:uid="{6C227804-590A-4E45-95CA-3CA33847D2AB}"/>
    <cellStyle name="Output 18 2 7" xfId="10941" xr:uid="{CD3925BB-CFC6-44CE-A151-A494809CED09}"/>
    <cellStyle name="Output 18 2 8" xfId="11489" xr:uid="{FF49AFDC-2EE6-431B-B942-59A6BA71AC5E}"/>
    <cellStyle name="Output 18 2 9" xfId="11239" xr:uid="{F0800D7A-5C97-4E32-B66A-2A7D963B4374}"/>
    <cellStyle name="Output 18 3" xfId="6891" xr:uid="{336FF5A3-7BD9-43FB-97E7-C3E172916EF6}"/>
    <cellStyle name="Output 18 3 10" xfId="11282" xr:uid="{FB3E8831-1B2E-43AA-841D-020CA3983673}"/>
    <cellStyle name="Output 18 3 11" xfId="12294" xr:uid="{A241DCE3-0066-43BA-9118-4C0FFE920850}"/>
    <cellStyle name="Output 18 3 2" xfId="7677" xr:uid="{7D6435A7-FFA4-407A-A92B-D3ACEB14944F}"/>
    <cellStyle name="Output 18 3 2 10" xfId="14620" xr:uid="{7B2D792E-624D-4B44-92DF-6A5445424162}"/>
    <cellStyle name="Output 18 3 2 2" xfId="9317" xr:uid="{2B217028-D0FF-41B6-844A-E8358637C433}"/>
    <cellStyle name="Output 18 3 2 2 2" xfId="13751" xr:uid="{471F331F-653D-4487-8FF6-D10DD06EC69D}"/>
    <cellStyle name="Output 18 3 2 2 3" xfId="14713" xr:uid="{4D6A6824-C2B5-4511-B9DE-6F9618B38661}"/>
    <cellStyle name="Output 18 3 2 2 4" xfId="15665" xr:uid="{83666E01-C8DD-438A-8DE7-99A503F91940}"/>
    <cellStyle name="Output 18 3 2 2 5" xfId="16545" xr:uid="{1259A42F-8D9C-4FBC-ADA1-4482FEC86851}"/>
    <cellStyle name="Output 18 3 2 2 6" xfId="17411" xr:uid="{6BCD6773-46CE-49A8-BF1E-A8220D0CA14A}"/>
    <cellStyle name="Output 18 3 2 2 7" xfId="18187" xr:uid="{256F322B-9AB3-4F63-96E0-EFCC5BEA3AF1}"/>
    <cellStyle name="Output 18 3 2 2 8" xfId="18944" xr:uid="{59DBD2A3-390B-4FAD-AB09-28826D844A43}"/>
    <cellStyle name="Output 18 3 2 3" xfId="9771" xr:uid="{580AC043-AC9C-4424-AA1E-378B4EDD7306}"/>
    <cellStyle name="Output 18 3 2 3 2" xfId="14175" xr:uid="{164C0612-9EDF-4352-8909-98FF72D6C34C}"/>
    <cellStyle name="Output 18 3 2 3 3" xfId="15135" xr:uid="{AF2A2FEF-7690-43C5-B695-DDD3C394902B}"/>
    <cellStyle name="Output 18 3 2 3 4" xfId="16087" xr:uid="{2E6D013A-21F0-4F16-BCBA-1DBA1A418606}"/>
    <cellStyle name="Output 18 3 2 3 5" xfId="16961" xr:uid="{D46942EE-F7E0-4D37-9E20-155180529B9B}"/>
    <cellStyle name="Output 18 3 2 3 6" xfId="17826" xr:uid="{C49A96D8-75AF-4B27-B6E7-641C428C19D8}"/>
    <cellStyle name="Output 18 3 2 3 7" xfId="18602" xr:uid="{6909ACC5-B103-47B7-9E9A-B03736CB576B}"/>
    <cellStyle name="Output 18 3 2 3 8" xfId="19359" xr:uid="{A63FD8F8-1067-400F-A5C1-D4046B6F26D4}"/>
    <cellStyle name="Output 18 3 2 4" xfId="12735" xr:uid="{6E9262F2-4BC5-4692-AE8E-2AF617EA0B5D}"/>
    <cellStyle name="Output 18 3 2 5" xfId="12500" xr:uid="{47FA5C4D-B42E-413E-B37B-766C3779B837}"/>
    <cellStyle name="Output 18 3 2 6" xfId="10379" xr:uid="{6581ECD2-C138-49B6-8D52-A066C1882A61}"/>
    <cellStyle name="Output 18 3 2 7" xfId="12380" xr:uid="{33AF1766-4D7A-49C8-802C-EA398374F1B2}"/>
    <cellStyle name="Output 18 3 2 8" xfId="10493" xr:uid="{0F86BD8A-1CA4-4DB8-AF67-D4C1C0CD0ED2}"/>
    <cellStyle name="Output 18 3 2 9" xfId="13644" xr:uid="{0CC0D4E0-E170-44BF-B875-C42660709B01}"/>
    <cellStyle name="Output 18 3 3" xfId="8531" xr:uid="{6DCE5EE8-B1FF-4D18-88EC-66B87F50406E}"/>
    <cellStyle name="Output 18 3 3 2" xfId="13271" xr:uid="{4C93684E-EF36-4DF8-9DB1-00F21EB69359}"/>
    <cellStyle name="Output 18 3 3 3" xfId="14291" xr:uid="{5338C01F-EFD1-4CF4-806D-02D25E347201}"/>
    <cellStyle name="Output 18 3 3 4" xfId="15251" xr:uid="{81E465FB-D196-4847-A212-90EBDBFF9C5F}"/>
    <cellStyle name="Output 18 3 3 5" xfId="16200" xr:uid="{37CA8BE1-6E0B-486D-9183-3A4510ACB844}"/>
    <cellStyle name="Output 18 3 3 6" xfId="17073" xr:uid="{614FC4BF-53B6-4C41-A49C-B0B9522C2FDD}"/>
    <cellStyle name="Output 18 3 3 7" xfId="17938" xr:uid="{40FA3F79-8AA6-49B8-B8A9-7BDA56B7FF4E}"/>
    <cellStyle name="Output 18 3 3 8" xfId="18714" xr:uid="{C2BCF521-206E-4145-80AD-E93C4719E0F0}"/>
    <cellStyle name="Output 18 3 4" xfId="9541" xr:uid="{B0D5ACEB-B9EE-48B2-AD82-DCD48A059DFD}"/>
    <cellStyle name="Output 18 3 4 2" xfId="13945" xr:uid="{6B227D25-11F8-4AEB-9D5E-7F3D8AF65F28}"/>
    <cellStyle name="Output 18 3 4 3" xfId="14905" xr:uid="{00C74F26-D60A-4C68-B6A0-61354FDBC066}"/>
    <cellStyle name="Output 18 3 4 4" xfId="15857" xr:uid="{78B4DCE6-387F-43A5-BCF0-C5321521E547}"/>
    <cellStyle name="Output 18 3 4 5" xfId="16731" xr:uid="{613D2769-FB5A-4061-95C2-39DF346AD201}"/>
    <cellStyle name="Output 18 3 4 6" xfId="17596" xr:uid="{C922707C-7B99-4B80-BBF3-9561C2023B5E}"/>
    <cellStyle name="Output 18 3 4 7" xfId="18372" xr:uid="{6E87AFC4-16BD-4AA4-BD53-AABECA0A65EA}"/>
    <cellStyle name="Output 18 3 4 8" xfId="19129" xr:uid="{7445D1C0-308F-4797-B4A5-8E0916644018}"/>
    <cellStyle name="Output 18 3 5" xfId="12242" xr:uid="{714F325B-92B2-40A7-88E9-381BC1A14A05}"/>
    <cellStyle name="Output 18 3 6" xfId="10621" xr:uid="{DC8085AD-44AD-47C9-9B34-B9AE37BBCE1B}"/>
    <cellStyle name="Output 18 3 7" xfId="11681" xr:uid="{DE966A12-D922-4C69-AD61-EA170791D2AB}"/>
    <cellStyle name="Output 18 3 8" xfId="11098" xr:uid="{88D7F605-F1CB-4543-8CE1-0868EDCFA7AC}"/>
    <cellStyle name="Output 18 3 9" xfId="11444" xr:uid="{A664AA3F-AC22-4B12-90DF-78B47793C92F}"/>
    <cellStyle name="Output 18 4" xfId="7153" xr:uid="{77FDED4F-1804-4C86-BEDD-EE3872862B3A}"/>
    <cellStyle name="Output 18 4 10" xfId="15619" xr:uid="{4B569A8D-1F20-4C4B-9771-5A12608269EA}"/>
    <cellStyle name="Output 18 4 2" xfId="8793" xr:uid="{C34D10D3-9737-40AC-A001-644D7355CBBF}"/>
    <cellStyle name="Output 18 4 2 2" xfId="13453" xr:uid="{24CD7E67-47DB-4ADC-9575-7A5F05F67638}"/>
    <cellStyle name="Output 18 4 2 3" xfId="14459" xr:uid="{FF6D19B0-FCDD-4FE7-8C8D-143F518EB30C}"/>
    <cellStyle name="Output 18 4 2 4" xfId="15417" xr:uid="{E44FC352-EB3A-438E-81D7-466B9A90B1FF}"/>
    <cellStyle name="Output 18 4 2 5" xfId="16344" xr:uid="{7E927A7C-4884-4B69-900F-1A217B4CA676}"/>
    <cellStyle name="Output 18 4 2 6" xfId="17215" xr:uid="{4F4B6EAE-C5BA-4D61-801A-149DB8A730EF}"/>
    <cellStyle name="Output 18 4 2 7" xfId="18062" xr:uid="{02AB6027-843D-4CE7-9321-2C1743310605}"/>
    <cellStyle name="Output 18 4 2 8" xfId="18829" xr:uid="{1E02B61A-2C6B-40A3-B439-07FA5C24CDB9}"/>
    <cellStyle name="Output 18 4 3" xfId="9656" xr:uid="{E1AFB587-41D5-49D4-B3D1-A109537CB151}"/>
    <cellStyle name="Output 18 4 3 2" xfId="14060" xr:uid="{AA9535A2-BCCB-497A-A3CB-7C58F9F514A2}"/>
    <cellStyle name="Output 18 4 3 3" xfId="15020" xr:uid="{952114F9-0277-433A-8DB1-2208FA12FE41}"/>
    <cellStyle name="Output 18 4 3 4" xfId="15972" xr:uid="{40F3EFF4-2339-4269-A30E-F47568D87F5D}"/>
    <cellStyle name="Output 18 4 3 5" xfId="16846" xr:uid="{5EAC7EE4-3F8F-4C1E-872A-CFD8DB928221}"/>
    <cellStyle name="Output 18 4 3 6" xfId="17711" xr:uid="{8CC1F6DC-7F13-4512-8482-6073B0BCFC96}"/>
    <cellStyle name="Output 18 4 3 7" xfId="18487" xr:uid="{EBFA6A5D-0D5D-453E-87D1-A5FA50FFD8FD}"/>
    <cellStyle name="Output 18 4 3 8" xfId="19244" xr:uid="{F8A6EE5B-9ADE-4F19-8E4B-564834C8D884}"/>
    <cellStyle name="Output 18 4 4" xfId="12423" xr:uid="{88451401-9CBD-4588-85A8-C7BD12E4CA5E}"/>
    <cellStyle name="Output 18 4 5" xfId="10453" xr:uid="{C12BDBE2-314B-4643-BE8D-661E988795AC}"/>
    <cellStyle name="Output 18 4 6" xfId="12919" xr:uid="{C16EC8D1-D08D-4F26-8F6B-59BB45A545AD}"/>
    <cellStyle name="Output 18 4 7" xfId="10063" xr:uid="{F6DE7557-7ED9-4CE0-8397-5391D7EDA846}"/>
    <cellStyle name="Output 18 4 8" xfId="13702" xr:uid="{D0F77CDB-1B2A-4777-BF4F-964392FEABCA}"/>
    <cellStyle name="Output 18 4 9" xfId="14667" xr:uid="{4A4A2AAA-9763-4B81-B1A7-3D3837A1AAE7}"/>
    <cellStyle name="Output 18 5" xfId="7995" xr:uid="{030722C5-5FE8-4F5E-A9E9-3BE7E6C94959}"/>
    <cellStyle name="Output 18 5 2" xfId="12964" xr:uid="{2C285387-714F-4222-B6A6-96A04C08DEF1}"/>
    <cellStyle name="Output 18 5 3" xfId="10024" xr:uid="{FB988345-7351-4881-9F21-8D7294BACF8F}"/>
    <cellStyle name="Output 18 5 4" xfId="13710" xr:uid="{99599EF7-4705-463C-BCBE-7794C05B7E35}"/>
    <cellStyle name="Output 18 5 5" xfId="14674" xr:uid="{EF1377A9-9EF1-4E7A-9B1A-38085227417D}"/>
    <cellStyle name="Output 18 5 6" xfId="15626" xr:uid="{7EF4327E-19F0-4804-B283-6B8454508E62}"/>
    <cellStyle name="Output 18 5 7" xfId="16508" xr:uid="{148F95F2-38DF-4CFB-B9A8-469F21667599}"/>
    <cellStyle name="Output 18 5 8" xfId="17376" xr:uid="{21046C08-2B08-4A89-8F12-8CF8C3597E33}"/>
    <cellStyle name="Output 18 6" xfId="9428" xr:uid="{E715F621-3C39-4BFC-8C27-C112F6480A90}"/>
    <cellStyle name="Output 18 6 2" xfId="13832" xr:uid="{1943C46D-BA8D-4089-B82A-B8403D4019F1}"/>
    <cellStyle name="Output 18 6 3" xfId="14792" xr:uid="{389E8D15-33C9-48AA-8F73-F84A9BA20785}"/>
    <cellStyle name="Output 18 6 4" xfId="15744" xr:uid="{D339C975-E74F-4FCC-B560-237DD5B40220}"/>
    <cellStyle name="Output 18 6 5" xfId="16618" xr:uid="{D5F6B40E-EE6A-4B7C-9D5F-DAF6461D4188}"/>
    <cellStyle name="Output 18 6 6" xfId="17483" xr:uid="{A1D0B6A6-35A6-4D02-9997-D8730F3D9D16}"/>
    <cellStyle name="Output 18 6 7" xfId="18259" xr:uid="{543AC20D-1B12-41E2-8064-ED9FFFACF4E1}"/>
    <cellStyle name="Output 18 6 8" xfId="19016" xr:uid="{D181C366-4A2A-4253-BE94-5DC636BE2FA4}"/>
    <cellStyle name="Output 18 7" xfId="11869" xr:uid="{1114B2E2-EB22-4776-8740-E9070650D531}"/>
    <cellStyle name="Output 18 8" xfId="10942" xr:uid="{A657503D-E819-4524-A99B-34F0E52C0144}"/>
    <cellStyle name="Output 18 9" xfId="11488" xr:uid="{12909DA9-D2DD-47F7-B63D-5BCCB4EBA20C}"/>
    <cellStyle name="Output 19" xfId="6229" xr:uid="{769C327F-EFB7-424F-8AC1-CDB19AD37083}"/>
    <cellStyle name="Output 19 10" xfId="11238" xr:uid="{A8C6E953-B24B-4E47-AFC3-4D86579737D9}"/>
    <cellStyle name="Output 19 11" xfId="12351" xr:uid="{5BBE03C9-7A9F-4E00-9242-EEEDF23E8D60}"/>
    <cellStyle name="Output 19 12" xfId="10517" xr:uid="{311E6EFC-CC2B-4876-9F69-F2B7DDC83F8C}"/>
    <cellStyle name="Output 19 13" xfId="13134" xr:uid="{FA0D935E-1193-4902-9B8A-3436C9E2626B}"/>
    <cellStyle name="Output 19 2" xfId="6230" xr:uid="{D5F3B257-1D0A-4019-AE5E-1C9D6B567615}"/>
    <cellStyle name="Output 19 2 10" xfId="13380" xr:uid="{AB8DBC4D-DA70-41AC-A495-DC8C9D6826E9}"/>
    <cellStyle name="Output 19 2 11" xfId="14394" xr:uid="{E9D18F34-E620-454A-B39E-BBE167E9D34B}"/>
    <cellStyle name="Output 19 2 12" xfId="15352" xr:uid="{025C6387-4855-4681-8A19-89AB8A9474AD}"/>
    <cellStyle name="Output 19 2 2" xfId="6894" xr:uid="{0EB49F6F-3F6D-42A5-A990-C86687292628}"/>
    <cellStyle name="Output 19 2 2 10" xfId="11279" xr:uid="{6AB14695-7D56-46B8-8A37-CA12D2E81B4E}"/>
    <cellStyle name="Output 19 2 2 11" xfId="13504" xr:uid="{FA1559BC-BCC0-4E7C-9FCC-4F42AB55EFCD}"/>
    <cellStyle name="Output 19 2 2 2" xfId="7678" xr:uid="{3F53ADF0-5A20-474A-A218-5C9426812361}"/>
    <cellStyle name="Output 19 2 2 2 10" xfId="11896" xr:uid="{4E93B0DE-91BA-4A34-9419-6B5BB47E1D27}"/>
    <cellStyle name="Output 19 2 2 2 2" xfId="9318" xr:uid="{73B13E79-ECB6-4E9B-8F25-F062A22B25CB}"/>
    <cellStyle name="Output 19 2 2 2 2 2" xfId="13752" xr:uid="{C710C902-E8AD-42E7-9B6B-52A228735A24}"/>
    <cellStyle name="Output 19 2 2 2 2 3" xfId="14714" xr:uid="{0405E7EA-CA36-4880-99AC-4C6CC0DA2861}"/>
    <cellStyle name="Output 19 2 2 2 2 4" xfId="15666" xr:uid="{608FB12A-6800-4E89-890F-0DCC3F12F60B}"/>
    <cellStyle name="Output 19 2 2 2 2 5" xfId="16546" xr:uid="{A7E37779-73B6-4CD4-A5AA-C0511A85B261}"/>
    <cellStyle name="Output 19 2 2 2 2 6" xfId="17412" xr:uid="{0273C243-76B8-4876-9336-3824E23A3DC5}"/>
    <cellStyle name="Output 19 2 2 2 2 7" xfId="18188" xr:uid="{ED9EAE94-C68B-4330-AFA7-FC7667A7226D}"/>
    <cellStyle name="Output 19 2 2 2 2 8" xfId="18945" xr:uid="{FD373EB2-5D6D-4931-B550-AEF33F311114}"/>
    <cellStyle name="Output 19 2 2 2 3" xfId="9772" xr:uid="{8CB420AB-72FA-4A1D-8BB0-979AF558FC3B}"/>
    <cellStyle name="Output 19 2 2 2 3 2" xfId="14176" xr:uid="{AFBE208C-5EB6-472D-8FE6-9077C04C9067}"/>
    <cellStyle name="Output 19 2 2 2 3 3" xfId="15136" xr:uid="{80EE081F-5603-41AC-A22B-D9E738B76F4A}"/>
    <cellStyle name="Output 19 2 2 2 3 4" xfId="16088" xr:uid="{2848A712-13A3-44E9-A00B-4C3BE1DCE924}"/>
    <cellStyle name="Output 19 2 2 2 3 5" xfId="16962" xr:uid="{E6DF749E-B42F-45B5-A0D9-85BC7B87B18E}"/>
    <cellStyle name="Output 19 2 2 2 3 6" xfId="17827" xr:uid="{BE85CDBF-B7EA-42CD-B946-B6E5805CF393}"/>
    <cellStyle name="Output 19 2 2 2 3 7" xfId="18603" xr:uid="{09E74F5B-1354-4D27-B001-0723EB826A8E}"/>
    <cellStyle name="Output 19 2 2 2 3 8" xfId="19360" xr:uid="{257F9A96-4F4B-4A1B-B29F-41842BD3FDB1}"/>
    <cellStyle name="Output 19 2 2 2 4" xfId="12736" xr:uid="{199AF5FB-0F72-43DC-A056-1071E4E1CE86}"/>
    <cellStyle name="Output 19 2 2 2 5" xfId="12033" xr:uid="{0E24C6BB-7BED-4BFA-A451-0FCD34CEFAE4}"/>
    <cellStyle name="Output 19 2 2 2 6" xfId="10799" xr:uid="{2BD774D5-3040-4CF4-B09D-02CD3401CCB4}"/>
    <cellStyle name="Output 19 2 2 2 7" xfId="11617" xr:uid="{0AA75C37-46DB-4219-AB2D-1592DA79DDE2}"/>
    <cellStyle name="Output 19 2 2 2 8" xfId="11140" xr:uid="{B321BD0C-A10B-4FC6-9F6A-7C6A2E81B429}"/>
    <cellStyle name="Output 19 2 2 2 9" xfId="9839" xr:uid="{D206FA61-9057-465D-8884-3A8F876494D1}"/>
    <cellStyle name="Output 19 2 2 3" xfId="8534" xr:uid="{13201001-64DA-4982-8C81-6468C1EF9CF4}"/>
    <cellStyle name="Output 19 2 2 3 2" xfId="13274" xr:uid="{DC85DD2B-C651-4B1F-BC73-48E7689219EC}"/>
    <cellStyle name="Output 19 2 2 3 3" xfId="14294" xr:uid="{B3A6834C-0B0E-4C4A-90E4-83C0E3413B67}"/>
    <cellStyle name="Output 19 2 2 3 4" xfId="15254" xr:uid="{36A87D9B-658E-455A-9C8A-61CF02ABDAE0}"/>
    <cellStyle name="Output 19 2 2 3 5" xfId="16203" xr:uid="{99F355A1-C69B-46B9-91CE-43B9A57A1E82}"/>
    <cellStyle name="Output 19 2 2 3 6" xfId="17076" xr:uid="{99470C5E-4235-44D1-9266-1D689890F18F}"/>
    <cellStyle name="Output 19 2 2 3 7" xfId="17941" xr:uid="{CA94902E-A9C4-43B9-913A-C9E08914EE5D}"/>
    <cellStyle name="Output 19 2 2 3 8" xfId="18717" xr:uid="{E46AF5AD-0532-4B97-BB58-DE521DE1529D}"/>
    <cellStyle name="Output 19 2 2 4" xfId="9544" xr:uid="{D7AD53BB-EDFA-4B74-A4F2-6CBDCB0DF5AD}"/>
    <cellStyle name="Output 19 2 2 4 2" xfId="13948" xr:uid="{669D42EF-6B3E-4012-A777-5BDD32080D7D}"/>
    <cellStyle name="Output 19 2 2 4 3" xfId="14908" xr:uid="{DEDBD367-BEE1-4A56-97A7-6DD14E79A48F}"/>
    <cellStyle name="Output 19 2 2 4 4" xfId="15860" xr:uid="{A49DE138-9357-430E-8479-B33132D24EFD}"/>
    <cellStyle name="Output 19 2 2 4 5" xfId="16734" xr:uid="{20898DF0-B089-4E0E-B893-406FAC6E7316}"/>
    <cellStyle name="Output 19 2 2 4 6" xfId="17599" xr:uid="{B07E36ED-36F6-4F86-B867-1421DA3EB339}"/>
    <cellStyle name="Output 19 2 2 4 7" xfId="18375" xr:uid="{60109F0E-6404-4AFA-96E4-FF950874D9F1}"/>
    <cellStyle name="Output 19 2 2 4 8" xfId="19132" xr:uid="{1A21B4B2-D77A-4B61-B570-B381C1C8872E}"/>
    <cellStyle name="Output 19 2 2 5" xfId="12245" xr:uid="{6DC92DC2-4E08-4EFB-9C6A-54C955D36AF2}"/>
    <cellStyle name="Output 19 2 2 6" xfId="10618" xr:uid="{9350F472-FA88-47D7-8C70-D8B264402D17}"/>
    <cellStyle name="Output 19 2 2 7" xfId="11684" xr:uid="{A038B403-09E6-4AA4-B9E8-06ABA0414213}"/>
    <cellStyle name="Output 19 2 2 8" xfId="11095" xr:uid="{CB55D80E-2F84-4F7C-B115-8305340EE671}"/>
    <cellStyle name="Output 19 2 2 9" xfId="11447" xr:uid="{551EF837-EBD4-4723-9B9B-A9012A60ECD7}"/>
    <cellStyle name="Output 19 2 3" xfId="7156" xr:uid="{3CFEF611-FD8D-45CF-B50B-FD79103D8424}"/>
    <cellStyle name="Output 19 2 3 10" xfId="11628" xr:uid="{7CC70004-D8D5-4E70-AC0D-DC997486354A}"/>
    <cellStyle name="Output 19 2 3 2" xfId="8796" xr:uid="{EB027CE7-2B34-46EF-A7D0-3FBFB3B2AFA1}"/>
    <cellStyle name="Output 19 2 3 2 2" xfId="13456" xr:uid="{79476CD5-2C76-44C4-9FA6-EEEFC41B6987}"/>
    <cellStyle name="Output 19 2 3 2 3" xfId="14462" xr:uid="{77301AFB-ECF1-4DAB-A1E3-968056A87CAB}"/>
    <cellStyle name="Output 19 2 3 2 4" xfId="15420" xr:uid="{7FFFFF0A-AA36-4771-8507-E416C19F7803}"/>
    <cellStyle name="Output 19 2 3 2 5" xfId="16347" xr:uid="{79A442C1-7FF4-4464-9878-7C1DC1642BE6}"/>
    <cellStyle name="Output 19 2 3 2 6" xfId="17218" xr:uid="{A5BE26BE-2F8B-4A06-8722-266107F04FC4}"/>
    <cellStyle name="Output 19 2 3 2 7" xfId="18065" xr:uid="{6362F966-4514-49E4-ABB7-AAA8155D613D}"/>
    <cellStyle name="Output 19 2 3 2 8" xfId="18832" xr:uid="{A87003DD-7E6F-4337-890F-DDB2F79C43CC}"/>
    <cellStyle name="Output 19 2 3 3" xfId="9659" xr:uid="{B199123C-27ED-4CA9-A626-4D35E49BC28D}"/>
    <cellStyle name="Output 19 2 3 3 2" xfId="14063" xr:uid="{338E5E41-3CF9-4BFB-985B-007D46C7C921}"/>
    <cellStyle name="Output 19 2 3 3 3" xfId="15023" xr:uid="{632E5A29-DCE0-4231-925E-38F9F7E80A64}"/>
    <cellStyle name="Output 19 2 3 3 4" xfId="15975" xr:uid="{4FDD3B74-E98B-4FC9-8A71-BCF19054B7C2}"/>
    <cellStyle name="Output 19 2 3 3 5" xfId="16849" xr:uid="{7BFB287E-A376-4F1F-843A-E7807884594B}"/>
    <cellStyle name="Output 19 2 3 3 6" xfId="17714" xr:uid="{2F730657-1AE5-47E5-9A28-8ED1FED01F4C}"/>
    <cellStyle name="Output 19 2 3 3 7" xfId="18490" xr:uid="{D84ED14F-C2AD-43F8-9E77-3BC325C4F56D}"/>
    <cellStyle name="Output 19 2 3 3 8" xfId="19247" xr:uid="{33C5CB7A-3E04-4108-AB55-7FBC35FBE765}"/>
    <cellStyle name="Output 19 2 3 4" xfId="12426" xr:uid="{44B11A41-9257-4A0D-BD98-083E98027911}"/>
    <cellStyle name="Output 19 2 3 5" xfId="10450" xr:uid="{4E7B860B-B952-411E-8DE6-E7F7714933AA}"/>
    <cellStyle name="Output 19 2 3 6" xfId="11705" xr:uid="{65F631D4-3F88-4647-A5EC-432E76C7EB5D}"/>
    <cellStyle name="Output 19 2 3 7" xfId="11079" xr:uid="{0C4274D7-C2F9-455E-B528-9E2216348E10}"/>
    <cellStyle name="Output 19 2 3 8" xfId="12055" xr:uid="{0ABC353F-5740-4256-A05B-DDCDD31D516F}"/>
    <cellStyle name="Output 19 2 3 9" xfId="10786" xr:uid="{D06019E2-671F-4124-BB43-4D70616ED647}"/>
    <cellStyle name="Output 19 2 4" xfId="7998" xr:uid="{EF765B54-F0C2-420E-8283-D98E14BF3C5B}"/>
    <cellStyle name="Output 19 2 4 2" xfId="12967" xr:uid="{C9A42D61-6470-42A3-99E8-590601152492}"/>
    <cellStyle name="Output 19 2 4 3" xfId="12011" xr:uid="{19611307-BECA-4213-B42F-73C2FA493165}"/>
    <cellStyle name="Output 19 2 4 4" xfId="10820" xr:uid="{85E14843-3302-408C-8303-DACA2E1D272B}"/>
    <cellStyle name="Output 19 2 4 5" xfId="11599" xr:uid="{6B49228A-9A08-487E-BDE4-B2F388CE8AD1}"/>
    <cellStyle name="Output 19 2 4 6" xfId="11158" xr:uid="{A2F27166-7D40-4350-9300-DEDD728E3C06}"/>
    <cellStyle name="Output 19 2 4 7" xfId="12544" xr:uid="{EC18AD65-977F-40E6-9A23-86A4D24FACD2}"/>
    <cellStyle name="Output 19 2 4 8" xfId="10342" xr:uid="{FDC9817F-5DD3-4D8E-8D95-52AD41F08CED}"/>
    <cellStyle name="Output 19 2 5" xfId="9431" xr:uid="{0202327A-0D74-433D-9188-0B90DE26A16C}"/>
    <cellStyle name="Output 19 2 5 2" xfId="13835" xr:uid="{065DF92F-91BA-4952-B1A2-FBA2D43B2009}"/>
    <cellStyle name="Output 19 2 5 3" xfId="14795" xr:uid="{FE411F91-62FA-4A7F-B918-C351F5A784D7}"/>
    <cellStyle name="Output 19 2 5 4" xfId="15747" xr:uid="{FDC8B64C-8AEB-47FD-B336-C2E5C3259C8B}"/>
    <cellStyle name="Output 19 2 5 5" xfId="16621" xr:uid="{491B2A9A-A4A4-49B5-BA71-ECA46D6DB6AE}"/>
    <cellStyle name="Output 19 2 5 6" xfId="17486" xr:uid="{1C11B1DB-1D71-488F-B062-DA38445A4DAC}"/>
    <cellStyle name="Output 19 2 5 7" xfId="18262" xr:uid="{26434E8C-DD8C-4F1D-924D-A056CF591E18}"/>
    <cellStyle name="Output 19 2 5 8" xfId="19019" xr:uid="{530CD8C7-2984-4C8E-BFDD-6C8D3DEC3E76}"/>
    <cellStyle name="Output 19 2 6" xfId="11872" xr:uid="{57437F84-C964-4D15-BB24-B81D6EA56AE3}"/>
    <cellStyle name="Output 19 2 7" xfId="10939" xr:uid="{34898065-B552-4457-B02C-5CB561D8FEAD}"/>
    <cellStyle name="Output 19 2 8" xfId="11491" xr:uid="{06BE099F-34C1-4069-8F4F-95B218EB9F2C}"/>
    <cellStyle name="Output 19 2 9" xfId="11237" xr:uid="{952C99D2-9DC9-4109-84AC-AAE1A4011ED3}"/>
    <cellStyle name="Output 19 3" xfId="6893" xr:uid="{144122B8-0E2F-4C7B-9976-799A66962AB7}"/>
    <cellStyle name="Output 19 3 10" xfId="11280" xr:uid="{65F55621-F037-4E84-B915-ABF1A903C00C}"/>
    <cellStyle name="Output 19 3 11" xfId="12477" xr:uid="{5874AAB2-EF1B-45F9-AA63-3941DE47F0EB}"/>
    <cellStyle name="Output 19 3 2" xfId="7679" xr:uid="{E1BB2D1C-4A70-4B82-9D74-DB46590C2781}"/>
    <cellStyle name="Output 19 3 2 10" xfId="9921" xr:uid="{F7BFEBCF-18D5-489E-8ADF-5ACB8F36F7A6}"/>
    <cellStyle name="Output 19 3 2 2" xfId="9319" xr:uid="{50B178E6-0295-4925-A43A-B858FC520893}"/>
    <cellStyle name="Output 19 3 2 2 2" xfId="13753" xr:uid="{5D8A2B88-B86D-4D76-89E8-AD8986EF0F88}"/>
    <cellStyle name="Output 19 3 2 2 3" xfId="14715" xr:uid="{4A54520D-84D0-491C-B87A-3BCE2580F8F9}"/>
    <cellStyle name="Output 19 3 2 2 4" xfId="15667" xr:uid="{DF2A9FFC-E320-4198-8FD8-4294E2A22A3B}"/>
    <cellStyle name="Output 19 3 2 2 5" xfId="16547" xr:uid="{35A0E08F-D0E5-48EA-952B-47C403FA8236}"/>
    <cellStyle name="Output 19 3 2 2 6" xfId="17413" xr:uid="{B66F2E3D-8038-483A-9E48-8A6A2C2DD5E3}"/>
    <cellStyle name="Output 19 3 2 2 7" xfId="18189" xr:uid="{90CED017-C3BC-4FDB-85B4-26BF0802844D}"/>
    <cellStyle name="Output 19 3 2 2 8" xfId="18946" xr:uid="{39F3E2FD-F319-48E4-8C94-7082521F60C4}"/>
    <cellStyle name="Output 19 3 2 3" xfId="9773" xr:uid="{37E7E68E-5635-4B61-A362-919CFBF3DC22}"/>
    <cellStyle name="Output 19 3 2 3 2" xfId="14177" xr:uid="{DB614CC5-6594-42E1-9D23-180A1A8540B2}"/>
    <cellStyle name="Output 19 3 2 3 3" xfId="15137" xr:uid="{829A642F-0332-4204-B901-6A01F9B06999}"/>
    <cellStyle name="Output 19 3 2 3 4" xfId="16089" xr:uid="{27BD9496-AFB7-4D2F-8F8A-88FDD1319109}"/>
    <cellStyle name="Output 19 3 2 3 5" xfId="16963" xr:uid="{F51CA2F4-3E4C-4064-8F4D-CB9BAF5E9F2A}"/>
    <cellStyle name="Output 19 3 2 3 6" xfId="17828" xr:uid="{680F0BA7-C3F4-4419-944A-43DA82B018FF}"/>
    <cellStyle name="Output 19 3 2 3 7" xfId="18604" xr:uid="{89924554-1B1D-46F8-A291-C6C192EB8D5C}"/>
    <cellStyle name="Output 19 3 2 3 8" xfId="19361" xr:uid="{F67607B2-6ED5-4BFB-999D-34D23DF003E9}"/>
    <cellStyle name="Output 19 3 2 4" xfId="12737" xr:uid="{ADCFBD25-C71D-487C-986A-D4C7E60A56A8}"/>
    <cellStyle name="Output 19 3 2 5" xfId="12820" xr:uid="{3E8B4C17-4FD5-4064-97C8-0EBBFD8328F1}"/>
    <cellStyle name="Output 19 3 2 6" xfId="10152" xr:uid="{622ACC2B-7173-45B0-B5AB-605AC458DE26}"/>
    <cellStyle name="Output 19 3 2 7" xfId="11793" xr:uid="{21D346D1-836E-4576-AD22-51A35F128298}"/>
    <cellStyle name="Output 19 3 2 8" xfId="11009" xr:uid="{9B87D754-6D9E-4B0C-B709-8F72F4E749B6}"/>
    <cellStyle name="Output 19 3 2 9" xfId="13098" xr:uid="{1C95755A-7F5C-4AE0-A8F1-8DCA2DCC86C9}"/>
    <cellStyle name="Output 19 3 3" xfId="8533" xr:uid="{0CD156CC-4316-47DF-A49C-C050C137532F}"/>
    <cellStyle name="Output 19 3 3 2" xfId="13273" xr:uid="{68FE9AD7-F5FE-4033-8A7F-F2DBD38ABD1D}"/>
    <cellStyle name="Output 19 3 3 3" xfId="14293" xr:uid="{ACB44F29-C271-48D5-B1B5-344A2AA07216}"/>
    <cellStyle name="Output 19 3 3 4" xfId="15253" xr:uid="{3CCE2B88-7748-4E3B-A761-A7B66F3F3386}"/>
    <cellStyle name="Output 19 3 3 5" xfId="16202" xr:uid="{FA07282F-80C1-4CD1-8F5E-1CA6F0F80ACD}"/>
    <cellStyle name="Output 19 3 3 6" xfId="17075" xr:uid="{B87C6BCE-1D92-4F93-9388-D5CE01BC5331}"/>
    <cellStyle name="Output 19 3 3 7" xfId="17940" xr:uid="{B0CF07FE-DC99-4D94-A778-6B643623BB3F}"/>
    <cellStyle name="Output 19 3 3 8" xfId="18716" xr:uid="{27A03330-B2DC-4FB4-A6CC-D2768011761A}"/>
    <cellStyle name="Output 19 3 4" xfId="9543" xr:uid="{70B2325B-F024-45B4-BF92-8B24C5065A52}"/>
    <cellStyle name="Output 19 3 4 2" xfId="13947" xr:uid="{D25F09B7-8F3E-4FBA-9F80-22CC5FC2B9AC}"/>
    <cellStyle name="Output 19 3 4 3" xfId="14907" xr:uid="{BD7C03AE-2A46-4048-B822-D2E0270B628C}"/>
    <cellStyle name="Output 19 3 4 4" xfId="15859" xr:uid="{E31E724A-32F1-49EA-BE9D-5DD65CE27C6D}"/>
    <cellStyle name="Output 19 3 4 5" xfId="16733" xr:uid="{5B035048-0246-4622-8B13-DBEA1DBA727C}"/>
    <cellStyle name="Output 19 3 4 6" xfId="17598" xr:uid="{3D837125-A842-4AEE-98A8-5549960D960C}"/>
    <cellStyle name="Output 19 3 4 7" xfId="18374" xr:uid="{AF187227-EC30-4140-8CAD-FF9B8F7A105D}"/>
    <cellStyle name="Output 19 3 4 8" xfId="19131" xr:uid="{DBE28451-1928-4E65-87CC-EACCE0C2B388}"/>
    <cellStyle name="Output 19 3 5" xfId="12244" xr:uid="{6AAD8515-FE1D-40A5-A455-2AD3F7596C5E}"/>
    <cellStyle name="Output 19 3 6" xfId="10619" xr:uid="{702EAAF1-976E-41F6-BDC7-872A6A814212}"/>
    <cellStyle name="Output 19 3 7" xfId="11683" xr:uid="{CCEEC4AA-7568-4C84-910F-F6E499E7A225}"/>
    <cellStyle name="Output 19 3 8" xfId="11096" xr:uid="{0200A26E-FE29-4CF5-AE4C-FDD7E31A8154}"/>
    <cellStyle name="Output 19 3 9" xfId="11446" xr:uid="{568E6AD1-BC1C-4802-873F-2479DF1AC571}"/>
    <cellStyle name="Output 19 4" xfId="7155" xr:uid="{11516292-CD62-4985-A5EA-2A4FAD1E53FE}"/>
    <cellStyle name="Output 19 4 10" xfId="13011" xr:uid="{E85FA52C-0CE7-44E4-BF45-E799EACB9916}"/>
    <cellStyle name="Output 19 4 2" xfId="8795" xr:uid="{52202150-A05C-45B1-9238-81519ED4F61D}"/>
    <cellStyle name="Output 19 4 2 2" xfId="13455" xr:uid="{B75F8320-D23B-4038-BC66-D3572651F5AE}"/>
    <cellStyle name="Output 19 4 2 3" xfId="14461" xr:uid="{22F5869A-57A0-4D4E-ADEF-A9858CFB273B}"/>
    <cellStyle name="Output 19 4 2 4" xfId="15419" xr:uid="{9EE499E9-FD74-46CA-A5F5-356A53FAC240}"/>
    <cellStyle name="Output 19 4 2 5" xfId="16346" xr:uid="{D5C866E0-768E-48C8-A178-8E97C555F918}"/>
    <cellStyle name="Output 19 4 2 6" xfId="17217" xr:uid="{96FD4EAC-50E0-4654-997C-DF72793BB811}"/>
    <cellStyle name="Output 19 4 2 7" xfId="18064" xr:uid="{CBF5F5CB-E8CA-4CCB-80C4-C3EBE387187E}"/>
    <cellStyle name="Output 19 4 2 8" xfId="18831" xr:uid="{4FCEA4DB-170A-4845-A8E5-8FE0AAADD04D}"/>
    <cellStyle name="Output 19 4 3" xfId="9658" xr:uid="{4B929860-24BE-4064-B271-003292265587}"/>
    <cellStyle name="Output 19 4 3 2" xfId="14062" xr:uid="{E68DDA1D-BCFE-4510-8308-D58AB21AED0E}"/>
    <cellStyle name="Output 19 4 3 3" xfId="15022" xr:uid="{5E5713BF-0365-4AF2-9E71-CB6BA44C81C1}"/>
    <cellStyle name="Output 19 4 3 4" xfId="15974" xr:uid="{FA7A2EA9-3930-46D5-997D-362DA61C890F}"/>
    <cellStyle name="Output 19 4 3 5" xfId="16848" xr:uid="{2E1FD8EA-2AB9-484E-9065-550DA99512B5}"/>
    <cellStyle name="Output 19 4 3 6" xfId="17713" xr:uid="{B5A2825C-667E-46D8-BC28-455DD8F99C5F}"/>
    <cellStyle name="Output 19 4 3 7" xfId="18489" xr:uid="{95332634-E63D-4CEC-9302-02BC25905A02}"/>
    <cellStyle name="Output 19 4 3 8" xfId="19246" xr:uid="{47A8AC44-E810-4B0E-A4EF-FAD79BEB7AD8}"/>
    <cellStyle name="Output 19 4 4" xfId="12425" xr:uid="{9B179E82-F0B4-44DC-B3D4-739013CD32F6}"/>
    <cellStyle name="Output 19 4 5" xfId="10451" xr:uid="{46EC7998-04AE-44AB-B32B-EC2A99B555CF}"/>
    <cellStyle name="Output 19 4 6" xfId="11704" xr:uid="{0B3BD421-986C-44A6-A8E1-4E971B397149}"/>
    <cellStyle name="Output 19 4 7" xfId="11080" xr:uid="{3C9A92F4-64AB-4B38-BDF9-1B898F447219}"/>
    <cellStyle name="Output 19 4 8" xfId="11450" xr:uid="{D57EF127-CFE6-45C2-BF8D-8FB6CE0D94B2}"/>
    <cellStyle name="Output 19 4 9" xfId="11276" xr:uid="{2CF211E4-F3A9-4933-A3F8-D65F0AC32220}"/>
    <cellStyle name="Output 19 5" xfId="7997" xr:uid="{441B4AB5-668D-43C7-92F2-41E2563849D6}"/>
    <cellStyle name="Output 19 5 2" xfId="12966" xr:uid="{54202A9D-7A06-4418-93AA-20D2ACD594DD}"/>
    <cellStyle name="Output 19 5 3" xfId="10022" xr:uid="{EBBC4218-8B62-4B6F-A35F-129E0DAEA154}"/>
    <cellStyle name="Output 19 5 4" xfId="9824" xr:uid="{8B21A7F4-2A3A-4778-8516-6BDBE68ED429}"/>
    <cellStyle name="Output 19 5 5" xfId="11941" xr:uid="{BFC0DE54-C1DB-49D6-AE15-BB0C8CFBF29F}"/>
    <cellStyle name="Output 19 5 6" xfId="10874" xr:uid="{30D889B0-AA58-469C-89A5-667CA8CBDBF3}"/>
    <cellStyle name="Output 19 5 7" xfId="11547" xr:uid="{29079322-E562-4D46-9C3B-1661E6230DEE}"/>
    <cellStyle name="Output 19 5 8" xfId="11190" xr:uid="{7F6362E0-C6C6-4E1E-B04B-43118A75F3BD}"/>
    <cellStyle name="Output 19 6" xfId="9430" xr:uid="{F07FF00E-4DDD-4066-8047-080949A56D40}"/>
    <cellStyle name="Output 19 6 2" xfId="13834" xr:uid="{A7BB7B54-63C6-4182-9F1C-924F055BC665}"/>
    <cellStyle name="Output 19 6 3" xfId="14794" xr:uid="{E882B9E4-90E2-48AC-B759-C0C3C7B4D253}"/>
    <cellStyle name="Output 19 6 4" xfId="15746" xr:uid="{7CDEFE90-7A18-4832-A7E7-79C511A7838F}"/>
    <cellStyle name="Output 19 6 5" xfId="16620" xr:uid="{92E8FAD4-571D-43CB-B38B-1865D5041546}"/>
    <cellStyle name="Output 19 6 6" xfId="17485" xr:uid="{3EF053E4-6932-438B-B5D5-968012194975}"/>
    <cellStyle name="Output 19 6 7" xfId="18261" xr:uid="{6511BC37-A58F-4800-BEA7-FFEB99BC9D5C}"/>
    <cellStyle name="Output 19 6 8" xfId="19018" xr:uid="{EC03499B-3B74-4359-A9F4-770874C99E4E}"/>
    <cellStyle name="Output 19 7" xfId="11871" xr:uid="{C72654D3-4FDA-4F53-8A32-5E299BD0AC9A}"/>
    <cellStyle name="Output 19 8" xfId="10940" xr:uid="{EC074483-EBBE-461F-9CC0-564818725F8E}"/>
    <cellStyle name="Output 19 9" xfId="11490" xr:uid="{F7C66AC2-5079-4F37-A316-D1AA2007C9B0}"/>
    <cellStyle name="Output 2" xfId="6231" xr:uid="{D7A31E73-2EEB-4780-AFFF-B711CECAF0A8}"/>
    <cellStyle name="Output 2 10" xfId="11236" xr:uid="{8CC78F1F-4C2E-4F42-9794-6FAD1D1B8E70}"/>
    <cellStyle name="Output 2 11" xfId="12865" xr:uid="{A290D6DE-8838-4028-8782-5D3F1EBAC080}"/>
    <cellStyle name="Output 2 12" xfId="10108" xr:uid="{DCE4FE3A-745E-48C7-A3EF-60D523EB701B}"/>
    <cellStyle name="Output 2 13" xfId="12674" xr:uid="{8AFA5EDD-C0A6-4B25-95FD-63F024B96354}"/>
    <cellStyle name="Output 2 2" xfId="6232" xr:uid="{CB7C0B27-D7B2-4B66-90D7-44DAEAA8AA6A}"/>
    <cellStyle name="Output 2 3" xfId="6895" xr:uid="{D1C8A9C9-5881-4275-B66A-361EA67D2924}"/>
    <cellStyle name="Output 2 3 10" xfId="11278" xr:uid="{96A54745-3015-4688-A2F7-425E5030243A}"/>
    <cellStyle name="Output 2 3 11" xfId="11954" xr:uid="{28FC867B-CEC1-4781-A748-3C080A200215}"/>
    <cellStyle name="Output 2 3 2" xfId="7680" xr:uid="{8D3E46FE-769B-4AF1-87A1-E9A99C373EEC}"/>
    <cellStyle name="Output 2 3 2 10" xfId="18009" xr:uid="{3E779745-50A9-4D56-A167-60A71E1D0D78}"/>
    <cellStyle name="Output 2 3 2 2" xfId="9320" xr:uid="{6F5D70B8-3EB6-4B00-9C55-E1534EEBC07C}"/>
    <cellStyle name="Output 2 3 2 2 2" xfId="13754" xr:uid="{05AE6D9E-68C5-42EC-8796-5C776DF605BB}"/>
    <cellStyle name="Output 2 3 2 2 3" xfId="14716" xr:uid="{D384AA75-7623-4D8E-90E6-8E98B8D73A47}"/>
    <cellStyle name="Output 2 3 2 2 4" xfId="15668" xr:uid="{23AB30B3-2137-473F-A253-39D592FB6D13}"/>
    <cellStyle name="Output 2 3 2 2 5" xfId="16548" xr:uid="{6C53F4A5-CD20-4AA2-A644-C59C1130F3D6}"/>
    <cellStyle name="Output 2 3 2 2 6" xfId="17414" xr:uid="{28E871AF-AFF0-4F04-A58E-350B04FDFEDC}"/>
    <cellStyle name="Output 2 3 2 2 7" xfId="18190" xr:uid="{65DA8015-7478-47B4-9F64-2251BFE8E103}"/>
    <cellStyle name="Output 2 3 2 2 8" xfId="18947" xr:uid="{E0A0F291-0338-4915-BF96-177D15342F4B}"/>
    <cellStyle name="Output 2 3 2 3" xfId="9774" xr:uid="{7C6AFB7A-4C19-4A1F-8D11-C9BBBCCF30D7}"/>
    <cellStyle name="Output 2 3 2 3 2" xfId="14178" xr:uid="{0F5FDECC-6ABF-4A32-91A5-02C2210CF395}"/>
    <cellStyle name="Output 2 3 2 3 3" xfId="15138" xr:uid="{8E1E461D-7AD9-44F5-AB2A-36EDFA5161C1}"/>
    <cellStyle name="Output 2 3 2 3 4" xfId="16090" xr:uid="{1B0B8DD1-9F27-4AEB-8C35-FA8A3B9A460A}"/>
    <cellStyle name="Output 2 3 2 3 5" xfId="16964" xr:uid="{6F75665C-05E7-4CB4-AA4D-DFB462CC8377}"/>
    <cellStyle name="Output 2 3 2 3 6" xfId="17829" xr:uid="{D4D93947-A485-4682-A6AE-8BADCCDF7280}"/>
    <cellStyle name="Output 2 3 2 3 7" xfId="18605" xr:uid="{217C25B8-DC0E-4654-A772-A5995159F25F}"/>
    <cellStyle name="Output 2 3 2 3 8" xfId="19362" xr:uid="{C5137FC5-C8BE-487A-A177-1086D8E44E22}"/>
    <cellStyle name="Output 2 3 2 4" xfId="12738" xr:uid="{8CF7D7B0-AA8C-43B3-AD5B-B960986E7CD8}"/>
    <cellStyle name="Output 2 3 2 5" xfId="13355" xr:uid="{D250F093-D523-48A2-8512-3B4D15EBCAA0}"/>
    <cellStyle name="Output 2 3 2 6" xfId="14369" xr:uid="{503A303E-D010-49DD-982A-58D54796722A}"/>
    <cellStyle name="Output 2 3 2 7" xfId="15327" xr:uid="{D3437734-430C-488A-8925-962A15CEAF82}"/>
    <cellStyle name="Output 2 3 2 8" xfId="16271" xr:uid="{2046D54A-3D0A-45BD-8595-42B9E7A33A31}"/>
    <cellStyle name="Output 2 3 2 9" xfId="17144" xr:uid="{F101D539-8FF2-4273-950C-5A23C236A7F1}"/>
    <cellStyle name="Output 2 3 3" xfId="8535" xr:uid="{BAAEADF4-E7FD-4E8E-BA70-0BCB475DD6B0}"/>
    <cellStyle name="Output 2 3 3 2" xfId="13275" xr:uid="{B54E7376-318C-44EF-971B-442EA4D40A77}"/>
    <cellStyle name="Output 2 3 3 3" xfId="14295" xr:uid="{839A7BFE-A205-46E1-B145-783E0EE58D4D}"/>
    <cellStyle name="Output 2 3 3 4" xfId="15255" xr:uid="{C8D2DB66-E95D-4276-993C-920EEBC9EDA2}"/>
    <cellStyle name="Output 2 3 3 5" xfId="16204" xr:uid="{CA1C5503-CF22-4D04-A868-116684572A3B}"/>
    <cellStyle name="Output 2 3 3 6" xfId="17077" xr:uid="{66D57038-5919-4046-B6B1-A6452A042F0B}"/>
    <cellStyle name="Output 2 3 3 7" xfId="17942" xr:uid="{113833BA-7BF8-426B-8F43-349DCB559C66}"/>
    <cellStyle name="Output 2 3 3 8" xfId="18718" xr:uid="{DE4D4721-CD54-4BCE-838C-0BA5A7EEBF08}"/>
    <cellStyle name="Output 2 3 4" xfId="9545" xr:uid="{3A547674-9DD6-42E7-9211-56129DD79A47}"/>
    <cellStyle name="Output 2 3 4 2" xfId="13949" xr:uid="{1EAC8404-E0F3-4668-8373-00480844610B}"/>
    <cellStyle name="Output 2 3 4 3" xfId="14909" xr:uid="{2F09CA12-2141-4971-BBD3-839E60EDBFD7}"/>
    <cellStyle name="Output 2 3 4 4" xfId="15861" xr:uid="{85F934A8-C8F1-4E4B-B4D3-160ADAD9FF81}"/>
    <cellStyle name="Output 2 3 4 5" xfId="16735" xr:uid="{7522F6D9-2515-4C30-B7EA-C06B9BA45B74}"/>
    <cellStyle name="Output 2 3 4 6" xfId="17600" xr:uid="{D0041A8A-E41F-4140-B6BC-81287235CF1B}"/>
    <cellStyle name="Output 2 3 4 7" xfId="18376" xr:uid="{6AC9FE67-D93F-4FA7-A73F-57F3684637FF}"/>
    <cellStyle name="Output 2 3 4 8" xfId="19133" xr:uid="{2E3B6B88-098C-4558-AEDE-6E2F99FF9DFC}"/>
    <cellStyle name="Output 2 3 5" xfId="12246" xr:uid="{4E64FF2E-2AA5-40D6-BE0E-EBC177CB3912}"/>
    <cellStyle name="Output 2 3 6" xfId="10617" xr:uid="{60DA4AF3-02D0-442D-B744-62F5B357CF7B}"/>
    <cellStyle name="Output 2 3 7" xfId="11685" xr:uid="{3F72883C-7ED0-4E48-8C53-75EDF7DFD265}"/>
    <cellStyle name="Output 2 3 8" xfId="11094" xr:uid="{1BCFBCFC-53A5-43F4-A582-4A9D4773D5B4}"/>
    <cellStyle name="Output 2 3 9" xfId="11448" xr:uid="{31C8A8FA-1038-44C4-8032-8BED27441FFF}"/>
    <cellStyle name="Output 2 4" xfId="7157" xr:uid="{CC0124A3-9241-41D7-BF6F-C7AFD74AC26B}"/>
    <cellStyle name="Output 2 4 10" xfId="13153" xr:uid="{A65887CA-C65F-4F5E-93F4-0DA23D151A6F}"/>
    <cellStyle name="Output 2 4 2" xfId="8797" xr:uid="{A360AD6F-F92A-4EDA-91B5-04F1000C18E0}"/>
    <cellStyle name="Output 2 4 2 2" xfId="13457" xr:uid="{ADF83187-FFBC-42D1-A215-8D5C8EE68E5C}"/>
    <cellStyle name="Output 2 4 2 3" xfId="14463" xr:uid="{9A12C6EA-5E6B-454B-845D-06523DB65BE9}"/>
    <cellStyle name="Output 2 4 2 4" xfId="15421" xr:uid="{70C5D650-BAE3-4F07-B81C-160735A07830}"/>
    <cellStyle name="Output 2 4 2 5" xfId="16348" xr:uid="{DE2C5D55-AEF4-474D-ACD6-5E1A14992CCF}"/>
    <cellStyle name="Output 2 4 2 6" xfId="17219" xr:uid="{BBB4684E-4E1A-4F92-AA64-9EDC8BA1A745}"/>
    <cellStyle name="Output 2 4 2 7" xfId="18066" xr:uid="{3A2785B5-B322-4B13-8CE8-C6EBA09EBEA7}"/>
    <cellStyle name="Output 2 4 2 8" xfId="18833" xr:uid="{A2B3C834-5ED1-4A52-937D-45040AC1B7F3}"/>
    <cellStyle name="Output 2 4 3" xfId="9660" xr:uid="{46044D97-6A2B-4CD6-A0E2-4AFE2F74A757}"/>
    <cellStyle name="Output 2 4 3 2" xfId="14064" xr:uid="{1412DE42-ED66-41DC-B522-77327C3DB5CC}"/>
    <cellStyle name="Output 2 4 3 3" xfId="15024" xr:uid="{1BD7DA74-AFC0-4F9E-9BAC-4DD53972F50C}"/>
    <cellStyle name="Output 2 4 3 4" xfId="15976" xr:uid="{1A098C96-69B7-4D5A-9D23-C59A8E0FAED7}"/>
    <cellStyle name="Output 2 4 3 5" xfId="16850" xr:uid="{5871EC61-EE4B-415B-A838-DF0098FF862A}"/>
    <cellStyle name="Output 2 4 3 6" xfId="17715" xr:uid="{8F3E9C7A-7FEC-45D6-9309-57E92978E978}"/>
    <cellStyle name="Output 2 4 3 7" xfId="18491" xr:uid="{04611DB5-002F-4B57-A03E-F4BD8807193C}"/>
    <cellStyle name="Output 2 4 3 8" xfId="19248" xr:uid="{51DB85BC-2CDC-43A9-BDE3-532AF93D9611}"/>
    <cellStyle name="Output 2 4 4" xfId="12427" xr:uid="{A1EAA93A-51D5-4404-9510-0C5100EFBEAD}"/>
    <cellStyle name="Output 2 4 5" xfId="10449" xr:uid="{AE42F055-E229-440B-A72A-20C9BB77B97F}"/>
    <cellStyle name="Output 2 4 6" xfId="11706" xr:uid="{71565C93-0D50-4625-B7E3-B6AC0922C283}"/>
    <cellStyle name="Output 2 4 7" xfId="11078" xr:uid="{493283B0-32FD-47F3-B9AE-E90CFD4E6F11}"/>
    <cellStyle name="Output 2 4 8" xfId="12556" xr:uid="{20DABE76-486A-44F6-BDD7-A60776CDD4C2}"/>
    <cellStyle name="Output 2 4 9" xfId="10337" xr:uid="{BD1CDBB7-7C5A-4B61-817A-8B2AB5EE5E3B}"/>
    <cellStyle name="Output 2 5" xfId="7999" xr:uid="{337548EC-B1E9-4F9B-8A45-E0FE9AF2842C}"/>
    <cellStyle name="Output 2 5 2" xfId="12968" xr:uid="{8B5732D5-8800-4B88-8579-98A853BAF874}"/>
    <cellStyle name="Output 2 5 3" xfId="10021" xr:uid="{835D266D-3661-47D2-B148-619564CB8FBC}"/>
    <cellStyle name="Output 2 5 4" xfId="11799" xr:uid="{D2560540-DE84-4EC0-A24D-1AB6A0CA6A57}"/>
    <cellStyle name="Output 2 5 5" xfId="11003" xr:uid="{9E964DF8-88D2-419D-9B74-86BB0DC2F875}"/>
    <cellStyle name="Output 2 5 6" xfId="13392" xr:uid="{EA8FDFD3-04C5-4DDB-BA91-7E3D8DA627AA}"/>
    <cellStyle name="Output 2 5 7" xfId="14401" xr:uid="{FBAC509D-5BA3-4570-A53E-C345B6EA02B1}"/>
    <cellStyle name="Output 2 5 8" xfId="15359" xr:uid="{BD77811A-EFAF-4C97-AE02-0A314D1EBC14}"/>
    <cellStyle name="Output 2 6" xfId="9432" xr:uid="{844A6395-719A-42F2-BB90-08BF6F174F1F}"/>
    <cellStyle name="Output 2 6 2" xfId="13836" xr:uid="{17FE5CCC-037F-4487-802B-06EDC96B3F4F}"/>
    <cellStyle name="Output 2 6 3" xfId="14796" xr:uid="{2FD23C91-D6FE-4671-8BA0-D2AFD362DEA0}"/>
    <cellStyle name="Output 2 6 4" xfId="15748" xr:uid="{A5036DEC-5D04-432D-B623-BB92C580096F}"/>
    <cellStyle name="Output 2 6 5" xfId="16622" xr:uid="{033F968C-44D7-4F78-A971-E8FA3A5FF339}"/>
    <cellStyle name="Output 2 6 6" xfId="17487" xr:uid="{D8EC3BAE-1364-4214-95A0-8D3C87925633}"/>
    <cellStyle name="Output 2 6 7" xfId="18263" xr:uid="{5A5AF52F-6EC8-4CFC-A3E7-D89AF1462A13}"/>
    <cellStyle name="Output 2 6 8" xfId="19020" xr:uid="{27753471-8C9C-4999-A059-E6A8498B7150}"/>
    <cellStyle name="Output 2 7" xfId="11873" xr:uid="{6ADE41CD-115A-41B2-85BD-979F5E009187}"/>
    <cellStyle name="Output 2 8" xfId="10938" xr:uid="{3FC17E56-2874-4061-95F8-3B459FA74F77}"/>
    <cellStyle name="Output 2 9" xfId="11492" xr:uid="{25AD527C-28C2-4278-8F80-30E9451B750C}"/>
    <cellStyle name="Output 3" xfId="6233" xr:uid="{79EF40D7-9C33-4F73-81FE-E3F8324A9C6B}"/>
    <cellStyle name="Output 3 10" xfId="12041" xr:uid="{0C1CEAD0-530E-4AE4-8E9E-62ABF391F3ED}"/>
    <cellStyle name="Output 3 11" xfId="10793" xr:uid="{6A5D58CC-5DB7-46B6-8906-805EF76C5B27}"/>
    <cellStyle name="Output 3 12" xfId="11623" xr:uid="{7EA04A0B-E65C-4E26-9760-759435310D56}"/>
    <cellStyle name="Output 3 2" xfId="6896" xr:uid="{EE8122B9-141A-4F2B-8FAF-234971AFABF8}"/>
    <cellStyle name="Output 3 2 10" xfId="11128" xr:uid="{7BC137D2-EA95-4DAD-8FEE-02DC11F2BBCC}"/>
    <cellStyle name="Output 3 2 11" xfId="11962" xr:uid="{60083D82-690E-4B2C-8BD5-D485DA6303A3}"/>
    <cellStyle name="Output 3 2 2" xfId="7681" xr:uid="{A57944AB-7C67-4F71-B922-29EA2EA6FF7F}"/>
    <cellStyle name="Output 3 2 2 10" xfId="16464" xr:uid="{06388B99-F8EC-4B40-89FD-6768B49421C8}"/>
    <cellStyle name="Output 3 2 2 2" xfId="9321" xr:uid="{B90209FC-D84F-4E30-B299-914F2DFDC5DB}"/>
    <cellStyle name="Output 3 2 2 2 2" xfId="13755" xr:uid="{35DB1131-C854-4657-ABDB-D006B7C73B7B}"/>
    <cellStyle name="Output 3 2 2 2 3" xfId="14717" xr:uid="{BC6A67D8-BDCB-4E42-B563-A6B42CF21155}"/>
    <cellStyle name="Output 3 2 2 2 4" xfId="15669" xr:uid="{E9524AD0-E010-4EC4-91B3-6A7DA693E61E}"/>
    <cellStyle name="Output 3 2 2 2 5" xfId="16549" xr:uid="{E4E95B2F-4EB7-43D5-BF34-C37002DBCA62}"/>
    <cellStyle name="Output 3 2 2 2 6" xfId="17415" xr:uid="{B5B51134-4EEF-4436-97FF-4143F15D4963}"/>
    <cellStyle name="Output 3 2 2 2 7" xfId="18191" xr:uid="{3AF695F1-A184-4FBA-BF04-0DD54CA0906D}"/>
    <cellStyle name="Output 3 2 2 2 8" xfId="18948" xr:uid="{BEE14378-7809-4AEF-9A56-F8BE6C4A46B9}"/>
    <cellStyle name="Output 3 2 2 3" xfId="9775" xr:uid="{AD429C67-C61C-4339-B6DE-A7BE0481C5A6}"/>
    <cellStyle name="Output 3 2 2 3 2" xfId="14179" xr:uid="{07769BF9-3737-4198-AA5C-5D3CB997125F}"/>
    <cellStyle name="Output 3 2 2 3 3" xfId="15139" xr:uid="{624078F8-5BE3-46F3-A20C-564DF3D2C96F}"/>
    <cellStyle name="Output 3 2 2 3 4" xfId="16091" xr:uid="{BEE56D5F-0C08-4679-B497-1B26277F6CE9}"/>
    <cellStyle name="Output 3 2 2 3 5" xfId="16965" xr:uid="{D78921CA-965D-456E-B8B1-921C41C5E9EB}"/>
    <cellStyle name="Output 3 2 2 3 6" xfId="17830" xr:uid="{F8A45A17-8C3E-4940-92E9-9874406C697D}"/>
    <cellStyle name="Output 3 2 2 3 7" xfId="18606" xr:uid="{211AFFCF-7886-4074-89AB-0763D355DAAE}"/>
    <cellStyle name="Output 3 2 2 3 8" xfId="19363" xr:uid="{DE0057B2-4F58-4819-8AD9-D36D59FB2B38}"/>
    <cellStyle name="Output 3 2 2 4" xfId="12739" xr:uid="{52424603-C996-4821-94A4-EBC49F9F0143}"/>
    <cellStyle name="Output 3 2 2 5" xfId="12326" xr:uid="{0782953B-77ED-47C6-BE6A-F7C48ED4B84C}"/>
    <cellStyle name="Output 3 2 2 6" xfId="10542" xr:uid="{BCB932F4-5931-4C6C-9E85-39F7391E9BD3}"/>
    <cellStyle name="Output 3 2 2 7" xfId="13634" xr:uid="{F377D728-3586-47C3-9531-1DB9D9E1936D}"/>
    <cellStyle name="Output 3 2 2 8" xfId="14612" xr:uid="{C168441D-4713-4394-ADD9-83A1B9175BB6}"/>
    <cellStyle name="Output 3 2 2 9" xfId="15565" xr:uid="{F6772195-790B-4416-B709-966731A0F6F4}"/>
    <cellStyle name="Output 3 2 3" xfId="8536" xr:uid="{7A0846AA-405A-460D-BE62-B9117D7E103A}"/>
    <cellStyle name="Output 3 2 3 2" xfId="13276" xr:uid="{EE2919F4-3BD2-4D5C-9CB8-CE73292F12A6}"/>
    <cellStyle name="Output 3 2 3 3" xfId="14296" xr:uid="{20002083-269E-45A0-B0EB-D1B2CF6E21CC}"/>
    <cellStyle name="Output 3 2 3 4" xfId="15256" xr:uid="{3E7BCAB0-D3C9-4DB9-967E-3F68DA2068FD}"/>
    <cellStyle name="Output 3 2 3 5" xfId="16205" xr:uid="{A94E872B-DD18-44D2-A379-7F24EFD156FC}"/>
    <cellStyle name="Output 3 2 3 6" xfId="17078" xr:uid="{33C93B98-CF35-4555-959B-6DF02E1DBB8E}"/>
    <cellStyle name="Output 3 2 3 7" xfId="17943" xr:uid="{B285F754-6701-40EE-BF6F-FA51C1EB4049}"/>
    <cellStyle name="Output 3 2 3 8" xfId="18719" xr:uid="{BD9BFAC0-86C0-41A5-85AB-7D872A7C417F}"/>
    <cellStyle name="Output 3 2 4" xfId="9546" xr:uid="{6DFE5D6B-6505-4573-9573-E3A6DFF64273}"/>
    <cellStyle name="Output 3 2 4 2" xfId="13950" xr:uid="{BC2AA985-EAF6-4765-814F-4FD71719D1E0}"/>
    <cellStyle name="Output 3 2 4 3" xfId="14910" xr:uid="{1314CA84-85EF-4C40-8140-A571B3258ADF}"/>
    <cellStyle name="Output 3 2 4 4" xfId="15862" xr:uid="{83679D18-B38E-4C28-9136-B1A8A910365B}"/>
    <cellStyle name="Output 3 2 4 5" xfId="16736" xr:uid="{50F3C779-43FB-4E5C-BD07-5B365D4C9C6D}"/>
    <cellStyle name="Output 3 2 4 6" xfId="17601" xr:uid="{D2C81CB9-218F-4BE7-B5E3-D9FB1C011721}"/>
    <cellStyle name="Output 3 2 4 7" xfId="18377" xr:uid="{3CB14C67-FB65-4BBA-BC91-8813BBA4086A}"/>
    <cellStyle name="Output 3 2 4 8" xfId="19134" xr:uid="{6F617569-E33D-4415-A636-676704FF91C0}"/>
    <cellStyle name="Output 3 2 5" xfId="12247" xr:uid="{DF11154B-DF0A-4D9E-A053-9310211554AE}"/>
    <cellStyle name="Output 3 2 6" xfId="10616" xr:uid="{F3DCD4BF-0797-4286-B41C-74B7ECC99A9A}"/>
    <cellStyle name="Output 3 2 7" xfId="12083" xr:uid="{A6235D46-6596-4301-BDF7-ECDB7C1B9421}"/>
    <cellStyle name="Output 3 2 8" xfId="10765" xr:uid="{E26492DF-4CBE-402A-8CB3-116AB0DED281}"/>
    <cellStyle name="Output 3 2 9" xfId="11647" xr:uid="{59BFC874-8FB1-4D38-9675-515F54101F28}"/>
    <cellStyle name="Output 3 3" xfId="7158" xr:uid="{DD6C9E17-40D7-461D-A9A8-CEBA3A08587A}"/>
    <cellStyle name="Output 3 3 10" xfId="15526" xr:uid="{241C85CF-5C8C-43C9-B15D-A4BC6942B57F}"/>
    <cellStyle name="Output 3 3 2" xfId="8798" xr:uid="{BA241AA7-0872-469C-AD17-41CC963489E5}"/>
    <cellStyle name="Output 3 3 2 2" xfId="13458" xr:uid="{8D95F040-66ED-4213-A4A6-05610A39476C}"/>
    <cellStyle name="Output 3 3 2 3" xfId="14464" xr:uid="{1436827A-5E05-4671-9378-A23A93C09490}"/>
    <cellStyle name="Output 3 3 2 4" xfId="15422" xr:uid="{261710F6-6945-41BE-A6A9-160017600BD1}"/>
    <cellStyle name="Output 3 3 2 5" xfId="16349" xr:uid="{C8F3C2F9-488F-4403-9C86-166F974382EA}"/>
    <cellStyle name="Output 3 3 2 6" xfId="17220" xr:uid="{8BFE6236-BB97-4B29-8A12-42643A86B18F}"/>
    <cellStyle name="Output 3 3 2 7" xfId="18067" xr:uid="{795B26AC-E9E1-4260-9A1A-513976EF4ADD}"/>
    <cellStyle name="Output 3 3 2 8" xfId="18834" xr:uid="{EB41F6F5-1F2E-4CA3-930D-1F7B1CC98F0C}"/>
    <cellStyle name="Output 3 3 3" xfId="9661" xr:uid="{F4F73D49-2E26-472B-9133-2D9FE233B5AB}"/>
    <cellStyle name="Output 3 3 3 2" xfId="14065" xr:uid="{443A4C4A-D972-47C2-BA05-F11F310833EE}"/>
    <cellStyle name="Output 3 3 3 3" xfId="15025" xr:uid="{3160885F-8D87-4803-849C-28A52D7C3B49}"/>
    <cellStyle name="Output 3 3 3 4" xfId="15977" xr:uid="{D0F74A44-FB15-47E4-A012-587FE2321B21}"/>
    <cellStyle name="Output 3 3 3 5" xfId="16851" xr:uid="{463A9619-5FEB-418C-A246-240BAF8F2D88}"/>
    <cellStyle name="Output 3 3 3 6" xfId="17716" xr:uid="{74DB54BC-5B72-4AB3-AB27-83CE49981B22}"/>
    <cellStyle name="Output 3 3 3 7" xfId="18492" xr:uid="{BF036B6C-9078-4F26-8D97-7E51791379B7}"/>
    <cellStyle name="Output 3 3 3 8" xfId="19249" xr:uid="{975DF619-9C3B-4ACD-A18E-3FE04D49FCCA}"/>
    <cellStyle name="Output 3 3 4" xfId="12428" xr:uid="{B0085F7D-882F-4D03-9718-7D9BAC4E92AF}"/>
    <cellStyle name="Output 3 3 5" xfId="10448" xr:uid="{BDEE9BE4-A8FD-4369-BF97-BD075B475738}"/>
    <cellStyle name="Output 3 3 6" xfId="11707" xr:uid="{9504B3D1-472E-4A9A-92D2-030B3FCE3286}"/>
    <cellStyle name="Output 3 3 7" xfId="11077" xr:uid="{72821358-FD1C-4094-A32E-76E76510CDFF}"/>
    <cellStyle name="Output 3 3 8" xfId="13581" xr:uid="{E735E948-D4F8-4B1D-88F8-84CB882F4724}"/>
    <cellStyle name="Output 3 3 9" xfId="14569" xr:uid="{EFA6626A-DD58-46C5-90A1-7E656FE13752}"/>
    <cellStyle name="Output 3 4" xfId="8000" xr:uid="{FF54D122-7AC6-430E-923E-48429287BB9D}"/>
    <cellStyle name="Output 3 4 2" xfId="12969" xr:uid="{A375A1E2-F45E-4FAB-B8DD-B72B46CB8D7B}"/>
    <cellStyle name="Output 3 4 3" xfId="10020" xr:uid="{72313693-C6CB-41B1-BDD3-65A8FDCBEEFD}"/>
    <cellStyle name="Output 3 4 4" xfId="11800" xr:uid="{0A003129-F4B8-44F3-B538-63B863C99174}"/>
    <cellStyle name="Output 3 4 5" xfId="11002" xr:uid="{F1F24517-B458-44CF-8C22-CA5912847750}"/>
    <cellStyle name="Output 3 4 6" xfId="12879" xr:uid="{6F2A16CC-B4D0-41F8-B7C0-79E18AC1A153}"/>
    <cellStyle name="Output 3 4 7" xfId="10099" xr:uid="{3EE753A3-8416-4685-8FF4-C9E334380FBA}"/>
    <cellStyle name="Output 3 4 8" xfId="12675" xr:uid="{6D3801DF-3AA7-4F56-8758-7734F6E9F6D0}"/>
    <cellStyle name="Output 3 5" xfId="9433" xr:uid="{96D60F1A-40F4-4206-BB53-6033CA8AA9F7}"/>
    <cellStyle name="Output 3 5 2" xfId="13837" xr:uid="{895CD960-9B8D-4124-BA90-4F7AB685BD5E}"/>
    <cellStyle name="Output 3 5 3" xfId="14797" xr:uid="{8BB3491C-3DC3-4531-80F0-389430A75809}"/>
    <cellStyle name="Output 3 5 4" xfId="15749" xr:uid="{B9926D84-4945-4E32-95FE-F5777A8F01C9}"/>
    <cellStyle name="Output 3 5 5" xfId="16623" xr:uid="{12459479-A863-4F10-B7C2-AACBD2FB2A7C}"/>
    <cellStyle name="Output 3 5 6" xfId="17488" xr:uid="{18EC9688-FB22-4EA8-B40F-C543879A7FF5}"/>
    <cellStyle name="Output 3 5 7" xfId="18264" xr:uid="{563627FF-7253-40AB-9E41-5D73E2564CBA}"/>
    <cellStyle name="Output 3 5 8" xfId="19021" xr:uid="{29765ED4-4F3F-4819-B859-B86C318CEA24}"/>
    <cellStyle name="Output 3 6" xfId="11875" xr:uid="{7CAB364F-C0EA-40EF-90CC-30AE17DC04C4}"/>
    <cellStyle name="Output 3 7" xfId="10936" xr:uid="{E9B2BEEB-35A7-4D12-9A2E-613504E3D644}"/>
    <cellStyle name="Output 3 8" xfId="11494" xr:uid="{E37E5423-E809-410C-9B62-CB5BC10D133A}"/>
    <cellStyle name="Output 3 9" xfId="11235" xr:uid="{8F1E657B-23B9-488F-AFBA-763BCA9E2262}"/>
    <cellStyle name="Output 4" xfId="6234" xr:uid="{27E9E4C3-557B-4FBA-859D-CAE8652436C9}"/>
    <cellStyle name="Output 4 10" xfId="12529" xr:uid="{1B8BFFD0-3EAC-443A-B261-55774EC63140}"/>
    <cellStyle name="Output 4 11" xfId="10352" xr:uid="{8C2219F2-B4D8-4F11-856E-7B138A40D6FE}"/>
    <cellStyle name="Output 4 12" xfId="13663" xr:uid="{8EC2F67E-97E1-4E50-9E2D-24DF23DCE4DA}"/>
    <cellStyle name="Output 4 2" xfId="6897" xr:uid="{C202744C-37FA-4ED0-A943-37589A6880D7}"/>
    <cellStyle name="Output 4 2 10" xfId="11127" xr:uid="{A65B8E4A-C030-4503-B097-1A79AA582954}"/>
    <cellStyle name="Output 4 2 11" xfId="12550" xr:uid="{89A7A199-FE2A-4DCB-B746-C8A4012ACF53}"/>
    <cellStyle name="Output 4 2 2" xfId="7682" xr:uid="{F90A7BE1-AF4B-47A1-8D38-2D60E6AAC144}"/>
    <cellStyle name="Output 4 2 2 10" xfId="17182" xr:uid="{169C3773-2101-4B8D-AA0B-E93A4ACC6544}"/>
    <cellStyle name="Output 4 2 2 2" xfId="9322" xr:uid="{779E833E-5D27-4598-8A76-A2B2DD480044}"/>
    <cellStyle name="Output 4 2 2 2 2" xfId="13756" xr:uid="{7C0670D3-D1D0-4B38-8803-91A25F8C6751}"/>
    <cellStyle name="Output 4 2 2 2 3" xfId="14718" xr:uid="{3FABC0B1-5177-4E59-A4A9-4CBA35231E4C}"/>
    <cellStyle name="Output 4 2 2 2 4" xfId="15670" xr:uid="{25F4F2ED-CEDD-4426-B190-9A19F92544D0}"/>
    <cellStyle name="Output 4 2 2 2 5" xfId="16550" xr:uid="{B124F5C9-443A-4C84-8CEC-7B81D987D8F1}"/>
    <cellStyle name="Output 4 2 2 2 6" xfId="17416" xr:uid="{02268AE3-59DB-4D23-8B14-49734922F3C8}"/>
    <cellStyle name="Output 4 2 2 2 7" xfId="18192" xr:uid="{21F42EAB-EC2E-4E11-A55F-4912A2D7766A}"/>
    <cellStyle name="Output 4 2 2 2 8" xfId="18949" xr:uid="{FB623ABC-15B0-4F15-A978-777FBC85FBED}"/>
    <cellStyle name="Output 4 2 2 3" xfId="9776" xr:uid="{CC2EFB40-1487-482B-8D11-F35BCBB89143}"/>
    <cellStyle name="Output 4 2 2 3 2" xfId="14180" xr:uid="{16139FD2-80CE-48CE-BF39-3785F85AC109}"/>
    <cellStyle name="Output 4 2 2 3 3" xfId="15140" xr:uid="{2C7CD133-5748-4D52-BAF9-227270001E09}"/>
    <cellStyle name="Output 4 2 2 3 4" xfId="16092" xr:uid="{432F472B-6481-46EC-85F8-D03BE120348D}"/>
    <cellStyle name="Output 4 2 2 3 5" xfId="16966" xr:uid="{209FC615-D34C-4613-B451-2CD47E9B4CF0}"/>
    <cellStyle name="Output 4 2 2 3 6" xfId="17831" xr:uid="{EBCDB7A6-4A49-430E-B8A3-15F2A9366F37}"/>
    <cellStyle name="Output 4 2 2 3 7" xfId="18607" xr:uid="{2F40855C-B719-425E-9465-31AA694B0519}"/>
    <cellStyle name="Output 4 2 2 3 8" xfId="19364" xr:uid="{BE7F2900-E8B2-4902-A6FB-0143C6AC8CD8}"/>
    <cellStyle name="Output 4 2 2 4" xfId="12740" xr:uid="{AE0B0873-7DBC-4BC3-B677-B6065512040E}"/>
    <cellStyle name="Output 4 2 2 5" xfId="10216" xr:uid="{7841D999-3BCA-454F-AF9A-78F5D003CD36}"/>
    <cellStyle name="Output 4 2 2 6" xfId="13419" xr:uid="{05BE1192-B7D2-41D9-86FB-B13C3E39FF5D}"/>
    <cellStyle name="Output 4 2 2 7" xfId="14426" xr:uid="{19A0D9A5-6C55-47EF-B282-4D341D626BA0}"/>
    <cellStyle name="Output 4 2 2 8" xfId="15384" xr:uid="{246F16E6-1FA5-4BB5-8461-E7E753F44956}"/>
    <cellStyle name="Output 4 2 2 9" xfId="16311" xr:uid="{9A113F50-5D1C-4EFD-A648-E5C0F0D7D429}"/>
    <cellStyle name="Output 4 2 3" xfId="8537" xr:uid="{E083A7F8-542D-4F4C-9389-1E370344EF2C}"/>
    <cellStyle name="Output 4 2 3 2" xfId="13277" xr:uid="{E7E0C07C-9923-4519-B909-F057C07EF541}"/>
    <cellStyle name="Output 4 2 3 3" xfId="14297" xr:uid="{7B0B04AC-8AF0-4052-A4A7-7355B4E7C6B9}"/>
    <cellStyle name="Output 4 2 3 4" xfId="15257" xr:uid="{F6F9E7E0-D95C-4B3D-880D-32F86D7C38DB}"/>
    <cellStyle name="Output 4 2 3 5" xfId="16206" xr:uid="{AEE93B20-C389-4D0F-9C30-7DAD0843693C}"/>
    <cellStyle name="Output 4 2 3 6" xfId="17079" xr:uid="{EB6A91DE-349A-4EDF-8366-8A6972027138}"/>
    <cellStyle name="Output 4 2 3 7" xfId="17944" xr:uid="{6B80597C-1371-4929-A933-E02BC6275F6F}"/>
    <cellStyle name="Output 4 2 3 8" xfId="18720" xr:uid="{0168C5B5-1364-456C-95E9-B640F0244B22}"/>
    <cellStyle name="Output 4 2 4" xfId="9547" xr:uid="{6A8DCD01-72BA-48A2-B3CD-245E3A74A868}"/>
    <cellStyle name="Output 4 2 4 2" xfId="13951" xr:uid="{636B3581-10ED-4D9B-A002-18436F12D6C7}"/>
    <cellStyle name="Output 4 2 4 3" xfId="14911" xr:uid="{52839A79-4322-4B4E-8D5A-0173F3C64333}"/>
    <cellStyle name="Output 4 2 4 4" xfId="15863" xr:uid="{39DD53CC-10B9-4CBD-92FF-CB654572C61F}"/>
    <cellStyle name="Output 4 2 4 5" xfId="16737" xr:uid="{8258153F-0068-493F-BB1C-B9A9F320E0D2}"/>
    <cellStyle name="Output 4 2 4 6" xfId="17602" xr:uid="{FEB1FF06-39DA-49E1-BAFF-92FB0479EC68}"/>
    <cellStyle name="Output 4 2 4 7" xfId="18378" xr:uid="{ECB4B10E-CFBF-4CA8-9D19-F45A12E411A5}"/>
    <cellStyle name="Output 4 2 4 8" xfId="19135" xr:uid="{0D4850F8-672D-468C-A2D8-34537E77A017}"/>
    <cellStyle name="Output 4 2 5" xfId="12248" xr:uid="{849C3E4B-844C-465C-BD43-5D5EB572415B}"/>
    <cellStyle name="Output 4 2 6" xfId="10615" xr:uid="{753821BD-AAFA-43C1-AB54-BE3717F9F504}"/>
    <cellStyle name="Output 4 2 7" xfId="12084" xr:uid="{838480B8-129B-4B86-8E73-F0DCFD9EA83A}"/>
    <cellStyle name="Output 4 2 8" xfId="10764" xr:uid="{EDF1994E-D9B7-4C49-A7F6-AE5CF480A2AE}"/>
    <cellStyle name="Output 4 2 9" xfId="11648" xr:uid="{E03A641B-0DAF-4D45-A8EA-A0B19CE3DD06}"/>
    <cellStyle name="Output 4 3" xfId="7159" xr:uid="{C7C50632-8AD8-4A0E-94AF-55805AAF3E1D}"/>
    <cellStyle name="Output 4 3 10" xfId="12296" xr:uid="{C7DABC08-337F-4BE2-9DF6-DF7F24B6C265}"/>
    <cellStyle name="Output 4 3 2" xfId="8799" xr:uid="{16343ACA-03EB-41F2-88AC-464AB3039B9F}"/>
    <cellStyle name="Output 4 3 2 2" xfId="13459" xr:uid="{F23A0DEA-40A0-4927-93AA-F86476F7720F}"/>
    <cellStyle name="Output 4 3 2 3" xfId="14465" xr:uid="{C359389F-2B6C-4254-B688-25D69D0838A5}"/>
    <cellStyle name="Output 4 3 2 4" xfId="15423" xr:uid="{46B233B4-AB08-459B-BDBB-65633C03DCF5}"/>
    <cellStyle name="Output 4 3 2 5" xfId="16350" xr:uid="{F0D8B005-C126-419B-8BBA-3EFFF952D007}"/>
    <cellStyle name="Output 4 3 2 6" xfId="17221" xr:uid="{3AD5A794-BA91-4CD6-86C1-02FE7E7F4BE6}"/>
    <cellStyle name="Output 4 3 2 7" xfId="18068" xr:uid="{C1BCD596-0143-49C4-AF16-5F89D8BA09D1}"/>
    <cellStyle name="Output 4 3 2 8" xfId="18835" xr:uid="{0D18B361-059C-4C37-B3CE-01D8D05BE72E}"/>
    <cellStyle name="Output 4 3 3" xfId="9662" xr:uid="{A3825B16-6F11-4198-B715-3A6060F69078}"/>
    <cellStyle name="Output 4 3 3 2" xfId="14066" xr:uid="{95ACBE1E-BCA2-492E-A6FD-C969B7A935CE}"/>
    <cellStyle name="Output 4 3 3 3" xfId="15026" xr:uid="{B721F13F-1065-404E-8CCD-D30DEA256CB1}"/>
    <cellStyle name="Output 4 3 3 4" xfId="15978" xr:uid="{F9E83984-7AD8-4019-9C36-B14642DCC7C2}"/>
    <cellStyle name="Output 4 3 3 5" xfId="16852" xr:uid="{8F206FC9-E2F8-43DD-827A-214A41BF5BBC}"/>
    <cellStyle name="Output 4 3 3 6" xfId="17717" xr:uid="{3EAF014D-0E03-40D6-9F2E-092EC24FE4F2}"/>
    <cellStyle name="Output 4 3 3 7" xfId="18493" xr:uid="{4A9E3BCB-2D67-4610-B9C3-7E11865F6EE7}"/>
    <cellStyle name="Output 4 3 3 8" xfId="19250" xr:uid="{CE116151-90AE-4EF3-B368-4AA6260360EC}"/>
    <cellStyle name="Output 4 3 4" xfId="12429" xr:uid="{679E550F-5870-48DA-B792-455950A4FE82}"/>
    <cellStyle name="Output 4 3 5" xfId="10447" xr:uid="{90DF74D7-126E-4F47-90B4-C952E68767AE}"/>
    <cellStyle name="Output 4 3 6" xfId="11708" xr:uid="{DCBF25F1-1F6A-484A-83CC-0009CF3C48F6}"/>
    <cellStyle name="Output 4 3 7" xfId="11076" xr:uid="{C701EDFF-A4EC-4001-BD51-8EDD8E16D813}"/>
    <cellStyle name="Output 4 3 8" xfId="13091" xr:uid="{9AE79A82-9E09-463D-A0A4-A1D971D8584C}"/>
    <cellStyle name="Output 4 3 9" xfId="9925" xr:uid="{CE3173FF-9A66-401C-930A-E55696F62C86}"/>
    <cellStyle name="Output 4 4" xfId="8001" xr:uid="{F7C7C1E6-4883-40CA-9D70-7EE7B092E155}"/>
    <cellStyle name="Output 4 4 2" xfId="12970" xr:uid="{8B6EAEF3-8869-4F43-8827-FF2AA60CB098}"/>
    <cellStyle name="Output 4 4 3" xfId="10019" xr:uid="{D96AA0C2-BEF2-4577-8148-22D103F43E98}"/>
    <cellStyle name="Output 4 4 4" xfId="11801" xr:uid="{93CCFA77-7D90-41F8-A256-47E707DFD8F2}"/>
    <cellStyle name="Output 4 4 5" xfId="11001" xr:uid="{300B6D41-98E1-4FF5-BF75-DBBB66655059}"/>
    <cellStyle name="Output 4 4 6" xfId="11455" xr:uid="{B2E1AF14-C30B-4EB3-BBA1-E6855475BA0D}"/>
    <cellStyle name="Output 4 4 7" xfId="11272" xr:uid="{243ECF2D-8DBF-446A-9F72-995CE51EB2F7}"/>
    <cellStyle name="Output 4 4 8" xfId="13552" xr:uid="{299BCE65-5484-481A-9D8A-529EEB2C73C4}"/>
    <cellStyle name="Output 4 5" xfId="9434" xr:uid="{3E8ADCEB-5C27-4A7B-A6AA-655023D42A2E}"/>
    <cellStyle name="Output 4 5 2" xfId="13838" xr:uid="{6A88C6D2-3A3E-4F7C-8FC6-59D3D3BE4D64}"/>
    <cellStyle name="Output 4 5 3" xfId="14798" xr:uid="{6BCE99AB-130A-4E37-BB1D-80A64F8C9AB0}"/>
    <cellStyle name="Output 4 5 4" xfId="15750" xr:uid="{8C2DADC2-613C-45D2-81AC-C44586CF0ADD}"/>
    <cellStyle name="Output 4 5 5" xfId="16624" xr:uid="{70EE8320-61C7-4F5E-82FB-B81B79881F76}"/>
    <cellStyle name="Output 4 5 6" xfId="17489" xr:uid="{D578D542-92FE-49EE-ADE6-EEB75050EC75}"/>
    <cellStyle name="Output 4 5 7" xfId="18265" xr:uid="{101F2673-58A7-4E33-AE1D-0E84AF8B33C2}"/>
    <cellStyle name="Output 4 5 8" xfId="19022" xr:uid="{B879F962-B123-4318-82C3-71904A98AF03}"/>
    <cellStyle name="Output 4 6" xfId="11876" xr:uid="{B8F9EC89-08E1-4A8D-88AD-589DF50479E2}"/>
    <cellStyle name="Output 4 7" xfId="10935" xr:uid="{CD84B70B-1A40-4A49-99E1-DD83D4D541F8}"/>
    <cellStyle name="Output 4 8" xfId="11495" xr:uid="{487888D4-8304-4F8B-9D97-EEB0BBCF3F80}"/>
    <cellStyle name="Output 4 9" xfId="11234" xr:uid="{C6564DFE-FFCA-4E25-B6FF-5A9233A15E1F}"/>
    <cellStyle name="Output 5" xfId="6235" xr:uid="{A5FC35CD-DD02-45CF-980D-01C3E3AA7BD5}"/>
    <cellStyle name="Output 5 10" xfId="13558" xr:uid="{115E868A-CAEC-4309-9346-F64AD281ABC0}"/>
    <cellStyle name="Output 5 11" xfId="14559" xr:uid="{6AE2B172-1C2E-4917-AE86-1542D60F16B9}"/>
    <cellStyle name="Output 5 12" xfId="15517" xr:uid="{F7E9803E-BC70-4CF3-BC2E-ACDCF7C0C8DA}"/>
    <cellStyle name="Output 5 2" xfId="6898" xr:uid="{D97AB570-A2D0-4FC0-9D52-5FE549396BEE}"/>
    <cellStyle name="Output 5 2 10" xfId="11038" xr:uid="{8D137D28-F61D-436A-A156-D73A3E505EFD}"/>
    <cellStyle name="Output 5 2 11" xfId="12563" xr:uid="{B0FF91C3-0F45-495C-8F2C-EC144B2C99D8}"/>
    <cellStyle name="Output 5 2 2" xfId="7683" xr:uid="{7439B3A6-F672-4FD2-A806-9EBDC08D880A}"/>
    <cellStyle name="Output 5 2 2 10" xfId="15620" xr:uid="{CF93EBC4-C22F-49F4-A400-378CC391A05D}"/>
    <cellStyle name="Output 5 2 2 2" xfId="9323" xr:uid="{3DA1124C-5969-4D27-99D9-74E8131855D4}"/>
    <cellStyle name="Output 5 2 2 2 2" xfId="13757" xr:uid="{ED6DA815-04B0-4131-8CD3-2CA0F9143EF9}"/>
    <cellStyle name="Output 5 2 2 2 3" xfId="14719" xr:uid="{F09CCE94-604C-4F64-BF48-97BAB8C92B50}"/>
    <cellStyle name="Output 5 2 2 2 4" xfId="15671" xr:uid="{A363D8B2-026E-4B94-B997-C9E621E9A7ED}"/>
    <cellStyle name="Output 5 2 2 2 5" xfId="16551" xr:uid="{519F8BAC-0A99-44B5-882C-4FEC1E5FCC05}"/>
    <cellStyle name="Output 5 2 2 2 6" xfId="17417" xr:uid="{51F86337-0FD7-4D83-9285-6E020A6B334C}"/>
    <cellStyle name="Output 5 2 2 2 7" xfId="18193" xr:uid="{B96861D1-7175-4678-A9F6-C19CFDD8FFA0}"/>
    <cellStyle name="Output 5 2 2 2 8" xfId="18950" xr:uid="{B0A5D592-6AFF-48D9-BA75-867334EC9C5E}"/>
    <cellStyle name="Output 5 2 2 3" xfId="9777" xr:uid="{1C647DA6-2136-4E9E-BAF9-CDAF08B3E7D2}"/>
    <cellStyle name="Output 5 2 2 3 2" xfId="14181" xr:uid="{9C0AA019-412F-4603-B267-8697B1BFA6A4}"/>
    <cellStyle name="Output 5 2 2 3 3" xfId="15141" xr:uid="{F986B54B-7CC1-4442-AABC-68085D2CD15A}"/>
    <cellStyle name="Output 5 2 2 3 4" xfId="16093" xr:uid="{4ECE6A6D-ACF8-4F35-8680-357760D7FEC2}"/>
    <cellStyle name="Output 5 2 2 3 5" xfId="16967" xr:uid="{448B6CB5-0B13-4F4E-86FD-F9AD24105903}"/>
    <cellStyle name="Output 5 2 2 3 6" xfId="17832" xr:uid="{A1E51117-822B-452E-ACCF-F7AB38243293}"/>
    <cellStyle name="Output 5 2 2 3 7" xfId="18608" xr:uid="{BE73145E-A6A2-4A0D-9C9D-0AA542A59888}"/>
    <cellStyle name="Output 5 2 2 3 8" xfId="19365" xr:uid="{FF7C25D4-2372-43F8-A801-C7B62716396A}"/>
    <cellStyle name="Output 5 2 2 4" xfId="12741" xr:uid="{D79D6E47-1488-4FAD-AA50-7CDB55139116}"/>
    <cellStyle name="Output 5 2 2 5" xfId="10215" xr:uid="{F4CEAE2D-B598-41A9-BEC0-D01B0AF1930E}"/>
    <cellStyle name="Output 5 2 2 6" xfId="12931" xr:uid="{5B7798A0-D80B-4C38-81D7-8340E29EC7EB}"/>
    <cellStyle name="Output 5 2 2 7" xfId="10055" xr:uid="{BC5E74FD-3B7B-4F73-92B6-10EAE3C92F49}"/>
    <cellStyle name="Output 5 2 2 8" xfId="13704" xr:uid="{13DA2AB5-4D11-497D-B435-FE8C670E0ED9}"/>
    <cellStyle name="Output 5 2 2 9" xfId="14668" xr:uid="{D6BAE390-4A79-4520-8010-DC58195CFB97}"/>
    <cellStyle name="Output 5 2 3" xfId="8538" xr:uid="{41D6515D-A226-4BCF-AB92-B847304E1F9F}"/>
    <cellStyle name="Output 5 2 3 2" xfId="13278" xr:uid="{297C851D-26CD-4E80-9E37-FBD0958DF8A6}"/>
    <cellStyle name="Output 5 2 3 3" xfId="14298" xr:uid="{843B4CEA-799D-4F4D-A3EE-C0DE51F5496F}"/>
    <cellStyle name="Output 5 2 3 4" xfId="15258" xr:uid="{C5053383-90AD-4C30-B636-9FB421CC96D8}"/>
    <cellStyle name="Output 5 2 3 5" xfId="16207" xr:uid="{D65AE29B-45D5-42B3-8DFD-6D2B5F026CBE}"/>
    <cellStyle name="Output 5 2 3 6" xfId="17080" xr:uid="{13EB5519-0E0E-45F3-B56F-CE6ED751771C}"/>
    <cellStyle name="Output 5 2 3 7" xfId="17945" xr:uid="{98B532CF-6E78-4286-8D88-7F328A3312B1}"/>
    <cellStyle name="Output 5 2 3 8" xfId="18721" xr:uid="{B99E7C7A-6678-49BE-B38B-25621B4BCFDC}"/>
    <cellStyle name="Output 5 2 4" xfId="9548" xr:uid="{6EA0A0AE-5D48-4637-955B-A64B1CD0A4EA}"/>
    <cellStyle name="Output 5 2 4 2" xfId="13952" xr:uid="{6583AE05-600E-4DBD-94D6-F85DAA09F9B2}"/>
    <cellStyle name="Output 5 2 4 3" xfId="14912" xr:uid="{EFD4CD11-C0C9-4A99-8DE4-3EB73A613315}"/>
    <cellStyle name="Output 5 2 4 4" xfId="15864" xr:uid="{260C77A6-C7B1-4870-AE44-A3EEDA30A5A3}"/>
    <cellStyle name="Output 5 2 4 5" xfId="16738" xr:uid="{3129D6E8-039A-4C00-8D41-3FE40C567287}"/>
    <cellStyle name="Output 5 2 4 6" xfId="17603" xr:uid="{F63E5DA3-6353-417D-9FD8-C3D68C9EF000}"/>
    <cellStyle name="Output 5 2 4 7" xfId="18379" xr:uid="{0CAECF9D-8EF6-4E58-AE21-1502B2491EC3}"/>
    <cellStyle name="Output 5 2 4 8" xfId="19136" xr:uid="{FFAE8EEF-A9BC-4904-9EDC-E94D85B79B3A}"/>
    <cellStyle name="Output 5 2 5" xfId="12249" xr:uid="{1733B7A9-C2A7-4BC4-A078-A69D0AA9007F}"/>
    <cellStyle name="Output 5 2 6" xfId="10614" xr:uid="{B2F01158-F4B6-4FFC-A346-D567F32C6334}"/>
    <cellStyle name="Output 5 2 7" xfId="12599" xr:uid="{1D991E4A-6D3F-48F2-A6DF-C31875D2AE23}"/>
    <cellStyle name="Output 5 2 8" xfId="10303" xr:uid="{C0E8B047-B71B-4802-AFD0-AA138C11B0F5}"/>
    <cellStyle name="Output 5 2 9" xfId="11757" xr:uid="{CB20E387-D7AA-4C94-AAB3-32CFBA867345}"/>
    <cellStyle name="Output 5 3" xfId="7160" xr:uid="{FDA14421-7FD6-4CC4-897D-C5092834085D}"/>
    <cellStyle name="Output 5 3 10" xfId="12789" xr:uid="{1F2B671E-B88A-4966-A96A-75B4A0B39D1E}"/>
    <cellStyle name="Output 5 3 2" xfId="8800" xr:uid="{3B25ED93-6373-4C8D-AEF2-58D4CEDB53EA}"/>
    <cellStyle name="Output 5 3 2 2" xfId="13460" xr:uid="{AE8495AC-7051-4937-BD6E-7F2945114544}"/>
    <cellStyle name="Output 5 3 2 3" xfId="14466" xr:uid="{ECB8150C-2A48-4DFE-994B-C17E886D539A}"/>
    <cellStyle name="Output 5 3 2 4" xfId="15424" xr:uid="{2D96EFE7-F930-4FBF-8C6F-9086363DA5A8}"/>
    <cellStyle name="Output 5 3 2 5" xfId="16351" xr:uid="{C560704B-BC59-4B0F-B41C-8CBBB1E0C1D1}"/>
    <cellStyle name="Output 5 3 2 6" xfId="17222" xr:uid="{537B0C02-763D-449D-A912-78842956258A}"/>
    <cellStyle name="Output 5 3 2 7" xfId="18069" xr:uid="{02B07A62-F531-423C-B900-18137D625D1C}"/>
    <cellStyle name="Output 5 3 2 8" xfId="18836" xr:uid="{B861D29B-3A60-42BF-BFF4-027FD6FF7A02}"/>
    <cellStyle name="Output 5 3 3" xfId="9663" xr:uid="{7EE07CDD-3C0A-44D5-B970-335DD942013B}"/>
    <cellStyle name="Output 5 3 3 2" xfId="14067" xr:uid="{1AC4D4D4-BF4E-401F-83D7-84FB979D3AE1}"/>
    <cellStyle name="Output 5 3 3 3" xfId="15027" xr:uid="{299522F4-F058-444C-BB4C-DC26F73E9DA7}"/>
    <cellStyle name="Output 5 3 3 4" xfId="15979" xr:uid="{38145A7D-F31A-42F9-918C-65237A5D13EF}"/>
    <cellStyle name="Output 5 3 3 5" xfId="16853" xr:uid="{501ABF27-3266-49F3-BFAD-C69A6AC935B4}"/>
    <cellStyle name="Output 5 3 3 6" xfId="17718" xr:uid="{95ED2E44-1570-4EA6-9821-F524C73BE501}"/>
    <cellStyle name="Output 5 3 3 7" xfId="18494" xr:uid="{BDA575EE-214B-4B4B-B868-C82A92B6B426}"/>
    <cellStyle name="Output 5 3 3 8" xfId="19251" xr:uid="{5B84B9BC-5BE8-49DF-B9A4-CC53C24DF9A8}"/>
    <cellStyle name="Output 5 3 4" xfId="12430" xr:uid="{BEC12BD8-C214-4517-AEE4-FB92D01927AB}"/>
    <cellStyle name="Output 5 3 5" xfId="10446" xr:uid="{13D1F17B-3C13-406C-A0A0-9B88985CF6D2}"/>
    <cellStyle name="Output 5 3 6" xfId="12110" xr:uid="{94504FE4-645C-48F4-84A4-5777D7D87ACC}"/>
    <cellStyle name="Output 5 3 7" xfId="10740" xr:uid="{288A0ADE-D628-4ADD-9D0C-45E2B3247F70}"/>
    <cellStyle name="Output 5 3 8" xfId="13106" xr:uid="{13E1E3C7-41C4-4E5A-BB66-9D5F74F545F3}"/>
    <cellStyle name="Output 5 3 9" xfId="9915" xr:uid="{35DA2990-EAD6-43BB-88E9-B4EBA922B7DD}"/>
    <cellStyle name="Output 5 4" xfId="8002" xr:uid="{BB4E49D9-D8E4-463C-850E-D69793CB4048}"/>
    <cellStyle name="Output 5 4 2" xfId="12971" xr:uid="{99E91667-09BE-4F92-986A-FCFA376F550D}"/>
    <cellStyle name="Output 5 4 3" xfId="10018" xr:uid="{FE9DFFB6-7728-4315-A7EF-6223F75A1A5E}"/>
    <cellStyle name="Output 5 4 4" xfId="11802" xr:uid="{A046B88D-CE12-4D46-8207-BF4461388ADD}"/>
    <cellStyle name="Output 5 4 5" xfId="11000" xr:uid="{C3D99B38-53B5-486D-9F57-72B993829628}"/>
    <cellStyle name="Output 5 4 6" xfId="11456" xr:uid="{00B1B1CD-B234-405D-A8DB-11289A903699}"/>
    <cellStyle name="Output 5 4 7" xfId="11271" xr:uid="{CD680BF5-FA59-44AD-9C08-8099C8653F3B}"/>
    <cellStyle name="Output 5 4 8" xfId="13016" xr:uid="{3E949F57-AE5D-4116-8627-8C4FA4906218}"/>
    <cellStyle name="Output 5 5" xfId="9435" xr:uid="{85CABB5D-08B0-4E96-ABB5-B183C0DB9F8C}"/>
    <cellStyle name="Output 5 5 2" xfId="13839" xr:uid="{7312CDC2-DC1C-4F81-826A-9489CB575EEF}"/>
    <cellStyle name="Output 5 5 3" xfId="14799" xr:uid="{48A88725-F845-495D-A979-8BBD2B46689F}"/>
    <cellStyle name="Output 5 5 4" xfId="15751" xr:uid="{D0E3E546-A941-4B1A-A476-70E82D23F57D}"/>
    <cellStyle name="Output 5 5 5" xfId="16625" xr:uid="{1D83D04F-302C-49BE-BF24-617E8382D630}"/>
    <cellStyle name="Output 5 5 6" xfId="17490" xr:uid="{85E40FAF-38BB-407C-8404-F1A4CE343750}"/>
    <cellStyle name="Output 5 5 7" xfId="18266" xr:uid="{5FDCB56A-A223-43EB-95A9-93EB254A6292}"/>
    <cellStyle name="Output 5 5 8" xfId="19023" xr:uid="{5B513466-6731-4C7E-A141-F9AD1CE3E377}"/>
    <cellStyle name="Output 5 6" xfId="11877" xr:uid="{F05C7205-FD93-4A9F-941A-7B91FD6B044D}"/>
    <cellStyle name="Output 5 7" xfId="10934" xr:uid="{125D8ACC-2545-4660-8508-41146E11DF76}"/>
    <cellStyle name="Output 5 8" xfId="11496" xr:uid="{3C01541B-77A7-4514-8E2D-D1DEC94630EE}"/>
    <cellStyle name="Output 5 9" xfId="11233" xr:uid="{01ADF3F3-293F-4D11-837E-2AC50425620F}"/>
    <cellStyle name="Output 6" xfId="6236" xr:uid="{C8535EF7-38CE-4C3B-9882-3AC08E87EE80}"/>
    <cellStyle name="Output 6 10" xfId="13077" xr:uid="{08745E04-38EF-47C8-A157-640F834AC45B}"/>
    <cellStyle name="Output 6 11" xfId="9930" xr:uid="{66411B55-04F6-478C-9BF5-512249ACBEA7}"/>
    <cellStyle name="Output 6 12" xfId="11833" xr:uid="{E67C126D-7CF8-42F2-B07F-4B00147B80F2}"/>
    <cellStyle name="Output 6 2" xfId="6899" xr:uid="{491F9C1E-F2CF-40B2-82C6-DCD949B9D29F}"/>
    <cellStyle name="Output 6 2 10" xfId="16451" xr:uid="{FC0F3BBC-C2CF-4466-954D-29FB4C929731}"/>
    <cellStyle name="Output 6 2 11" xfId="17322" xr:uid="{3350B529-C2AF-4905-8A2F-B5F630DCEB94}"/>
    <cellStyle name="Output 6 2 2" xfId="7684" xr:uid="{C0B51491-4AAA-41F4-8F8E-7691DB460421}"/>
    <cellStyle name="Output 6 2 2 10" xfId="11164" xr:uid="{8CACFF08-CC1E-4112-85D6-6CEC01DB665D}"/>
    <cellStyle name="Output 6 2 2 2" xfId="9324" xr:uid="{6B31B7E9-8230-4A68-BA24-014CB67ACCD7}"/>
    <cellStyle name="Output 6 2 2 2 2" xfId="13758" xr:uid="{66D57973-BD7C-4FD1-BAF4-F947FB5880A7}"/>
    <cellStyle name="Output 6 2 2 2 3" xfId="14720" xr:uid="{0CBDB9DC-C384-4371-9511-ED62CC42CE64}"/>
    <cellStyle name="Output 6 2 2 2 4" xfId="15672" xr:uid="{9DA45EDE-B198-4456-AF7E-A6847AED9989}"/>
    <cellStyle name="Output 6 2 2 2 5" xfId="16552" xr:uid="{CC21A590-6F4D-43A4-BDBA-B8E7594DEE32}"/>
    <cellStyle name="Output 6 2 2 2 6" xfId="17418" xr:uid="{BA61977B-40C6-4FA0-BD47-6B07E4B6A7BB}"/>
    <cellStyle name="Output 6 2 2 2 7" xfId="18194" xr:uid="{990519F1-4B9A-4EFC-9D12-37C831F94C92}"/>
    <cellStyle name="Output 6 2 2 2 8" xfId="18951" xr:uid="{C9340F52-693F-4060-810F-012F119F1476}"/>
    <cellStyle name="Output 6 2 2 3" xfId="9778" xr:uid="{B4431392-CAF1-4C42-9FDA-3CAE057F034E}"/>
    <cellStyle name="Output 6 2 2 3 2" xfId="14182" xr:uid="{38C453C3-CF43-4B5D-9109-DA5CCFF7AFA9}"/>
    <cellStyle name="Output 6 2 2 3 3" xfId="15142" xr:uid="{7F98B442-B093-4734-8B6D-3675223DA87E}"/>
    <cellStyle name="Output 6 2 2 3 4" xfId="16094" xr:uid="{DA26AB02-2A99-46F4-B782-C6AD1B7FA85B}"/>
    <cellStyle name="Output 6 2 2 3 5" xfId="16968" xr:uid="{980E5010-2636-45AC-B95C-1A1239D49DC7}"/>
    <cellStyle name="Output 6 2 2 3 6" xfId="17833" xr:uid="{D76BD7FD-A45F-4B8F-9CB2-9BF4BDAC8B24}"/>
    <cellStyle name="Output 6 2 2 3 7" xfId="18609" xr:uid="{3361FEDB-E90E-4F1D-967A-9572399AABF7}"/>
    <cellStyle name="Output 6 2 2 3 8" xfId="19366" xr:uid="{752CF6FC-F560-4761-AC94-BEEBEA468806}"/>
    <cellStyle name="Output 6 2 2 4" xfId="12742" xr:uid="{890A8992-963F-42AB-A356-4D694F1889B8}"/>
    <cellStyle name="Output 6 2 2 5" xfId="12817" xr:uid="{F4357166-16F8-431D-B91A-0941ECACFE01}"/>
    <cellStyle name="Output 6 2 2 6" xfId="10155" xr:uid="{B750D12F-5024-44A8-9292-5A3311E63A8F}"/>
    <cellStyle name="Output 6 2 2 7" xfId="12002" xr:uid="{B92B8EF8-4ACC-4AB1-AAB8-837116F26B07}"/>
    <cellStyle name="Output 6 2 2 8" xfId="10828" xr:uid="{9658AE9C-F8D4-4EAA-9FD7-BCCAD6543B34}"/>
    <cellStyle name="Output 6 2 2 9" xfId="11592" xr:uid="{DA7AD571-6908-4D28-8621-CD904FDD87D3}"/>
    <cellStyle name="Output 6 2 3" xfId="8539" xr:uid="{15FA919C-03B2-4083-A912-4DB446510452}"/>
    <cellStyle name="Output 6 2 3 2" xfId="13279" xr:uid="{D9FA2524-3FA7-4000-8CDA-29C623897792}"/>
    <cellStyle name="Output 6 2 3 3" xfId="14299" xr:uid="{DE4732E9-B2AD-449D-B93B-0C7E3CD05D13}"/>
    <cellStyle name="Output 6 2 3 4" xfId="15259" xr:uid="{3A10272B-7318-449B-AA3E-314E34A902BB}"/>
    <cellStyle name="Output 6 2 3 5" xfId="16208" xr:uid="{05919BF7-152C-4C08-8254-AB21D15312C7}"/>
    <cellStyle name="Output 6 2 3 6" xfId="17081" xr:uid="{8093FA54-1773-43C1-AF2D-C66D63EA288D}"/>
    <cellStyle name="Output 6 2 3 7" xfId="17946" xr:uid="{A82E3484-3774-4A36-B98A-B1A73DA9AFEB}"/>
    <cellStyle name="Output 6 2 3 8" xfId="18722" xr:uid="{0AAD6460-5906-497E-8BAF-A7E5E4BDF574}"/>
    <cellStyle name="Output 6 2 4" xfId="9549" xr:uid="{C02738EC-3CA1-4568-BD26-DA29A5BC3BDE}"/>
    <cellStyle name="Output 6 2 4 2" xfId="13953" xr:uid="{8EDC6BC7-B18C-49A6-956E-C14A5A41EC41}"/>
    <cellStyle name="Output 6 2 4 3" xfId="14913" xr:uid="{CAFB605A-4648-4126-AF3B-E53E5800720D}"/>
    <cellStyle name="Output 6 2 4 4" xfId="15865" xr:uid="{07DF9D00-3C78-4C18-852E-471B0B380F25}"/>
    <cellStyle name="Output 6 2 4 5" xfId="16739" xr:uid="{144B8DBD-9162-473F-B943-8897D17C57F8}"/>
    <cellStyle name="Output 6 2 4 6" xfId="17604" xr:uid="{380C9F42-F86F-49D5-899E-C646DFCB5F75}"/>
    <cellStyle name="Output 6 2 4 7" xfId="18380" xr:uid="{35F7BC2C-2AB7-4DBF-B591-EF17AC653B3B}"/>
    <cellStyle name="Output 6 2 4 8" xfId="19137" xr:uid="{8C47217F-A00D-4246-B405-54DCA8F92356}"/>
    <cellStyle name="Output 6 2 5" xfId="12250" xr:uid="{CD5D3292-FA32-423A-9410-8DFC4F6200D3}"/>
    <cellStyle name="Output 6 2 6" xfId="10613" xr:uid="{07259D40-F782-48BE-8247-765E81290D2B}"/>
    <cellStyle name="Output 6 2 7" xfId="13621" xr:uid="{8F804623-5C95-4A2E-B502-C4755B7CA5C8}"/>
    <cellStyle name="Output 6 2 8" xfId="14599" xr:uid="{38F8ABAD-AAEA-48AD-95D4-5E8242F7F7DF}"/>
    <cellStyle name="Output 6 2 9" xfId="15552" xr:uid="{51213542-4007-471F-B725-9A9CCC60D908}"/>
    <cellStyle name="Output 6 3" xfId="7161" xr:uid="{26267071-CEF4-4D27-B876-2448D2FD2212}"/>
    <cellStyle name="Output 6 3 10" xfId="13029" xr:uid="{C2EAFCBC-B8D1-4F57-9183-5C352F3268EA}"/>
    <cellStyle name="Output 6 3 2" xfId="8801" xr:uid="{F902AEB6-B089-4176-8765-6A03615124CE}"/>
    <cellStyle name="Output 6 3 2 2" xfId="13461" xr:uid="{09719AD2-32C6-4DD6-9F40-CA719E6C83A7}"/>
    <cellStyle name="Output 6 3 2 3" xfId="14467" xr:uid="{A81DB526-3CDA-4071-8E51-058647C39FC4}"/>
    <cellStyle name="Output 6 3 2 4" xfId="15425" xr:uid="{296AA49C-CCF3-4A9A-BE2D-1B8883CC2E58}"/>
    <cellStyle name="Output 6 3 2 5" xfId="16352" xr:uid="{62A30E0F-2B05-4DBF-A0F2-0F1737B992F8}"/>
    <cellStyle name="Output 6 3 2 6" xfId="17223" xr:uid="{2D3038D8-55B1-4EF1-9654-27FCF62163A3}"/>
    <cellStyle name="Output 6 3 2 7" xfId="18070" xr:uid="{CA23D89C-A595-481B-844C-D12D451BE056}"/>
    <cellStyle name="Output 6 3 2 8" xfId="18837" xr:uid="{E1EB66A4-82EE-44DA-A82A-84C7BAF7AC6F}"/>
    <cellStyle name="Output 6 3 3" xfId="9664" xr:uid="{645CE131-9A8E-43A1-AA9A-F5982021FA3B}"/>
    <cellStyle name="Output 6 3 3 2" xfId="14068" xr:uid="{5ABC8FA1-DB9D-472C-8A40-E9DC9AD1CC15}"/>
    <cellStyle name="Output 6 3 3 3" xfId="15028" xr:uid="{B98D66B2-6523-4FC1-B676-3EED7E13FE31}"/>
    <cellStyle name="Output 6 3 3 4" xfId="15980" xr:uid="{EB93B2BD-97F9-45F2-B8D9-57A122232FE4}"/>
    <cellStyle name="Output 6 3 3 5" xfId="16854" xr:uid="{917143A3-21A8-4B38-8214-40608073B6B5}"/>
    <cellStyle name="Output 6 3 3 6" xfId="17719" xr:uid="{2550D6E2-A356-41ED-8976-A1DC58AF655C}"/>
    <cellStyle name="Output 6 3 3 7" xfId="18495" xr:uid="{DE875EF3-6B60-471B-8B3F-685F5C055E68}"/>
    <cellStyle name="Output 6 3 3 8" xfId="19252" xr:uid="{C2F1F972-1FC8-45EF-9DB1-682C490F2885}"/>
    <cellStyle name="Output 6 3 4" xfId="12431" xr:uid="{9ED64422-31B9-42AD-A13D-5950C14BB13E}"/>
    <cellStyle name="Output 6 3 5" xfId="10445" xr:uid="{9658D660-C89D-442C-8EB4-71631C05DA66}"/>
    <cellStyle name="Output 6 3 6" xfId="12630" xr:uid="{627B6EFD-75ED-4C6C-AF68-C566660C4D1F}"/>
    <cellStyle name="Output 6 3 7" xfId="10277" xr:uid="{933B47BB-355C-48AD-ADCE-1D0709F27768}"/>
    <cellStyle name="Output 6 3 8" xfId="12125" xr:uid="{2B9C4D37-A210-41CD-A1C1-948C18EB4963}"/>
    <cellStyle name="Output 6 3 9" xfId="10728" xr:uid="{BB916592-3454-4D37-B735-E6FC1AF87E35}"/>
    <cellStyle name="Output 6 4" xfId="8003" xr:uid="{B50075AD-A9C5-4EBE-AD31-D33620D27133}"/>
    <cellStyle name="Output 6 4 2" xfId="12972" xr:uid="{1D535CFC-F18A-477C-B912-A92A4F99A0A4}"/>
    <cellStyle name="Output 6 4 3" xfId="10017" xr:uid="{AC31F027-E2B7-4E09-A1BB-48F822E5B039}"/>
    <cellStyle name="Output 6 4 4" xfId="11803" xr:uid="{D41E84A7-9A6D-4CDF-B40E-67D9EF24AD17}"/>
    <cellStyle name="Output 6 4 5" xfId="10999" xr:uid="{542B0968-8038-406E-8672-789E1E216E6B}"/>
    <cellStyle name="Output 6 4 6" xfId="11457" xr:uid="{4A4B14C0-1154-4734-B1B8-866B1012EAFD}"/>
    <cellStyle name="Output 6 4 7" xfId="11270" xr:uid="{FF7991FF-B642-4E69-99E8-BA98F27A7A83}"/>
    <cellStyle name="Output 6 4 8" xfId="12300" xr:uid="{2117C6C1-25BD-42BA-B843-89E3AF876260}"/>
    <cellStyle name="Output 6 5" xfId="9436" xr:uid="{F2C088A8-E652-49D6-8B9E-6D1EC8436910}"/>
    <cellStyle name="Output 6 5 2" xfId="13840" xr:uid="{FDF969A4-4414-4584-BD80-B901E91BFBBC}"/>
    <cellStyle name="Output 6 5 3" xfId="14800" xr:uid="{9E2AACC3-11A6-42CC-9CC8-01B375A8044D}"/>
    <cellStyle name="Output 6 5 4" xfId="15752" xr:uid="{BD364B64-9BAC-4A44-93AE-219D3844806E}"/>
    <cellStyle name="Output 6 5 5" xfId="16626" xr:uid="{BF7AE768-9299-42ED-B39A-327C56D42000}"/>
    <cellStyle name="Output 6 5 6" xfId="17491" xr:uid="{9C46B858-8EE5-4662-82C9-07C386236E21}"/>
    <cellStyle name="Output 6 5 7" xfId="18267" xr:uid="{08EA1326-A6B1-451B-8214-8B663B107357}"/>
    <cellStyle name="Output 6 5 8" xfId="19024" xr:uid="{0D46B4EC-7493-4625-9B89-9E7C316ECBAD}"/>
    <cellStyle name="Output 6 6" xfId="11878" xr:uid="{A14E6F8B-7885-492F-A664-38EEC852B40D}"/>
    <cellStyle name="Output 6 7" xfId="10933" xr:uid="{81A5A669-5791-4665-A3FD-269E5BD9A86D}"/>
    <cellStyle name="Output 6 8" xfId="11497" xr:uid="{209D05FA-98B8-469E-8281-F1D87075552D}"/>
    <cellStyle name="Output 6 9" xfId="11232" xr:uid="{FD1C706B-0200-4EA4-B5CD-7ECF8B4E2C70}"/>
    <cellStyle name="Output 7" xfId="6237" xr:uid="{1469EF94-FFFC-4472-844C-BC34863B5034}"/>
    <cellStyle name="Output 7 10" xfId="11958" xr:uid="{348B7734-2A3E-419B-A31E-AF11D74F8AD3}"/>
    <cellStyle name="Output 7 11" xfId="10862" xr:uid="{255439D6-E65B-4367-B41A-5036FF814FCA}"/>
    <cellStyle name="Output 7 12" xfId="11558" xr:uid="{FD63ED0A-DF73-40F9-8E85-82C76E1184D6}"/>
    <cellStyle name="Output 7 2" xfId="6900" xr:uid="{26CA65B6-9601-42B5-B9A2-D271B4727BAD}"/>
    <cellStyle name="Output 7 2 10" xfId="10180" xr:uid="{42449CEF-ABB5-460F-B412-1DFEAEA88570}"/>
    <cellStyle name="Output 7 2 11" xfId="11777" xr:uid="{34277011-D551-4D22-A00E-2A41DE6127CD}"/>
    <cellStyle name="Output 7 2 2" xfId="7685" xr:uid="{6C080851-4666-4751-9E47-D9665B417EB9}"/>
    <cellStyle name="Output 7 2 2 10" xfId="18007" xr:uid="{0DC2C56A-CBA5-44BA-94D8-A7E30236BC46}"/>
    <cellStyle name="Output 7 2 2 2" xfId="9325" xr:uid="{20CF34C8-B405-49FB-A1C6-A4A113BC5623}"/>
    <cellStyle name="Output 7 2 2 2 2" xfId="13759" xr:uid="{F613BB89-3CB9-4975-AF1F-D93E2778B230}"/>
    <cellStyle name="Output 7 2 2 2 3" xfId="14721" xr:uid="{9CE3E5A5-0FAD-4820-B832-2627A2242593}"/>
    <cellStyle name="Output 7 2 2 2 4" xfId="15673" xr:uid="{3B643F7B-E2A5-49F8-A8A6-6E2131E4D66B}"/>
    <cellStyle name="Output 7 2 2 2 5" xfId="16553" xr:uid="{88AF0731-C2FF-4456-8317-0D7B472BD40B}"/>
    <cellStyle name="Output 7 2 2 2 6" xfId="17419" xr:uid="{CE7E6052-B9F1-4B1B-9C86-8C0CEE9E99D3}"/>
    <cellStyle name="Output 7 2 2 2 7" xfId="18195" xr:uid="{4FBEF374-367C-4358-B71B-57D3CAD0A581}"/>
    <cellStyle name="Output 7 2 2 2 8" xfId="18952" xr:uid="{FC3A5F76-2139-4C98-9D7B-6CADED6D042C}"/>
    <cellStyle name="Output 7 2 2 3" xfId="9779" xr:uid="{FC9AA61B-9644-4C6A-BBAF-DF8A933ABD53}"/>
    <cellStyle name="Output 7 2 2 3 2" xfId="14183" xr:uid="{7277B1CB-5E87-4F93-A5BC-0EA3E84C499A}"/>
    <cellStyle name="Output 7 2 2 3 3" xfId="15143" xr:uid="{96EF5249-A73D-4BE1-8AEC-0FDA80DDAFB8}"/>
    <cellStyle name="Output 7 2 2 3 4" xfId="16095" xr:uid="{1676E194-7308-4397-A781-76CA718D6924}"/>
    <cellStyle name="Output 7 2 2 3 5" xfId="16969" xr:uid="{7A245275-4261-474B-B619-02469B7B6881}"/>
    <cellStyle name="Output 7 2 2 3 6" xfId="17834" xr:uid="{8D3D06B1-EC20-4D73-92E4-6EFD3F12D335}"/>
    <cellStyle name="Output 7 2 2 3 7" xfId="18610" xr:uid="{C4030F86-E16D-427F-BDF3-12D7A65A8FCD}"/>
    <cellStyle name="Output 7 2 2 3 8" xfId="19367" xr:uid="{35A5F5E4-2AAD-4414-8356-B0DCA6EB5D6C}"/>
    <cellStyle name="Output 7 2 2 4" xfId="12743" xr:uid="{7FD7B7E8-0841-4F27-A8D5-6D2F8FED2DDD}"/>
    <cellStyle name="Output 7 2 2 5" xfId="13352" xr:uid="{E9BF6555-345E-40AA-B51F-368B32EE34C1}"/>
    <cellStyle name="Output 7 2 2 6" xfId="14366" xr:uid="{3E29F230-3E6F-4522-BF7A-0203BC8BFC78}"/>
    <cellStyle name="Output 7 2 2 7" xfId="15325" xr:uid="{7014263E-3471-43DA-A629-9C272BF1C164}"/>
    <cellStyle name="Output 7 2 2 8" xfId="16269" xr:uid="{0D19DE65-92BB-449E-9202-B42AB84A4399}"/>
    <cellStyle name="Output 7 2 2 9" xfId="17142" xr:uid="{CEE5CE3B-0E68-4898-A6B7-800424655B7E}"/>
    <cellStyle name="Output 7 2 3" xfId="8540" xr:uid="{BD6738F6-A4C3-493B-B925-35D1EE1243F0}"/>
    <cellStyle name="Output 7 2 3 2" xfId="13280" xr:uid="{F4BC8C8E-D7FC-43D5-9C20-9AE2DFD87D6E}"/>
    <cellStyle name="Output 7 2 3 3" xfId="14300" xr:uid="{D8AA7152-399E-4C08-9612-50E7EA06B49A}"/>
    <cellStyle name="Output 7 2 3 4" xfId="15260" xr:uid="{126CCE6F-EEFE-4444-AC9B-D3C82A81F75C}"/>
    <cellStyle name="Output 7 2 3 5" xfId="16209" xr:uid="{3BDE3A35-EDFD-4600-8176-90FF99C7F4A4}"/>
    <cellStyle name="Output 7 2 3 6" xfId="17082" xr:uid="{940B447C-6C14-4963-96E7-EACB874741A4}"/>
    <cellStyle name="Output 7 2 3 7" xfId="17947" xr:uid="{A9DE6A36-19AF-4EDA-9997-EE6A7FCA4BFB}"/>
    <cellStyle name="Output 7 2 3 8" xfId="18723" xr:uid="{190467E6-A3DD-4C20-A43C-44D58A267B75}"/>
    <cellStyle name="Output 7 2 4" xfId="9550" xr:uid="{ED38A464-CFAF-413D-BBD2-19E448E3ACE5}"/>
    <cellStyle name="Output 7 2 4 2" xfId="13954" xr:uid="{CA97863E-5080-49CB-8F86-A900C55673D7}"/>
    <cellStyle name="Output 7 2 4 3" xfId="14914" xr:uid="{FDCD95BA-12C2-46CE-BF96-6AC8C43E3733}"/>
    <cellStyle name="Output 7 2 4 4" xfId="15866" xr:uid="{BF927446-0854-4F20-B6DF-7B5278DDF8BC}"/>
    <cellStyle name="Output 7 2 4 5" xfId="16740" xr:uid="{A1782612-E081-46BF-B57F-1CC1EB47FFE1}"/>
    <cellStyle name="Output 7 2 4 6" xfId="17605" xr:uid="{1170681F-B5E6-4629-B447-D42956E14B29}"/>
    <cellStyle name="Output 7 2 4 7" xfId="18381" xr:uid="{9E6D85C3-708E-49CA-A675-B39FC0E4A73F}"/>
    <cellStyle name="Output 7 2 4 8" xfId="19138" xr:uid="{2A25FECF-4A8D-4E28-B3EF-1476C72B34B3}"/>
    <cellStyle name="Output 7 2 5" xfId="12251" xr:uid="{1E2FB9C9-8844-4223-99B7-221C60F3E20F}"/>
    <cellStyle name="Output 7 2 6" xfId="10612" xr:uid="{69266C9B-17E6-4A56-813D-7D5077CA3E84}"/>
    <cellStyle name="Output 7 2 7" xfId="13117" xr:uid="{7266C8FA-475E-4E9C-BC5B-1A234E82179F}"/>
    <cellStyle name="Output 7 2 8" xfId="9907" xr:uid="{12D81314-F18F-478E-8762-84187C253C7D}"/>
    <cellStyle name="Output 7 2 9" xfId="12785" xr:uid="{1109CD7E-DDF2-4121-969A-9187F7A52496}"/>
    <cellStyle name="Output 7 3" xfId="7162" xr:uid="{4488899C-A6B3-41AE-ABA6-0D892A1916C6}"/>
    <cellStyle name="Output 7 3 10" xfId="17342" xr:uid="{8B00FD4C-BF95-4AE5-8C95-64BAC9CBC72B}"/>
    <cellStyle name="Output 7 3 2" xfId="8802" xr:uid="{EEACB534-28BC-49A2-84B9-48F44C0F707C}"/>
    <cellStyle name="Output 7 3 2 2" xfId="13462" xr:uid="{F93F169F-DCCF-4373-88F0-E313C55A8444}"/>
    <cellStyle name="Output 7 3 2 3" xfId="14468" xr:uid="{C98BC8BC-59DB-4096-980D-6F2909ACA062}"/>
    <cellStyle name="Output 7 3 2 4" xfId="15426" xr:uid="{7BBA8CA3-2936-41C3-8B31-316FA25E77E2}"/>
    <cellStyle name="Output 7 3 2 5" xfId="16353" xr:uid="{FCCF3034-3CE7-42FB-BA47-5846A2379275}"/>
    <cellStyle name="Output 7 3 2 6" xfId="17224" xr:uid="{2105C1A0-059A-417C-8E8E-F6047C2B998E}"/>
    <cellStyle name="Output 7 3 2 7" xfId="18071" xr:uid="{29DC27F1-7C0F-4ACC-81F2-F67C4D150390}"/>
    <cellStyle name="Output 7 3 2 8" xfId="18838" xr:uid="{32CEF5E1-33F2-4DB5-93C1-DAFBCE80F425}"/>
    <cellStyle name="Output 7 3 3" xfId="9665" xr:uid="{4CA6BB92-DA50-4A96-A33B-27744DBAAA3C}"/>
    <cellStyle name="Output 7 3 3 2" xfId="14069" xr:uid="{99440649-2756-4D0B-A7D2-8D84B65FE03E}"/>
    <cellStyle name="Output 7 3 3 3" xfId="15029" xr:uid="{E5E31D19-ECE1-4DDA-809E-AB710BA19872}"/>
    <cellStyle name="Output 7 3 3 4" xfId="15981" xr:uid="{CE8A76CC-35B1-498E-9E1D-C544312894DD}"/>
    <cellStyle name="Output 7 3 3 5" xfId="16855" xr:uid="{03A6A20C-E24C-40A3-B30C-B7B5A9033EFB}"/>
    <cellStyle name="Output 7 3 3 6" xfId="17720" xr:uid="{0D8EB9C5-50E3-4D2F-9ABA-BA05C3749DE0}"/>
    <cellStyle name="Output 7 3 3 7" xfId="18496" xr:uid="{7C014ABB-5C00-4F4B-9E34-ECBC82F73CD0}"/>
    <cellStyle name="Output 7 3 3 8" xfId="19253" xr:uid="{37621D49-0DDC-4A79-AAED-58ED9183B9FE}"/>
    <cellStyle name="Output 7 3 4" xfId="12432" xr:uid="{E17FBF23-DC14-4820-A9C1-AFF3FCF584D7}"/>
    <cellStyle name="Output 7 3 5" xfId="10444" xr:uid="{040E49F5-CBC6-41FF-974E-6D98EB492BC0}"/>
    <cellStyle name="Output 7 3 6" xfId="13650" xr:uid="{7775B784-C46F-4455-B81D-BC1E35538286}"/>
    <cellStyle name="Output 7 3 7" xfId="14626" xr:uid="{BC9E023B-27CC-4A6F-B4C9-1F383C28E585}"/>
    <cellStyle name="Output 7 3 8" xfId="15578" xr:uid="{62342995-87B3-417F-A83A-88DF7B4235E9}"/>
    <cellStyle name="Output 7 3 9" xfId="16473" xr:uid="{C4EDCEF1-0C38-4A29-AB37-D2B51EA38DEE}"/>
    <cellStyle name="Output 7 4" xfId="8004" xr:uid="{41BEDE0A-3D6D-43E4-8D81-4A1CCBA2E7AC}"/>
    <cellStyle name="Output 7 4 2" xfId="12973" xr:uid="{56BDDCA3-7922-4E0D-8E78-ABF305C88575}"/>
    <cellStyle name="Output 7 4 3" xfId="10016" xr:uid="{11BD18EB-E15C-4402-A1F8-77D5D2600159}"/>
    <cellStyle name="Output 7 4 4" xfId="11804" xr:uid="{64955BB9-1756-4CCE-8336-C2BDB41B6AA3}"/>
    <cellStyle name="Output 7 4 5" xfId="10998" xr:uid="{69838AD2-92B9-4FB3-9EB1-B0C946BC876E}"/>
    <cellStyle name="Output 7 4 6" xfId="11458" xr:uid="{BEDC5860-E277-4669-A9B8-282077CA0A77}"/>
    <cellStyle name="Output 7 4 7" xfId="11269" xr:uid="{777560FC-CF1D-472A-A60A-3A3C6F83F2D3}"/>
    <cellStyle name="Output 7 4 8" xfId="13328" xr:uid="{58E951FA-A305-4DC3-A37A-25B23A92AACB}"/>
    <cellStyle name="Output 7 5" xfId="9437" xr:uid="{64C61398-3BF4-467E-B635-F414C1B32DD5}"/>
    <cellStyle name="Output 7 5 2" xfId="13841" xr:uid="{846E8348-0E26-493C-8E08-8D8613B8FBDE}"/>
    <cellStyle name="Output 7 5 3" xfId="14801" xr:uid="{AA072CF2-A75E-46A1-B88B-516B2EF9E269}"/>
    <cellStyle name="Output 7 5 4" xfId="15753" xr:uid="{27F786AF-76EE-4282-8470-D035AC274FE4}"/>
    <cellStyle name="Output 7 5 5" xfId="16627" xr:uid="{401FF973-C7BF-4B8D-80CD-0A4AC254AC0B}"/>
    <cellStyle name="Output 7 5 6" xfId="17492" xr:uid="{69F7C7AE-C49B-4EA3-8CC5-62BDBC64DF70}"/>
    <cellStyle name="Output 7 5 7" xfId="18268" xr:uid="{A2D3AFCF-8E5C-42F1-AD0E-AD5410F50F0B}"/>
    <cellStyle name="Output 7 5 8" xfId="19025" xr:uid="{C033AFCE-AD06-4B66-A5A4-65E02386C6C5}"/>
    <cellStyle name="Output 7 6" xfId="11879" xr:uid="{FBD31336-BD78-4E49-AEBA-670F9E96BA85}"/>
    <cellStyle name="Output 7 7" xfId="10932" xr:uid="{B60FC56D-C57A-4EE5-B24B-40F8BEDF3D4D}"/>
    <cellStyle name="Output 7 8" xfId="11498" xr:uid="{3D893060-8301-4FD6-AD8A-20E98465BF2C}"/>
    <cellStyle name="Output 7 9" xfId="11231" xr:uid="{DD600739-6168-490D-B831-519096BB353B}"/>
    <cellStyle name="Output 8" xfId="6238" xr:uid="{7E8EA747-D271-4C0B-81C1-7CE2C6CBED2B}"/>
    <cellStyle name="Output 8 10" xfId="12530" xr:uid="{C63BF406-1914-438C-A539-9264C00A5FAA}"/>
    <cellStyle name="Output 8 11" xfId="10351" xr:uid="{6069BBD0-A841-4322-B51D-3F641C23B781}"/>
    <cellStyle name="Output 8 12" xfId="13151" xr:uid="{3661D88D-98B0-4DDA-B6E6-29B34C734C0C}"/>
    <cellStyle name="Output 8 2" xfId="6901" xr:uid="{F755B85C-77E0-444C-9F05-BD7C356C2165}"/>
    <cellStyle name="Output 8 2 10" xfId="11039" xr:uid="{C1923281-67FF-46D8-BAED-B4EB4607FCF2}"/>
    <cellStyle name="Output 8 2 11" xfId="12059" xr:uid="{086C3A97-3462-4DEF-BA72-403FCFDC917E}"/>
    <cellStyle name="Output 8 2 2" xfId="7686" xr:uid="{AA6D9580-E060-4555-B751-97E1772357B0}"/>
    <cellStyle name="Output 8 2 2 10" xfId="10802" xr:uid="{3E3F0924-5373-448B-924A-6BB923FAD48B}"/>
    <cellStyle name="Output 8 2 2 2" xfId="9326" xr:uid="{B0444960-E377-4F39-B703-040383B27772}"/>
    <cellStyle name="Output 8 2 2 2 2" xfId="13760" xr:uid="{8EDA247F-B23C-415F-AB3B-947C323A5331}"/>
    <cellStyle name="Output 8 2 2 2 3" xfId="14722" xr:uid="{0B41BAC3-1B68-4671-9440-F7640D6676A4}"/>
    <cellStyle name="Output 8 2 2 2 4" xfId="15674" xr:uid="{ED592747-4721-439F-BC5C-F5FBFA983875}"/>
    <cellStyle name="Output 8 2 2 2 5" xfId="16554" xr:uid="{928D9A64-E937-4804-B9F6-5F387A53997D}"/>
    <cellStyle name="Output 8 2 2 2 6" xfId="17420" xr:uid="{CD27DC0C-A481-4DD8-A94D-008C8ED49DF8}"/>
    <cellStyle name="Output 8 2 2 2 7" xfId="18196" xr:uid="{7617A834-FB39-4B67-A39C-AE7BFA7BB116}"/>
    <cellStyle name="Output 8 2 2 2 8" xfId="18953" xr:uid="{28452E99-E44E-4426-AD4C-B09DDB77D519}"/>
    <cellStyle name="Output 8 2 2 3" xfId="9780" xr:uid="{C6330D52-496A-458B-A6C4-DEACC2C021ED}"/>
    <cellStyle name="Output 8 2 2 3 2" xfId="14184" xr:uid="{6FA2CF67-0CD5-4652-8B05-8EE7788E8159}"/>
    <cellStyle name="Output 8 2 2 3 3" xfId="15144" xr:uid="{25086F4F-8373-43AC-AD05-900F31810684}"/>
    <cellStyle name="Output 8 2 2 3 4" xfId="16096" xr:uid="{DC7F3E33-D335-4E73-BE8A-3797B0C191E1}"/>
    <cellStyle name="Output 8 2 2 3 5" xfId="16970" xr:uid="{6440F5EC-44BF-4DA4-BDDA-F964705FE04F}"/>
    <cellStyle name="Output 8 2 2 3 6" xfId="17835" xr:uid="{C58A2BAA-39A5-4EB9-A402-8DA8B078A6F8}"/>
    <cellStyle name="Output 8 2 2 3 7" xfId="18611" xr:uid="{618614F8-2FFA-4C6A-9B5F-6992175DBD7B}"/>
    <cellStyle name="Output 8 2 2 3 8" xfId="19368" xr:uid="{F8002EEE-1949-4CC8-A7A4-DCC732A07ADB}"/>
    <cellStyle name="Output 8 2 2 4" xfId="12744" xr:uid="{ABF46FF1-960E-4EF4-976D-18AC4CE270F8}"/>
    <cellStyle name="Output 8 2 2 5" xfId="12324" xr:uid="{B18361E1-593F-4BC9-88AA-49E1C50C6FC3}"/>
    <cellStyle name="Output 8 2 2 6" xfId="10544" xr:uid="{BF47F12A-348E-4598-B5D4-8785C7642DE3}"/>
    <cellStyle name="Output 8 2 2 7" xfId="13128" xr:uid="{DEB3A576-9E43-4D4D-80ED-CB986131145E}"/>
    <cellStyle name="Output 8 2 2 8" xfId="9897" xr:uid="{192247C0-3C2D-47EF-826C-C13249A27D36}"/>
    <cellStyle name="Output 8 2 2 9" xfId="12030" xr:uid="{C4314AE2-43FD-43BA-8FDB-CE5F5C8A1097}"/>
    <cellStyle name="Output 8 2 3" xfId="8541" xr:uid="{02FBDF61-FC46-4F38-BDB4-67BD0A0A6DDC}"/>
    <cellStyle name="Output 8 2 3 2" xfId="13281" xr:uid="{564F3EF7-871D-4135-939A-EF8A9783F5C4}"/>
    <cellStyle name="Output 8 2 3 3" xfId="14301" xr:uid="{F699D44C-4D84-4AA1-9CBF-68098BC86A98}"/>
    <cellStyle name="Output 8 2 3 4" xfId="15261" xr:uid="{8F981783-4B1B-444D-8144-92EB6964DDF6}"/>
    <cellStyle name="Output 8 2 3 5" xfId="16210" xr:uid="{3172934C-63D0-418A-BB90-A5DB39B0B012}"/>
    <cellStyle name="Output 8 2 3 6" xfId="17083" xr:uid="{5278E5D9-8CED-4892-8D32-54B42D32FBFA}"/>
    <cellStyle name="Output 8 2 3 7" xfId="17948" xr:uid="{E22E301B-598C-4DA0-8734-5EDD61BD747F}"/>
    <cellStyle name="Output 8 2 3 8" xfId="18724" xr:uid="{A8B7D9B7-5BDE-4518-B6CF-F4FC8A3C7047}"/>
    <cellStyle name="Output 8 2 4" xfId="9551" xr:uid="{4ACAB86B-EA0E-4EAA-8B3B-AD21ABD0338C}"/>
    <cellStyle name="Output 8 2 4 2" xfId="13955" xr:uid="{68BEC9A8-84FC-464D-ACC8-02EB26CBBD23}"/>
    <cellStyle name="Output 8 2 4 3" xfId="14915" xr:uid="{6D0CFA37-8A39-40CD-9A61-E26BD5DDFE3B}"/>
    <cellStyle name="Output 8 2 4 4" xfId="15867" xr:uid="{0177F86A-897E-496B-88EA-17FDD161233F}"/>
    <cellStyle name="Output 8 2 4 5" xfId="16741" xr:uid="{2A3B8EA6-8440-47C8-9664-E0A5A2F8B878}"/>
    <cellStyle name="Output 8 2 4 6" xfId="17606" xr:uid="{E2801201-418B-484F-97BB-36028B949DFB}"/>
    <cellStyle name="Output 8 2 4 7" xfId="18382" xr:uid="{AA8BD39A-CE2C-4352-858E-12E7D212727E}"/>
    <cellStyle name="Output 8 2 4 8" xfId="19139" xr:uid="{10F03579-7AD2-4273-9F89-66244294981C}"/>
    <cellStyle name="Output 8 2 5" xfId="12252" xr:uid="{E4C99F7C-4B60-4427-A88A-182792A2158B}"/>
    <cellStyle name="Output 8 2 6" xfId="10611" xr:uid="{BB4DEA48-0D55-4028-8816-CFDD208817B0}"/>
    <cellStyle name="Output 8 2 7" xfId="12598" xr:uid="{3C669D7B-C017-4F04-A381-6395AE8885F6}"/>
    <cellStyle name="Output 8 2 8" xfId="10304" xr:uid="{B4DBC399-347E-485C-B000-BC141BEFD618}"/>
    <cellStyle name="Output 8 2 9" xfId="11756" xr:uid="{AC9EC1ED-5AC0-4D85-95B3-254B833B738E}"/>
    <cellStyle name="Output 8 3" xfId="7163" xr:uid="{8F21B018-EA67-4EA6-8D27-A7D9B5ACB2D8}"/>
    <cellStyle name="Output 8 3 10" xfId="11493" xr:uid="{6A634CF4-855D-46EE-99D3-0B536B997281}"/>
    <cellStyle name="Output 8 3 2" xfId="8803" xr:uid="{0FD4CC43-C15F-44F7-982E-546F39E09A05}"/>
    <cellStyle name="Output 8 3 2 2" xfId="13463" xr:uid="{4637CB28-26CB-40F4-9308-67CFCA53AD2E}"/>
    <cellStyle name="Output 8 3 2 3" xfId="14469" xr:uid="{EE7F8AA5-D04A-448A-8325-387031E56C6A}"/>
    <cellStyle name="Output 8 3 2 4" xfId="15427" xr:uid="{40DFC816-8F4A-442E-B922-AD5D7C8224BB}"/>
    <cellStyle name="Output 8 3 2 5" xfId="16354" xr:uid="{D9F37773-5918-4417-A059-DB3AEDE19BDF}"/>
    <cellStyle name="Output 8 3 2 6" xfId="17225" xr:uid="{B001EFAC-3511-4C9E-92BC-6DF291630C29}"/>
    <cellStyle name="Output 8 3 2 7" xfId="18072" xr:uid="{B86ADD20-3DBF-47A2-97E9-7240519EDB48}"/>
    <cellStyle name="Output 8 3 2 8" xfId="18839" xr:uid="{254CD273-CC7E-41BD-B5D8-BB2E5247919F}"/>
    <cellStyle name="Output 8 3 3" xfId="9666" xr:uid="{8EB71C00-D065-4910-A272-CD20BC3369C7}"/>
    <cellStyle name="Output 8 3 3 2" xfId="14070" xr:uid="{85035E56-B4B1-47DD-A113-3ED9B0AA83FA}"/>
    <cellStyle name="Output 8 3 3 3" xfId="15030" xr:uid="{24DB4096-11A3-4AFE-949D-1B83F7DCC5CA}"/>
    <cellStyle name="Output 8 3 3 4" xfId="15982" xr:uid="{1B5D83A2-CE46-4298-B13E-D7DAD949AC14}"/>
    <cellStyle name="Output 8 3 3 5" xfId="16856" xr:uid="{AEAFFC75-398C-42F5-8584-32B5F30C12E7}"/>
    <cellStyle name="Output 8 3 3 6" xfId="17721" xr:uid="{0F5953A4-0DD0-44F7-BA7E-9A1A5EB62B18}"/>
    <cellStyle name="Output 8 3 3 7" xfId="18497" xr:uid="{4829DE73-8DA0-4F9F-A784-5C503E9E3C43}"/>
    <cellStyle name="Output 8 3 3 8" xfId="19254" xr:uid="{559D6AA4-E0C5-4ACC-8724-D2C008B22E27}"/>
    <cellStyle name="Output 8 3 4" xfId="12433" xr:uid="{1C732D61-8CA9-4651-B1F3-4AF071A2AB10}"/>
    <cellStyle name="Output 8 3 5" xfId="10443" xr:uid="{D258F537-DE01-4AFC-A1AD-055024DA4716}"/>
    <cellStyle name="Output 8 3 6" xfId="13141" xr:uid="{7F20460E-18E7-446C-9849-FCA941A56A9E}"/>
    <cellStyle name="Output 8 3 7" xfId="9887" xr:uid="{7CE5349C-09CC-4B44-98CC-DAE38BDD8CAE}"/>
    <cellStyle name="Output 8 3 8" xfId="11874" xr:uid="{7025BB15-37D2-4EF4-B9F5-1423B4DEE621}"/>
    <cellStyle name="Output 8 3 9" xfId="10937" xr:uid="{9FA3D493-D6F2-4038-9E59-48653462AF1B}"/>
    <cellStyle name="Output 8 4" xfId="8005" xr:uid="{C9DA8BC7-7A49-4BD4-BEA4-411B97CC6BD7}"/>
    <cellStyle name="Output 8 4 2" xfId="12974" xr:uid="{29B6E748-9916-4DC5-B921-E7DA45BE98F4}"/>
    <cellStyle name="Output 8 4 3" xfId="10015" xr:uid="{ABF5F7AE-414D-4E4D-BB70-B7761713B698}"/>
    <cellStyle name="Output 8 4 4" xfId="11805" xr:uid="{27E52749-3EE2-45E1-9FB8-B120895738DF}"/>
    <cellStyle name="Output 8 4 5" xfId="10997" xr:uid="{7A4530FB-464B-4EC5-ACAE-F900D5510A28}"/>
    <cellStyle name="Output 8 4 6" xfId="11459" xr:uid="{83D25359-F983-42E6-9132-6B2CD769F025}"/>
    <cellStyle name="Output 8 4 7" xfId="11268" xr:uid="{BD029881-1878-42FD-A200-C61B1F36336D}"/>
    <cellStyle name="Output 8 4 8" xfId="12795" xr:uid="{04C82D7F-EFE1-43F7-A52B-09A3520D5FBF}"/>
    <cellStyle name="Output 8 5" xfId="9438" xr:uid="{1D5C5399-7EE6-4C85-BFFA-D95530AF813C}"/>
    <cellStyle name="Output 8 5 2" xfId="13842" xr:uid="{ACC69AD6-240A-4CA5-98D9-A5AE6290E31B}"/>
    <cellStyle name="Output 8 5 3" xfId="14802" xr:uid="{87F73A45-EF53-4720-94D4-C06896DF2104}"/>
    <cellStyle name="Output 8 5 4" xfId="15754" xr:uid="{5B7CE9B2-E4BA-4C75-994F-4104516C35CE}"/>
    <cellStyle name="Output 8 5 5" xfId="16628" xr:uid="{7067C9A1-A6BC-43C1-8207-C291E25552C6}"/>
    <cellStyle name="Output 8 5 6" xfId="17493" xr:uid="{24182C79-03E1-4225-A5EE-F390F9A23CCE}"/>
    <cellStyle name="Output 8 5 7" xfId="18269" xr:uid="{5CAD8C5E-6281-44B6-BB6D-EA19A004AD87}"/>
    <cellStyle name="Output 8 5 8" xfId="19026" xr:uid="{6EDCD389-5373-4E37-A16B-830369ED92C9}"/>
    <cellStyle name="Output 8 6" xfId="11880" xr:uid="{C2256124-86B9-4E8C-AD0B-7FC48285E425}"/>
    <cellStyle name="Output 8 7" xfId="10931" xr:uid="{5686E308-8ED4-45C3-825B-F97A9E9042C8}"/>
    <cellStyle name="Output 8 8" xfId="11499" xr:uid="{5742EC37-E9B4-401D-91D1-EBDB903B2645}"/>
    <cellStyle name="Output 8 9" xfId="11230" xr:uid="{BF19B2FD-4BFE-4E37-A86C-0EA48E88C407}"/>
    <cellStyle name="Output 9" xfId="6239" xr:uid="{0974C211-76B8-411E-8438-D3332B371B8F}"/>
    <cellStyle name="Output 9 10" xfId="13559" xr:uid="{CF8E3AD0-73D1-4A6D-8428-9FB66BB4A02E}"/>
    <cellStyle name="Output 9 11" xfId="14560" xr:uid="{D844DD01-177A-48DA-BEB3-7EF6B0C362BD}"/>
    <cellStyle name="Output 9 12" xfId="15518" xr:uid="{3CDCFC23-999E-42B4-B6AD-2A01CC07CA9F}"/>
    <cellStyle name="Output 9 2" xfId="6902" xr:uid="{BB57E847-A1ED-4BFA-9476-145F95045C03}"/>
    <cellStyle name="Output 9 2 10" xfId="16450" xr:uid="{2652ECE3-4A6D-4329-84C6-710FA1583E2E}"/>
    <cellStyle name="Output 9 2 11" xfId="17321" xr:uid="{54206A12-2ADF-4A5A-8EAE-62668F06ECB7}"/>
    <cellStyle name="Output 9 2 2" xfId="7687" xr:uid="{3744C509-B84C-4B62-8B91-6951B4162562}"/>
    <cellStyle name="Output 9 2 2 10" xfId="10329" xr:uid="{6B5216CB-8A57-40FD-ADEB-7FAAC4445B9F}"/>
    <cellStyle name="Output 9 2 2 2" xfId="9327" xr:uid="{DE439386-A635-4084-A574-A0E474F51AC4}"/>
    <cellStyle name="Output 9 2 2 2 2" xfId="13761" xr:uid="{A7AFE766-F1D4-4F7E-9906-0D5BFAFF8292}"/>
    <cellStyle name="Output 9 2 2 2 3" xfId="14723" xr:uid="{A29A0775-EE70-4DDE-BF76-3CDA90D37E56}"/>
    <cellStyle name="Output 9 2 2 2 4" xfId="15675" xr:uid="{CB4F624E-9E58-471E-A856-0957B0C69BEC}"/>
    <cellStyle name="Output 9 2 2 2 5" xfId="16555" xr:uid="{0F167027-73FA-44EF-974A-52ED140EADE9}"/>
    <cellStyle name="Output 9 2 2 2 6" xfId="17421" xr:uid="{DC36570E-A8B2-44A1-83B5-4FAF19122E7B}"/>
    <cellStyle name="Output 9 2 2 2 7" xfId="18197" xr:uid="{6A3DF8C8-E3A3-425E-A14E-B34DE45CFEA3}"/>
    <cellStyle name="Output 9 2 2 2 8" xfId="18954" xr:uid="{C3C4E00F-E7ED-43FF-8F3F-EF69DA7FB3F4}"/>
    <cellStyle name="Output 9 2 2 3" xfId="9781" xr:uid="{CE0EC80F-43E8-45F9-9D02-9C5C0F291084}"/>
    <cellStyle name="Output 9 2 2 3 2" xfId="14185" xr:uid="{2073AC5B-311C-4CA0-AE14-55E22FDA3E75}"/>
    <cellStyle name="Output 9 2 2 3 3" xfId="15145" xr:uid="{DF10EEE0-14E1-430D-AC74-9FFBF9B074A0}"/>
    <cellStyle name="Output 9 2 2 3 4" xfId="16097" xr:uid="{357FB361-AC33-419A-8971-446AEF68EF88}"/>
    <cellStyle name="Output 9 2 2 3 5" xfId="16971" xr:uid="{ABE3865D-3120-4F12-9764-48369252861A}"/>
    <cellStyle name="Output 9 2 2 3 6" xfId="17836" xr:uid="{83A91DFE-26D7-4975-8B85-C20BC435BA16}"/>
    <cellStyle name="Output 9 2 2 3 7" xfId="18612" xr:uid="{B8CC1AF6-6C84-4943-B428-4A9314DD65AF}"/>
    <cellStyle name="Output 9 2 2 3 8" xfId="19369" xr:uid="{33BF0D4C-168A-4205-A630-58B5B04BE202}"/>
    <cellStyle name="Output 9 2 2 4" xfId="12745" xr:uid="{F4D85EBE-F483-40F3-B3FC-A16A6F8AE557}"/>
    <cellStyle name="Output 9 2 2 5" xfId="12818" xr:uid="{ECEC52CD-6BD3-4C6A-821C-4B16714765DA}"/>
    <cellStyle name="Output 9 2 2 6" xfId="10154" xr:uid="{AA3FC5B3-D0E7-4425-A38E-9FE900415CC5}"/>
    <cellStyle name="Output 9 2 2 7" xfId="11791" xr:uid="{8718FECA-FC2C-4FDC-962E-D6C1A15AB8FE}"/>
    <cellStyle name="Output 9 2 2 8" xfId="11011" xr:uid="{AFC9F89C-1613-47CF-8E4E-D2B2BB8AAF82}"/>
    <cellStyle name="Output 9 2 2 9" xfId="12568" xr:uid="{64D73ED1-A229-4841-AFBC-2A6DABAC7643}"/>
    <cellStyle name="Output 9 2 3" xfId="8542" xr:uid="{6FC224AC-84D2-4093-960F-F8C4D3B2950F}"/>
    <cellStyle name="Output 9 2 3 2" xfId="13282" xr:uid="{C274B085-26BD-4625-B0F5-38AC8DDC6DF1}"/>
    <cellStyle name="Output 9 2 3 3" xfId="14302" xr:uid="{3BD89A99-383E-4F6F-8B98-5719A5C988D0}"/>
    <cellStyle name="Output 9 2 3 4" xfId="15262" xr:uid="{BDFC474B-848F-4834-A22B-D62D44060DFB}"/>
    <cellStyle name="Output 9 2 3 5" xfId="16211" xr:uid="{8CB14983-A930-48C7-91DD-9F3AF294E02A}"/>
    <cellStyle name="Output 9 2 3 6" xfId="17084" xr:uid="{FB8EE2C0-A4C4-40F3-A788-80CAAA1E99A7}"/>
    <cellStyle name="Output 9 2 3 7" xfId="17949" xr:uid="{3FD26C55-CC49-4D47-BBEF-D8ED55847CE2}"/>
    <cellStyle name="Output 9 2 3 8" xfId="18725" xr:uid="{186DF3C2-7340-4887-BD11-A00C695F81BD}"/>
    <cellStyle name="Output 9 2 4" xfId="9552" xr:uid="{90D118E8-C6A5-4476-8131-EE0CAB505165}"/>
    <cellStyle name="Output 9 2 4 2" xfId="13956" xr:uid="{B503627F-FEA0-44EF-BE0F-31108A2144A7}"/>
    <cellStyle name="Output 9 2 4 3" xfId="14916" xr:uid="{7CCFC17D-4628-4281-BA4B-B179655C7ABF}"/>
    <cellStyle name="Output 9 2 4 4" xfId="15868" xr:uid="{495897E0-C7C7-4377-B79E-F9CDD9859925}"/>
    <cellStyle name="Output 9 2 4 5" xfId="16742" xr:uid="{54C794CA-1561-4E2B-87AE-C93BC7F5B92E}"/>
    <cellStyle name="Output 9 2 4 6" xfId="17607" xr:uid="{8E4CA45A-E54A-4CEF-A7ED-59F481D94D70}"/>
    <cellStyle name="Output 9 2 4 7" xfId="18383" xr:uid="{9A20D5BE-D5BD-4DEC-9BCB-33FC50770B71}"/>
    <cellStyle name="Output 9 2 4 8" xfId="19140" xr:uid="{159F87D9-A564-4DAE-9257-FFB80B6B13E2}"/>
    <cellStyle name="Output 9 2 5" xfId="12253" xr:uid="{B576ACBF-CF04-497C-B665-65FCBF469FD1}"/>
    <cellStyle name="Output 9 2 6" xfId="10610" xr:uid="{76A23C21-59FE-424A-8FCA-01334F976F32}"/>
    <cellStyle name="Output 9 2 7" xfId="13620" xr:uid="{17518B1A-3666-46E7-9E38-33FF96B559D1}"/>
    <cellStyle name="Output 9 2 8" xfId="14598" xr:uid="{4A1EACCC-1765-4896-ACE3-E43B53C746CC}"/>
    <cellStyle name="Output 9 2 9" xfId="15551" xr:uid="{D71D33ED-BAEF-4199-A252-9BC949106139}"/>
    <cellStyle name="Output 9 3" xfId="7164" xr:uid="{67BC8227-A5F9-4588-9EF5-498CDEF9DA44}"/>
    <cellStyle name="Output 9 3 10" xfId="11566" xr:uid="{FE2F49B0-89E8-4BAD-9DCD-018210F5C410}"/>
    <cellStyle name="Output 9 3 2" xfId="8804" xr:uid="{9862B199-4E70-40E0-8C66-7BEB70285FCC}"/>
    <cellStyle name="Output 9 3 2 2" xfId="13464" xr:uid="{F5910528-0549-4640-8D6D-4FCB22C58AE7}"/>
    <cellStyle name="Output 9 3 2 3" xfId="14470" xr:uid="{235EBBFF-EA99-464E-82FA-AD2AED18D6B6}"/>
    <cellStyle name="Output 9 3 2 4" xfId="15428" xr:uid="{A0301283-67FC-476C-8F92-81C9E45D1B19}"/>
    <cellStyle name="Output 9 3 2 5" xfId="16355" xr:uid="{FA864B14-BE64-497D-A0C3-30E784625462}"/>
    <cellStyle name="Output 9 3 2 6" xfId="17226" xr:uid="{02503011-610D-4519-8D47-3794F3E59AC5}"/>
    <cellStyle name="Output 9 3 2 7" xfId="18073" xr:uid="{6D9A2BD5-68B9-44FC-945D-5DB9F33A843A}"/>
    <cellStyle name="Output 9 3 2 8" xfId="18840" xr:uid="{B31B4AA5-0929-4062-BCBB-0015AD5420DA}"/>
    <cellStyle name="Output 9 3 3" xfId="9667" xr:uid="{9FC681B2-F055-41B1-A86B-692D63AAD947}"/>
    <cellStyle name="Output 9 3 3 2" xfId="14071" xr:uid="{D0CF1452-55A9-42E1-9A11-AC80AD1A1D75}"/>
    <cellStyle name="Output 9 3 3 3" xfId="15031" xr:uid="{9F0C1361-1A6F-4F6A-B979-D61A65D97BA1}"/>
    <cellStyle name="Output 9 3 3 4" xfId="15983" xr:uid="{1197DFE9-F721-4B70-9464-D991718DC4C9}"/>
    <cellStyle name="Output 9 3 3 5" xfId="16857" xr:uid="{4F1B5959-7BEC-469E-85D9-3A149CA9CDD3}"/>
    <cellStyle name="Output 9 3 3 6" xfId="17722" xr:uid="{2B78A523-D5CF-4781-A713-E3A204669855}"/>
    <cellStyle name="Output 9 3 3 7" xfId="18498" xr:uid="{22672A47-FDA3-42F2-B295-ABA870979FC1}"/>
    <cellStyle name="Output 9 3 3 8" xfId="19255" xr:uid="{C460C984-6144-4146-AAC6-DA04BA3F9A4C}"/>
    <cellStyle name="Output 9 3 4" xfId="12434" xr:uid="{7FB345EB-0BB8-42AD-A742-C7EA01A3982B}"/>
    <cellStyle name="Output 9 3 5" xfId="10442" xr:uid="{2A6CEE65-DADF-4202-B2BE-0535DD935C8E}"/>
    <cellStyle name="Output 9 3 6" xfId="12111" xr:uid="{C2E69CA6-4F76-42DF-82DF-118A828A1ACE}"/>
    <cellStyle name="Output 9 3 7" xfId="10739" xr:uid="{50E6AB1A-E955-4632-AED7-B729FF087C0E}"/>
    <cellStyle name="Output 9 3 8" xfId="11970" xr:uid="{FB54DFD5-5015-4518-9CAF-F85CF3D676D0}"/>
    <cellStyle name="Output 9 3 9" xfId="10854" xr:uid="{205F9EC1-6D2F-413C-8D81-5CF8FD9A3DCA}"/>
    <cellStyle name="Output 9 4" xfId="8006" xr:uid="{C443D71A-9E20-468D-9BF8-69E7429651DD}"/>
    <cellStyle name="Output 9 4 2" xfId="12975" xr:uid="{3A8E33B8-3A26-43B7-959E-1AABCBB855A8}"/>
    <cellStyle name="Output 9 4 3" xfId="10014" xr:uid="{E3657950-9FA4-4F8F-8959-8B61E5624912}"/>
    <cellStyle name="Output 9 4 4" xfId="11806" xr:uid="{E4C8086B-30D4-4CCC-AFF7-EF02FD654923}"/>
    <cellStyle name="Output 9 4 5" xfId="10996" xr:uid="{4674E93D-F12B-4D76-B5CE-07A5787090B1}"/>
    <cellStyle name="Output 9 4 6" xfId="11460" xr:uid="{9CD3DE55-23F7-4559-8CDB-9C7458FC0C31}"/>
    <cellStyle name="Output 9 4 7" xfId="11267" xr:uid="{2B317392-6724-4FFE-AE94-93371B03DC53}"/>
    <cellStyle name="Output 9 4 8" xfId="11423" xr:uid="{5C6D695A-B57E-4628-BD08-6316F147EBC3}"/>
    <cellStyle name="Output 9 5" xfId="9439" xr:uid="{9D9D2FFE-B2C9-49DE-B0C5-9F255D0DFB50}"/>
    <cellStyle name="Output 9 5 2" xfId="13843" xr:uid="{95437658-FE23-4D7E-B2DF-6FF9175BCB77}"/>
    <cellStyle name="Output 9 5 3" xfId="14803" xr:uid="{A8792A5D-0C81-4CDB-95A2-C3FFBD357B50}"/>
    <cellStyle name="Output 9 5 4" xfId="15755" xr:uid="{6BD51C76-3C14-40D2-ABD8-F25F870C8326}"/>
    <cellStyle name="Output 9 5 5" xfId="16629" xr:uid="{162B44AD-534C-4F0C-BDDF-5AA734628293}"/>
    <cellStyle name="Output 9 5 6" xfId="17494" xr:uid="{87EF7E40-B302-478E-9FD5-9272A4EBEE30}"/>
    <cellStyle name="Output 9 5 7" xfId="18270" xr:uid="{5992D244-F83F-46DD-A43A-7FA232A45D10}"/>
    <cellStyle name="Output 9 5 8" xfId="19027" xr:uid="{340014BB-32A0-4A9A-8AF5-1B37130E72FA}"/>
    <cellStyle name="Output 9 6" xfId="11881" xr:uid="{37C5A7DD-9467-4872-B950-BC9EFD4C7817}"/>
    <cellStyle name="Output 9 7" xfId="10930" xr:uid="{D2451E0A-CE28-4543-87E3-C4DDADCEFEC8}"/>
    <cellStyle name="Output 9 8" xfId="11500" xr:uid="{060A8918-4504-45D3-8124-DA9E7CFB3182}"/>
    <cellStyle name="Output 9 9" xfId="11229" xr:uid="{FC9D0F99-E73C-439E-B00B-2A5BAB752437}"/>
    <cellStyle name="Parastais 2" xfId="6240" xr:uid="{BDD39994-FC51-4D26-A945-439261817526}"/>
    <cellStyle name="Parastais 2 2" xfId="6241" xr:uid="{AAE502C4-E55B-44AD-B5A9-1E41C851D9AB}"/>
    <cellStyle name="Parastais 2 2 2" xfId="6242" xr:uid="{351A15AF-EDCB-4FFD-B73C-ACCB5724BF74}"/>
    <cellStyle name="Parastais 2 2 3" xfId="19799" xr:uid="{AE6FBB95-940B-4CAC-8A06-19DFC7975F51}"/>
    <cellStyle name="Parastais 2 2_1_solis_MK Nr 595 " xfId="6243" xr:uid="{2A70AE71-2247-4B4A-B6EB-6A3FA244360A}"/>
    <cellStyle name="Parastais 3" xfId="6244" xr:uid="{205D01A1-B368-4FAF-90A0-A7143E75C265}"/>
    <cellStyle name="Parastais_FMLikp01_p05_221205_pap_afp_makp" xfId="6805" xr:uid="{490DBB44-B0D7-43B0-B689-5495FEF546D8}"/>
    <cellStyle name="Parasts 2" xfId="24" xr:uid="{BBD83FEF-DB72-48F6-926B-F99A3BFD2AA0}"/>
    <cellStyle name="Parasts 3" xfId="25" xr:uid="{2FE7CFEF-4D2E-4F11-8A2D-28FC508301FA}"/>
    <cellStyle name="Parasts 4" xfId="29" xr:uid="{4F5B6C73-3AC1-4E39-A56F-8FF167382622}"/>
    <cellStyle name="Parasts 5" xfId="42" xr:uid="{EC50C903-B8B4-40F3-BD23-3D83D72005BC}"/>
    <cellStyle name="Parasts 5 2" xfId="19492" xr:uid="{A1A76D50-5BCD-4666-81E7-DBB0B18A5123}"/>
    <cellStyle name="Parasts 6" xfId="66" xr:uid="{02AA90EB-EBBC-4987-95B9-4BA581E4F2FF}"/>
    <cellStyle name="Parasts 6 2" xfId="19718" xr:uid="{B64705E7-6E0A-497C-A4F6-839DF103F8A3}"/>
    <cellStyle name="Percent 10" xfId="6465" xr:uid="{9C19277F-B7B8-4C21-ACBC-243C10F5F55A}"/>
    <cellStyle name="Percent 10 2" xfId="6806" xr:uid="{D825CF3A-2F79-4A9D-913D-65853AD164EF}"/>
    <cellStyle name="Percent 10 2 2" xfId="7688" xr:uid="{51C46873-82B9-4944-B6EB-7CD8ABABC178}"/>
    <cellStyle name="Percent 10 2 2 2" xfId="9328" xr:uid="{A051CE88-3A7B-4D89-84BF-AA2382C39092}"/>
    <cellStyle name="Percent 10 2 3" xfId="8449" xr:uid="{15515B4F-5C90-4367-91D9-DD7291B3D0C8}"/>
    <cellStyle name="Percent 10 3" xfId="6807" xr:uid="{6C2D33B3-06DA-408C-9F0C-84D644B1B062}"/>
    <cellStyle name="Percent 10 3 2" xfId="7689" xr:uid="{B678DFE3-E717-473D-B98F-14858EAE64AC}"/>
    <cellStyle name="Percent 10 3 2 2" xfId="9329" xr:uid="{84A6DFF5-C03D-4295-9C4E-D3FE48319D77}"/>
    <cellStyle name="Percent 10 3 3" xfId="8450" xr:uid="{BD93559E-8A1C-48EC-BC5A-BC7BF6C42199}"/>
    <cellStyle name="Percent 10 4" xfId="7209" xr:uid="{FF0AF0CA-27C6-4ED4-BC8E-7679AFA106C9}"/>
    <cellStyle name="Percent 10 4 2" xfId="8849" xr:uid="{0ECDF3FF-E907-43BA-9B5A-71856D0CAA02}"/>
    <cellStyle name="Percent 10 5" xfId="8165" xr:uid="{29ABB9D0-2440-4E02-8EAB-322A39B75468}"/>
    <cellStyle name="Percent 11" xfId="6808" xr:uid="{4A966F54-9DD1-487A-B026-05E12E5DF196}"/>
    <cellStyle name="Percent 11 2" xfId="6809" xr:uid="{EA8C15CB-8EE3-40C0-8217-FB940615E83E}"/>
    <cellStyle name="Percent 11 2 2" xfId="7691" xr:uid="{2AB28408-7E29-4046-BE72-5DEB24FE3EA7}"/>
    <cellStyle name="Percent 11 2 2 2" xfId="9331" xr:uid="{8D702C68-95F5-49B6-9DBB-2D325A7D5E4B}"/>
    <cellStyle name="Percent 11 2 3" xfId="8452" xr:uid="{3CEDA2DB-BFAC-4BF3-800D-8246A316683C}"/>
    <cellStyle name="Percent 11 3" xfId="7690" xr:uid="{804C8353-8928-4222-BF68-B0304E332528}"/>
    <cellStyle name="Percent 11 3 2" xfId="9330" xr:uid="{2DDE5706-E3D7-4A6D-93ED-E281B62F797F}"/>
    <cellStyle name="Percent 11 4" xfId="8451" xr:uid="{90F56576-81DE-4AA5-A7A5-9519F8AF5207}"/>
    <cellStyle name="Percent 12" xfId="6810" xr:uid="{D93F7669-77C5-448A-AAEA-9B0408F8486F}"/>
    <cellStyle name="Percent 12 2" xfId="6811" xr:uid="{A88F937D-A178-453C-AA9D-509D5FE58A44}"/>
    <cellStyle name="Percent 12 2 2" xfId="7693" xr:uid="{B8CF4199-EC01-4134-B071-BED44ABCF455}"/>
    <cellStyle name="Percent 12 2 2 2" xfId="9333" xr:uid="{D55A510C-EDB2-431C-A070-6FBA65F401FD}"/>
    <cellStyle name="Percent 12 2 3" xfId="8454" xr:uid="{2AA85448-1C85-4E91-A024-75948CFA108F}"/>
    <cellStyle name="Percent 12 3" xfId="7692" xr:uid="{1A03EB0F-49EE-451C-AC04-7AE9D2D55D4C}"/>
    <cellStyle name="Percent 12 3 2" xfId="9332" xr:uid="{3901BF28-4151-46C7-881F-8D514415F7D5}"/>
    <cellStyle name="Percent 12 4" xfId="8453" xr:uid="{F1988C7D-DF44-4AA7-97BB-AAAB1ADE1EBB}"/>
    <cellStyle name="Percent 13" xfId="7742" xr:uid="{F60FA0B2-BA87-41B0-8D4A-8260C7412E6F}"/>
    <cellStyle name="Percent 2" xfId="8" xr:uid="{E19A1169-3805-44AD-966E-120C6BF287FD}"/>
    <cellStyle name="Percent 2 2" xfId="41" xr:uid="{A3FC6E4F-E29E-47E0-94D3-6D0B1E26AA4A}"/>
    <cellStyle name="Percent 2 2 2" xfId="71" xr:uid="{6478D577-C972-418E-987E-2C3324BDFD69}"/>
    <cellStyle name="Percent 2 2 2 2" xfId="19723" xr:uid="{6C26705F-2B15-415E-8115-AD9752B22375}"/>
    <cellStyle name="Percent 2 3" xfId="6245" xr:uid="{0C3BC64A-F3D9-4092-90CF-93E851EB116A}"/>
    <cellStyle name="Percent 2 4" xfId="93" xr:uid="{BA784FB8-A095-4277-825C-218A45B3AA27}"/>
    <cellStyle name="Percent 2 5" xfId="19704" xr:uid="{6A96CD0E-5BF8-491F-A10C-9B4C2C2F9B79}"/>
    <cellStyle name="Percent 3" xfId="45" xr:uid="{33EE9188-0AB0-449E-9200-06D65637E307}"/>
    <cellStyle name="Percent 3 2" xfId="73" xr:uid="{FEE3BD62-A73D-46A6-8204-26D572D36860}"/>
    <cellStyle name="Percent 3 2 2" xfId="6246" xr:uid="{7E376A0D-FD7E-4CBD-B098-6FADE7370B4E}"/>
    <cellStyle name="Percent 3 3" xfId="6466" xr:uid="{5236F7ED-BE2A-45CB-B8E1-8B9F2D0D9E1B}"/>
    <cellStyle name="Percent 3 3 2" xfId="6812" xr:uid="{84919265-03B9-43A1-952E-8EE372F329B3}"/>
    <cellStyle name="Percent 3 3 2 2" xfId="7694" xr:uid="{FC7CC64E-C85A-4E76-BB55-22342174ECD2}"/>
    <cellStyle name="Percent 3 3 2 2 2" xfId="9334" xr:uid="{24D12BDD-D0B4-4D42-A341-E8772120A908}"/>
    <cellStyle name="Percent 3 3 2 3" xfId="8455" xr:uid="{7C4A5AA6-D208-4EDD-BB0F-4CA31C8C209F}"/>
    <cellStyle name="Percent 3 3 3" xfId="6813" xr:uid="{B79C9AA4-8D53-4DBF-915A-62E13357AAB1}"/>
    <cellStyle name="Percent 3 3 3 2" xfId="7695" xr:uid="{35D3EBE9-1BC3-4988-96A0-209DE9994CD6}"/>
    <cellStyle name="Percent 3 3 3 2 2" xfId="9335" xr:uid="{73A94577-D38B-4D84-9FAB-8BFD13D0AAE6}"/>
    <cellStyle name="Percent 3 3 3 3" xfId="8456" xr:uid="{7FB72B22-1F6D-4A5E-97F1-A6B046F031CC}"/>
    <cellStyle name="Percent 3 3 4" xfId="7210" xr:uid="{39227861-7043-4276-9CCC-D0AF88F1A21A}"/>
    <cellStyle name="Percent 3 3 4 2" xfId="8850" xr:uid="{C6D17EEA-1314-4751-B4B8-FD86D776F614}"/>
    <cellStyle name="Percent 3 3 5" xfId="8166" xr:uid="{890E9AC8-775E-4713-9B4B-E91E5210CBC1}"/>
    <cellStyle name="Percent 3 4" xfId="6814" xr:uid="{CCD7E314-DE3D-4D31-9273-D1FABFE02434}"/>
    <cellStyle name="Percent 3 4 2" xfId="7696" xr:uid="{737D5704-5761-4D57-8805-34B3B568988C}"/>
    <cellStyle name="Percent 3 4 2 2" xfId="9336" xr:uid="{EAC771B0-DD2A-4389-B3C0-BC9A35501DFC}"/>
    <cellStyle name="Percent 3 4 3" xfId="8457" xr:uid="{C802375F-7B11-4A0C-A556-058373C69B41}"/>
    <cellStyle name="Percent 3 5" xfId="6815" xr:uid="{0C046FA6-1FE4-42C3-A488-052DAAACC695}"/>
    <cellStyle name="Percent 3 5 2" xfId="7697" xr:uid="{F2D126DC-5645-4D5A-B3BF-4B408BA156CF}"/>
    <cellStyle name="Percent 3 5 2 2" xfId="9337" xr:uid="{877E47EA-3DFB-4FDC-8190-955529322913}"/>
    <cellStyle name="Percent 3 5 3" xfId="8458" xr:uid="{B5E04EAC-9AC3-4545-8A76-A75D07924100}"/>
    <cellStyle name="Percent 3 6" xfId="19710" xr:uid="{FB6DE913-6D39-425B-9CE2-B10246062E3E}"/>
    <cellStyle name="Percent 4" xfId="6247" xr:uid="{F8B3FAB1-58FB-449A-A400-0F5B08AFA63C}"/>
    <cellStyle name="Percent 5" xfId="6248" xr:uid="{02E6B3E6-7840-4A2E-8D31-800E72ED1420}"/>
    <cellStyle name="Percent 5 2" xfId="6249" xr:uid="{61461A85-18B6-40CE-A44C-39473F0BC6BD}"/>
    <cellStyle name="Percent 5 3" xfId="19800" xr:uid="{003D4255-F92A-4278-A6FB-DFFF5E8CAF0F}"/>
    <cellStyle name="Percent 6" xfId="6250" xr:uid="{E6C3B64A-AC30-4E5C-9CE7-08CB6C4D473B}"/>
    <cellStyle name="Percent 6 2" xfId="6251" xr:uid="{6977DA0D-21FD-4E7C-B85C-A5E395467B3B}"/>
    <cellStyle name="Percent 6 3" xfId="6816" xr:uid="{3448584C-FEC0-469C-AA11-148BF8F90E13}"/>
    <cellStyle name="Percent 6 3 2" xfId="7698" xr:uid="{774ADBAF-507B-42D3-9D73-DDB0AA8DFACD}"/>
    <cellStyle name="Percent 6 3 2 2" xfId="9338" xr:uid="{D8593D25-FE47-4B62-A0DB-01C107B5E0DC}"/>
    <cellStyle name="Percent 6 3 3" xfId="8459" xr:uid="{D123A92A-5323-4560-9C1B-6795E21094A5}"/>
    <cellStyle name="Percent 6 4" xfId="6817" xr:uid="{1821347E-D3D5-41F8-8955-C89708836B4F}"/>
    <cellStyle name="Percent 6 4 2" xfId="7699" xr:uid="{5F037739-D27D-4380-B88E-F3F2AC1D1181}"/>
    <cellStyle name="Percent 6 4 2 2" xfId="9339" xr:uid="{2034CFAB-7C8B-4D63-B9C0-A3205D89A2EE}"/>
    <cellStyle name="Percent 6 4 3" xfId="8460" xr:uid="{72559DC3-2178-4ABD-822B-0C6CCF376ABE}"/>
    <cellStyle name="Percent 6 5" xfId="6455" xr:uid="{1BED0926-8B86-4814-AF6B-06E1BDF04331}"/>
    <cellStyle name="Percent 6 5 2" xfId="7700" xr:uid="{C44F5972-75F1-4141-A639-0DECF08713B7}"/>
    <cellStyle name="Percent 6 5 2 2" xfId="9340" xr:uid="{24FAF938-DE54-40B8-83BF-F73AE1A33D5E}"/>
    <cellStyle name="Percent 6 5 3" xfId="8162" xr:uid="{C9B07E92-A955-4C81-BC45-080D91A55A03}"/>
    <cellStyle name="Percent 6 6" xfId="7165" xr:uid="{8620E349-8457-49DA-A575-DF3B5CD9EFF1}"/>
    <cellStyle name="Percent 6 6 2" xfId="8805" xr:uid="{63B9AE4D-4200-4F3C-89D1-EC72ABAA81D2}"/>
    <cellStyle name="Percent 6 7" xfId="8007" xr:uid="{CA9D1DE4-163A-474B-97B3-A4CC752E3920}"/>
    <cellStyle name="Percent 7" xfId="6252" xr:uid="{C5978778-1257-4747-892A-6B775BB93A19}"/>
    <cellStyle name="Percent 7 2" xfId="6253" xr:uid="{903C09A3-F002-4B43-BDBF-431BE275774E}"/>
    <cellStyle name="Percent 7 3" xfId="6818" xr:uid="{1ACEC2E4-AF01-4594-A04B-626FB6E245CA}"/>
    <cellStyle name="Percent 7 3 2" xfId="7701" xr:uid="{1621E31B-376A-4A38-A009-C0D7A1D9F00C}"/>
    <cellStyle name="Percent 7 3 2 2" xfId="9341" xr:uid="{9D3C17C5-A464-466D-A652-9EECF165CD41}"/>
    <cellStyle name="Percent 7 3 3" xfId="8461" xr:uid="{529FEED4-2BE4-4C21-BDE9-AE67A4D75EAD}"/>
    <cellStyle name="Percent 7 4" xfId="6819" xr:uid="{15881772-CF72-4DAA-9DDF-E05D26FD5248}"/>
    <cellStyle name="Percent 7 4 2" xfId="7702" xr:uid="{07DD5BD6-4F96-4A10-9DB2-01143BB027A6}"/>
    <cellStyle name="Percent 7 4 2 2" xfId="9342" xr:uid="{E8ECB9ED-8CCB-49D2-A617-15778A9A41B9}"/>
    <cellStyle name="Percent 7 4 3" xfId="8462" xr:uid="{86687D0D-3874-49AA-BB69-D677B24C4A65}"/>
    <cellStyle name="Percent 7 5" xfId="6456" xr:uid="{DA83DE92-BB04-464C-B59F-69FA82B02942}"/>
    <cellStyle name="Percent 7 5 2" xfId="7703" xr:uid="{13CF94EF-E3C3-4B5C-980F-E9603FFD5DD3}"/>
    <cellStyle name="Percent 7 5 2 2" xfId="9343" xr:uid="{5FDDBCE1-2C89-45A7-A57E-E3C116DB1A8A}"/>
    <cellStyle name="Percent 7 5 3" xfId="8163" xr:uid="{649C5025-4810-42A4-9AA4-567671E0E1D2}"/>
    <cellStyle name="Percent 7 6" xfId="7166" xr:uid="{CCD1AF22-4183-4B6C-8CAD-1FB96ABFFA58}"/>
    <cellStyle name="Percent 7 6 2" xfId="8806" xr:uid="{4D1BC853-D2FE-428E-BAA9-FBEC392A126C}"/>
    <cellStyle name="Percent 7 7" xfId="8008" xr:uid="{F4C04427-DD1E-4D8D-9822-91D5C0924EF2}"/>
    <cellStyle name="Percent 8" xfId="6254" xr:uid="{4459F753-13A8-4A40-B49D-371669C23AF8}"/>
    <cellStyle name="Percent 9" xfId="6255" xr:uid="{8C7ECC4D-2FBB-4ACB-8B9B-719A5ED19067}"/>
    <cellStyle name="Percent 9 2" xfId="6256" xr:uid="{99FCBB78-0A75-4DC8-9280-4437B73F00F6}"/>
    <cellStyle name="Pie??m." xfId="6820" xr:uid="{0DEBDE65-FE12-40E9-9494-A284A2155D9E}"/>
    <cellStyle name="Procenti 2" xfId="6257" xr:uid="{5241BFA8-4AB2-49E7-9F78-D9C7D120504D}"/>
    <cellStyle name="SAPBEXstdItem" xfId="6258" xr:uid="{49FF1364-9DAA-43A5-A3DD-970A0E3A88E1}"/>
    <cellStyle name="Style 1" xfId="6821" xr:uid="{44ED8C10-43E3-4F88-971D-E5746F7229D5}"/>
    <cellStyle name="Title 10" xfId="6259" xr:uid="{FD7D3609-EDD5-4085-B13C-88C1BDFD2803}"/>
    <cellStyle name="Title 11" xfId="6260" xr:uid="{44E32080-FCAE-4CF5-8058-CEDB6112C3B7}"/>
    <cellStyle name="Title 12" xfId="6261" xr:uid="{E3C9394E-4DF9-4A61-91B3-20433F24C55A}"/>
    <cellStyle name="Title 13" xfId="6262" xr:uid="{6D1A30C7-6C73-44A9-9556-80B669819CC1}"/>
    <cellStyle name="Title 14" xfId="6263" xr:uid="{3C79F0F8-7401-4DE1-B50F-C40E5F8EBB2F}"/>
    <cellStyle name="Title 15" xfId="6264" xr:uid="{F781CDCC-7A79-4227-B1D0-4989F579AACD}"/>
    <cellStyle name="Title 16" xfId="6265" xr:uid="{3F1E99B1-E5EF-458A-8E42-4A4C811EE4F4}"/>
    <cellStyle name="Title 17" xfId="6266" xr:uid="{A56247D8-A844-46E4-8C0C-8A7BBF608EFC}"/>
    <cellStyle name="Title 18" xfId="6267" xr:uid="{46E8CC40-053D-4C88-B1DC-5E8E9DD3B695}"/>
    <cellStyle name="Title 18 2" xfId="6268" xr:uid="{AD49A28C-2DF3-433F-BECE-90CF46DDEA1B}"/>
    <cellStyle name="Title 19" xfId="6269" xr:uid="{02B85321-FD13-4662-A9AE-89DB0B3B33F8}"/>
    <cellStyle name="Title 19 2" xfId="6270" xr:uid="{89D9DA3D-111A-4F07-940B-7356EE34AD41}"/>
    <cellStyle name="Title 2" xfId="6271" xr:uid="{CD62642A-DC8D-41A6-AEAD-A8B390E22C19}"/>
    <cellStyle name="Title 3" xfId="6272" xr:uid="{912B453D-8F78-41EA-BA86-F8E0EA0F0530}"/>
    <cellStyle name="Title 4" xfId="6273" xr:uid="{EBB50BED-77E9-4F5B-949A-8070000AA425}"/>
    <cellStyle name="Title 5" xfId="6274" xr:uid="{8593FAC2-BD51-46A1-9A34-321D76B7A465}"/>
    <cellStyle name="Title 6" xfId="6275" xr:uid="{92AA4967-343E-4A5C-9D8E-479EBF2C9FC1}"/>
    <cellStyle name="Title 7" xfId="6276" xr:uid="{4A4E064A-231D-4E2C-8480-B0288DE23DF8}"/>
    <cellStyle name="Title 8" xfId="6277" xr:uid="{7F1FF94B-99EA-42FC-B033-D5E762B3AAC1}"/>
    <cellStyle name="Title 9" xfId="6278" xr:uid="{E7C2F546-3C56-4065-A430-8E582D374045}"/>
    <cellStyle name="Total 10" xfId="6279" xr:uid="{EB72002C-8F13-41A7-BD1B-72B4548769EE}"/>
    <cellStyle name="Total 10 10" xfId="11223" xr:uid="{E28CA83E-2635-44CC-8A28-D6D9F36393E6}"/>
    <cellStyle name="Total 10 11" xfId="13078" xr:uid="{F71AA5FF-2AC0-484B-832F-680D0DEDF86B}"/>
    <cellStyle name="Total 10 12" xfId="9929" xr:uid="{F1F9D23E-40FF-4E9F-9F86-78E5C3B3B9F2}"/>
    <cellStyle name="Total 10 13" xfId="12704" xr:uid="{D92613B5-F0A6-4BF2-9D5F-E2B198E72251}"/>
    <cellStyle name="Total 10 2" xfId="6280" xr:uid="{8CAB780A-B70B-4928-B7FA-B25B5FFC3E8C}"/>
    <cellStyle name="Total 10 2 10" xfId="12042" xr:uid="{CF668B45-F6B2-4883-B989-26F1B56527A3}"/>
    <cellStyle name="Total 10 2 11" xfId="10792" xr:uid="{62F720B2-D3FC-422C-A0EF-50068299AEA1}"/>
    <cellStyle name="Total 10 2 12" xfId="11624" xr:uid="{72F95369-E011-45D3-8349-127FA42D3C92}"/>
    <cellStyle name="Total 10 2 2" xfId="6904" xr:uid="{9A79D78D-0511-43CC-AA23-FBC5ABBF7606}"/>
    <cellStyle name="Total 10 2 2 10" xfId="11126" xr:uid="{7B943EE3-2138-425D-8BF1-E2E68B1B90F4}"/>
    <cellStyle name="Total 10 2 2 11" xfId="13576" xr:uid="{A0E0685F-E820-4490-91E8-8BD388DC0475}"/>
    <cellStyle name="Total 10 2 2 2" xfId="7704" xr:uid="{79C29DEE-8770-410B-B8FE-356CEE7F123E}"/>
    <cellStyle name="Total 10 2 2 2 10" xfId="18131" xr:uid="{FD4E5E28-0FAD-4D7B-833C-8CD8D4D6683E}"/>
    <cellStyle name="Total 10 2 2 2 2" xfId="9344" xr:uid="{7897DB49-92FD-40C9-87A1-79BC4C47D9D4}"/>
    <cellStyle name="Total 10 2 2 2 2 2" xfId="13765" xr:uid="{CAE6D4A6-4C41-4064-A22D-B5221D0173F1}"/>
    <cellStyle name="Total 10 2 2 2 2 3" xfId="14727" xr:uid="{A0B7FC72-A1CA-4947-8339-2DF01CF9CD67}"/>
    <cellStyle name="Total 10 2 2 2 2 4" xfId="15679" xr:uid="{E876F55C-6622-4FEA-A38A-00A7EADB0D8D}"/>
    <cellStyle name="Total 10 2 2 2 2 5" xfId="16557" xr:uid="{D88D8BB2-A859-4642-94EE-231EBFDF606B}"/>
    <cellStyle name="Total 10 2 2 2 2 6" xfId="17422" xr:uid="{4AF12FFD-A331-4118-A94D-84CFCB568BAA}"/>
    <cellStyle name="Total 10 2 2 2 2 7" xfId="18198" xr:uid="{135BE26A-BC65-491B-908E-C8D7F6A07255}"/>
    <cellStyle name="Total 10 2 2 2 2 8" xfId="18955" xr:uid="{44ECE3C0-9715-4453-9BF6-BEC5159BEA43}"/>
    <cellStyle name="Total 10 2 2 2 3" xfId="9782" xr:uid="{DA132879-DBDE-4F9A-A390-54FBCE643BC6}"/>
    <cellStyle name="Total 10 2 2 2 3 2" xfId="14186" xr:uid="{BF1FD0BF-882E-4843-B003-B24751F54780}"/>
    <cellStyle name="Total 10 2 2 2 3 3" xfId="15146" xr:uid="{42DA0563-6CA2-4673-85F2-BE56DDF30471}"/>
    <cellStyle name="Total 10 2 2 2 3 4" xfId="16098" xr:uid="{D232C3B1-5576-419C-9E8C-728F527FF75F}"/>
    <cellStyle name="Total 10 2 2 2 3 5" xfId="16972" xr:uid="{F1301539-6791-47FD-B838-BE735F5DA738}"/>
    <cellStyle name="Total 10 2 2 2 3 6" xfId="17837" xr:uid="{5663FB38-5E3D-43A9-A50A-63F143FC0B4A}"/>
    <cellStyle name="Total 10 2 2 2 3 7" xfId="18613" xr:uid="{A64B7192-0A9F-4204-9C8D-C8194F45F702}"/>
    <cellStyle name="Total 10 2 2 2 3 8" xfId="19370" xr:uid="{EFC9814C-BB4C-42F3-84C0-0CEA2FFEF09B}"/>
    <cellStyle name="Total 10 2 2 2 4" xfId="12751" xr:uid="{BED5920C-06AF-440B-AE9B-69B98FDC0A3B}"/>
    <cellStyle name="Total 10 2 2 2 5" xfId="13527" xr:uid="{1A3FE9B9-FB0A-46A3-887C-0B6E9C8C9CE3}"/>
    <cellStyle name="Total 10 2 2 2 6" xfId="14531" xr:uid="{A1B7284A-F26B-462C-8491-0FD960FCD191}"/>
    <cellStyle name="Total 10 2 2 2 7" xfId="15489" xr:uid="{38F9E12F-6692-4CAC-8027-39B41007F0EA}"/>
    <cellStyle name="Total 10 2 2 2 8" xfId="16414" xr:uid="{A3D20264-3945-48FF-9E8F-A87FC07365E8}"/>
    <cellStyle name="Total 10 2 2 2 9" xfId="17285" xr:uid="{99C7EA4A-143C-4B3A-92BC-D064EB0D355A}"/>
    <cellStyle name="Total 10 2 2 3" xfId="8544" xr:uid="{46E686C8-18CD-4B88-8E01-3B9985A99AB8}"/>
    <cellStyle name="Total 10 2 2 3 2" xfId="13284" xr:uid="{3F4CD9AA-2157-446E-9B27-A61A010B07E6}"/>
    <cellStyle name="Total 10 2 2 3 3" xfId="14304" xr:uid="{8152FC85-F5E3-44F7-A939-BE46603F1027}"/>
    <cellStyle name="Total 10 2 2 3 4" xfId="15264" xr:uid="{69ECF755-DC2F-4319-9987-CFD8B7E39FBC}"/>
    <cellStyle name="Total 10 2 2 3 5" xfId="16213" xr:uid="{16CC029D-92CE-4C2B-AF37-F7EE208AD9D0}"/>
    <cellStyle name="Total 10 2 2 3 6" xfId="17086" xr:uid="{0F533803-4352-4DEE-BA79-A21688BBEE6A}"/>
    <cellStyle name="Total 10 2 2 3 7" xfId="17951" xr:uid="{55536FB6-1FBC-4037-ADA4-A49CC272616A}"/>
    <cellStyle name="Total 10 2 2 3 8" xfId="18727" xr:uid="{3D391D3D-61BD-49C8-B012-1CEAE94E6458}"/>
    <cellStyle name="Total 10 2 2 4" xfId="9554" xr:uid="{D6111F70-B95F-42A8-930F-04A1ECC1C60D}"/>
    <cellStyle name="Total 10 2 2 4 2" xfId="13958" xr:uid="{7CBD7FAC-959F-4084-BA8B-68144E2AAD13}"/>
    <cellStyle name="Total 10 2 2 4 3" xfId="14918" xr:uid="{20AADB2D-F310-48BA-BF8A-C9E046B11433}"/>
    <cellStyle name="Total 10 2 2 4 4" xfId="15870" xr:uid="{AD6280A9-3C55-40F7-ABB8-15753D51EE5B}"/>
    <cellStyle name="Total 10 2 2 4 5" xfId="16744" xr:uid="{C898BA70-B829-4AA6-AF31-82FFF644C327}"/>
    <cellStyle name="Total 10 2 2 4 6" xfId="17609" xr:uid="{737C1331-C955-433E-875B-A3E479EC1F00}"/>
    <cellStyle name="Total 10 2 2 4 7" xfId="18385" xr:uid="{8A691353-34DA-43C7-A4AE-304F7C203386}"/>
    <cellStyle name="Total 10 2 2 4 8" xfId="19142" xr:uid="{FFC0463D-0F10-4E65-856D-6B4B250F43A2}"/>
    <cellStyle name="Total 10 2 2 5" xfId="12255" xr:uid="{1B1890C2-5479-4798-8B20-81AA08B2BAC0}"/>
    <cellStyle name="Total 10 2 2 6" xfId="10608" xr:uid="{BF37E220-D714-447C-8A98-1618A972BEF7}"/>
    <cellStyle name="Total 10 2 2 7" xfId="12085" xr:uid="{41E05F6E-C018-4CAB-9D31-6FC66A97417F}"/>
    <cellStyle name="Total 10 2 2 8" xfId="10763" xr:uid="{9D74AC63-99F5-487A-806C-3ABCF3B1E679}"/>
    <cellStyle name="Total 10 2 2 9" xfId="11649" xr:uid="{5ADA3E4E-0A2A-4A40-94F6-BA0ECDF58B0D}"/>
    <cellStyle name="Total 10 2 3" xfId="7168" xr:uid="{93B6A627-49CB-4EE2-80EE-5298E459A3AE}"/>
    <cellStyle name="Total 10 2 3 10" xfId="11629" xr:uid="{C81EA2FE-D6C0-4A01-9E50-958DE5C04ACA}"/>
    <cellStyle name="Total 10 2 3 2" xfId="8808" xr:uid="{C6397AB9-1B09-470F-AF57-6AD09F31E2D0}"/>
    <cellStyle name="Total 10 2 3 2 2" xfId="13467" xr:uid="{FCECBCC4-A5CC-499E-8EB7-B80FAF2E2B00}"/>
    <cellStyle name="Total 10 2 3 2 3" xfId="14473" xr:uid="{8A54FB98-7396-4301-AA30-FE91234E0E7C}"/>
    <cellStyle name="Total 10 2 3 2 4" xfId="15431" xr:uid="{06F58C55-D6D5-4C42-88AF-1B738CF5E906}"/>
    <cellStyle name="Total 10 2 3 2 5" xfId="16357" xr:uid="{925EB1A1-9F3E-4177-8B01-B47109130208}"/>
    <cellStyle name="Total 10 2 3 2 6" xfId="17228" xr:uid="{9C83F19A-916E-492E-BFF9-02707F6F3B69}"/>
    <cellStyle name="Total 10 2 3 2 7" xfId="18075" xr:uid="{12F1F515-5D52-49DB-8912-D81629771948}"/>
    <cellStyle name="Total 10 2 3 2 8" xfId="18842" xr:uid="{8AD350F3-49E1-4346-B1EB-22EBF1F11E8B}"/>
    <cellStyle name="Total 10 2 3 3" xfId="9669" xr:uid="{A3160080-F8CA-4531-8786-9EEA0AC1C2F0}"/>
    <cellStyle name="Total 10 2 3 3 2" xfId="14073" xr:uid="{B36EE562-CC48-4D3A-88FC-1C625A31F9E0}"/>
    <cellStyle name="Total 10 2 3 3 3" xfId="15033" xr:uid="{1313B843-7F76-47B4-9C9A-8D757DF7B56F}"/>
    <cellStyle name="Total 10 2 3 3 4" xfId="15985" xr:uid="{002811A6-A398-4D39-ACB5-F826471BD551}"/>
    <cellStyle name="Total 10 2 3 3 5" xfId="16859" xr:uid="{11824793-E51A-4179-BF38-1F27418EBBB2}"/>
    <cellStyle name="Total 10 2 3 3 6" xfId="17724" xr:uid="{774DAEA9-78B8-4E1B-A2F2-CB3AADD9C7AD}"/>
    <cellStyle name="Total 10 2 3 3 7" xfId="18500" xr:uid="{81E29716-CB10-434E-BEDB-FFDFD151D838}"/>
    <cellStyle name="Total 10 2 3 3 8" xfId="19257" xr:uid="{8FB4EB8F-B15A-4A5B-905D-D4E5C511889B}"/>
    <cellStyle name="Total 10 2 3 4" xfId="12438" xr:uid="{83618018-B41C-4B18-9B99-5731ACA6149D}"/>
    <cellStyle name="Total 10 2 3 5" xfId="10439" xr:uid="{260BC4C7-CAED-44DA-8BB6-2500C02B9F76}"/>
    <cellStyle name="Total 10 2 3 6" xfId="11709" xr:uid="{7BF7D975-C315-4095-9DB4-66BC6FC08842}"/>
    <cellStyle name="Total 10 2 3 7" xfId="11075" xr:uid="{9A6116FB-C1C8-4FA3-948B-5F95388B8AB2}"/>
    <cellStyle name="Total 10 2 3 8" xfId="12056" xr:uid="{B6DC545E-0C1C-46ED-B380-23ADDCB01B1C}"/>
    <cellStyle name="Total 10 2 3 9" xfId="10785" xr:uid="{29F1F37C-6E4D-47E0-AC72-130DE2181252}"/>
    <cellStyle name="Total 10 2 4" xfId="8010" xr:uid="{32D1904B-B754-41E8-8175-83A20F57AE44}"/>
    <cellStyle name="Total 10 2 4 2" xfId="12978" xr:uid="{EB0D03B8-27D1-4CBB-B9A3-82888B6EF6F7}"/>
    <cellStyle name="Total 10 2 4 3" xfId="10011" xr:uid="{3EC04CA9-4477-4C29-BD59-42BB2D69D1CF}"/>
    <cellStyle name="Total 10 2 4 4" xfId="11808" xr:uid="{1F2624E3-7104-4C07-A360-10EAEAC7532D}"/>
    <cellStyle name="Total 10 2 4 5" xfId="10995" xr:uid="{D24F8B4B-2B5E-4E57-B855-AAE740DE1763}"/>
    <cellStyle name="Total 10 2 4 6" xfId="12064" xr:uid="{F275FA29-B658-4B7E-8CB2-F841DEAD2027}"/>
    <cellStyle name="Total 10 2 4 7" xfId="10780" xr:uid="{B4834323-9BB6-4D69-99C0-48A3243C92B4}"/>
    <cellStyle name="Total 10 2 4 8" xfId="11632" xr:uid="{5EC2A42E-EEBC-4DEC-95D2-8B6AF4B84257}"/>
    <cellStyle name="Total 10 2 5" xfId="9441" xr:uid="{E2A72C4F-F35A-4FD8-A54F-76D7A40D0471}"/>
    <cellStyle name="Total 10 2 5 2" xfId="13845" xr:uid="{8EAEA55D-DE13-48FF-A6BE-0BA63FED439D}"/>
    <cellStyle name="Total 10 2 5 3" xfId="14805" xr:uid="{57300DDA-8FAD-4B4F-864C-154F37DC3ABE}"/>
    <cellStyle name="Total 10 2 5 4" xfId="15757" xr:uid="{81A159EA-84F2-432F-9321-7957804152BA}"/>
    <cellStyle name="Total 10 2 5 5" xfId="16631" xr:uid="{9C7AD2F3-1B8E-40E9-B69E-6DC43521CD39}"/>
    <cellStyle name="Total 10 2 5 6" xfId="17496" xr:uid="{480917A8-6FF6-4C0C-8D7D-87E100653B56}"/>
    <cellStyle name="Total 10 2 5 7" xfId="18272" xr:uid="{232AC58E-2AD4-4743-9FA9-0F5EBBD52506}"/>
    <cellStyle name="Total 10 2 5 8" xfId="19029" xr:uid="{A3DF7DB9-6D89-4B5C-8B1A-37B432C2DA5E}"/>
    <cellStyle name="Total 10 2 6" xfId="11904" xr:uid="{4E5835CB-3519-426D-B92F-299F3DFB6197}"/>
    <cellStyle name="Total 10 2 7" xfId="10911" xr:uid="{98E51B76-9E18-41AC-B570-DF28AD0AE521}"/>
    <cellStyle name="Total 10 2 8" xfId="11515" xr:uid="{1E917974-5F26-41AD-8F9C-192E854981E2}"/>
    <cellStyle name="Total 10 2 9" xfId="11222" xr:uid="{4F5D01FD-B06A-4AA3-97E8-314E182505D3}"/>
    <cellStyle name="Total 10 3" xfId="6903" xr:uid="{AAA0F4A2-5CCC-4CF4-AE78-515CD28F4576}"/>
    <cellStyle name="Total 10 3 10" xfId="14341" xr:uid="{1D3034BE-7D9B-4BB5-BDB2-6F34C9527B86}"/>
    <cellStyle name="Total 10 3 11" xfId="15301" xr:uid="{AC106F67-B24E-4F24-84A2-B77451041F88}"/>
    <cellStyle name="Total 10 3 2" xfId="7705" xr:uid="{35FFE591-E91A-4E0B-99B7-D5A7B10BFE75}"/>
    <cellStyle name="Total 10 3 2 10" xfId="10696" xr:uid="{D66A9A60-404F-4AAA-B296-C0E4DDC37D1F}"/>
    <cellStyle name="Total 10 3 2 2" xfId="9345" xr:uid="{9C187B67-8686-4DE9-93E2-B203496D97F7}"/>
    <cellStyle name="Total 10 3 2 2 2" xfId="13766" xr:uid="{9264D8C4-CF63-4239-AA3C-21BC553E8797}"/>
    <cellStyle name="Total 10 3 2 2 3" xfId="14728" xr:uid="{2AF15EBB-6A6A-4077-9E85-CA825CAF1689}"/>
    <cellStyle name="Total 10 3 2 2 4" xfId="15680" xr:uid="{12B5FD2C-6925-4EEF-A741-6F1392259374}"/>
    <cellStyle name="Total 10 3 2 2 5" xfId="16558" xr:uid="{9C150D5D-0845-43ED-AB03-15FAB84BFD6A}"/>
    <cellStyle name="Total 10 3 2 2 6" xfId="17423" xr:uid="{0F8F0D8C-26AF-47E5-A5B1-F20D3F799258}"/>
    <cellStyle name="Total 10 3 2 2 7" xfId="18199" xr:uid="{986C069E-B7FD-414E-95C1-C0F2484DA0B1}"/>
    <cellStyle name="Total 10 3 2 2 8" xfId="18956" xr:uid="{3832326E-2128-46E1-B546-46FFC1796FE8}"/>
    <cellStyle name="Total 10 3 2 3" xfId="9783" xr:uid="{D3FAA60D-E966-4BD5-B788-6A393044600C}"/>
    <cellStyle name="Total 10 3 2 3 2" xfId="14187" xr:uid="{0230C364-DA20-4925-8FAB-969AB27B1332}"/>
    <cellStyle name="Total 10 3 2 3 3" xfId="15147" xr:uid="{9DE841B2-B5BB-4FD4-A15B-D39881E02AF0}"/>
    <cellStyle name="Total 10 3 2 3 4" xfId="16099" xr:uid="{C7949147-FA4F-474A-95FE-5DCA0E8B3A5E}"/>
    <cellStyle name="Total 10 3 2 3 5" xfId="16973" xr:uid="{8ECDB743-E5D0-4E8D-AA64-B1DA3D7662AE}"/>
    <cellStyle name="Total 10 3 2 3 6" xfId="17838" xr:uid="{79ED625C-F289-4132-9F79-294F23E84774}"/>
    <cellStyle name="Total 10 3 2 3 7" xfId="18614" xr:uid="{B9ECA21F-A866-4FF4-A13B-F62F06003E50}"/>
    <cellStyle name="Total 10 3 2 3 8" xfId="19371" xr:uid="{EB976DAC-D951-4F23-AF31-463DC3D43926}"/>
    <cellStyle name="Total 10 3 2 4" xfId="12752" xr:uid="{C58D20F0-4B2F-4B25-B2BE-1E15FA76B633}"/>
    <cellStyle name="Total 10 3 2 5" xfId="12499" xr:uid="{DA4B1452-53F7-42CB-9F3E-47386144ADBE}"/>
    <cellStyle name="Total 10 3 2 6" xfId="10380" xr:uid="{5734B2C9-8A91-4B1F-A41D-7764C9679619}"/>
    <cellStyle name="Total 10 3 2 7" xfId="13044" xr:uid="{C02E1B1B-A1A1-4FE0-9EC6-E5627AE13601}"/>
    <cellStyle name="Total 10 3 2 8" xfId="9956" xr:uid="{437337CC-18BA-4466-9158-D0C94F0343EA}"/>
    <cellStyle name="Total 10 3 2 9" xfId="12162" xr:uid="{1C0A17C9-E242-4421-8144-F8044F03A7E5}"/>
    <cellStyle name="Total 10 3 3" xfId="8543" xr:uid="{E65C3482-5F39-43D5-968D-9A1793ACA015}"/>
    <cellStyle name="Total 10 3 3 2" xfId="13283" xr:uid="{C9E09877-F36F-4391-B111-ECD97F965820}"/>
    <cellStyle name="Total 10 3 3 3" xfId="14303" xr:uid="{573D2482-EE00-49F4-9E2A-1FCB6E4A3DA5}"/>
    <cellStyle name="Total 10 3 3 4" xfId="15263" xr:uid="{2693E2CA-DF35-415A-ADEB-564A59D79062}"/>
    <cellStyle name="Total 10 3 3 5" xfId="16212" xr:uid="{E03A3DD3-A6BA-4D5C-B1D3-390806FCD019}"/>
    <cellStyle name="Total 10 3 3 6" xfId="17085" xr:uid="{AAF4B2D4-CED1-4472-B9D6-051A4C56D8A8}"/>
    <cellStyle name="Total 10 3 3 7" xfId="17950" xr:uid="{5DE6751A-DCA4-4A51-9D64-6C4490C5B3E2}"/>
    <cellStyle name="Total 10 3 3 8" xfId="18726" xr:uid="{8F7A0836-1F7A-4579-9EF7-ABC7A04CA2AE}"/>
    <cellStyle name="Total 10 3 4" xfId="9553" xr:uid="{11ACFD25-FA3F-4358-B9E0-031CD7BB4F01}"/>
    <cellStyle name="Total 10 3 4 2" xfId="13957" xr:uid="{E1044B5D-108A-4A15-8D09-AD0A303FEFC0}"/>
    <cellStyle name="Total 10 3 4 3" xfId="14917" xr:uid="{670FC62B-E6EB-45B2-A3EE-F2A62E08CD1B}"/>
    <cellStyle name="Total 10 3 4 4" xfId="15869" xr:uid="{734932D7-B214-42EF-8C29-6C88A8991D54}"/>
    <cellStyle name="Total 10 3 4 5" xfId="16743" xr:uid="{64623D7A-9910-42B0-B1BB-9702CA36F984}"/>
    <cellStyle name="Total 10 3 4 6" xfId="17608" xr:uid="{D898D99E-166C-4342-BA63-C51292BEB0C5}"/>
    <cellStyle name="Total 10 3 4 7" xfId="18384" xr:uid="{59DC6FCF-E75C-489A-B285-0E3A63206948}"/>
    <cellStyle name="Total 10 3 4 8" xfId="19141" xr:uid="{132484E3-5810-44BA-AD0B-E37B26FE687D}"/>
    <cellStyle name="Total 10 3 5" xfId="12254" xr:uid="{9BF786F8-1FFC-4E3C-BC02-EE46BF595D76}"/>
    <cellStyle name="Total 10 3 6" xfId="10609" xr:uid="{079EFACD-F473-49C2-8C3A-787B9C094F71}"/>
    <cellStyle name="Total 10 3 7" xfId="13116" xr:uid="{C9DED3F7-4CA4-425C-B07B-E8C2F945CA3A}"/>
    <cellStyle name="Total 10 3 8" xfId="9908" xr:uid="{0E960B65-18CF-47AC-8C1A-B3C78B7A13F2}"/>
    <cellStyle name="Total 10 3 9" xfId="13325" xr:uid="{00FBADA3-527E-4B71-A09C-4340683C84C7}"/>
    <cellStyle name="Total 10 4" xfId="7167" xr:uid="{0421ACD1-6FD7-4F3B-93D4-75AAF15C225F}"/>
    <cellStyle name="Total 10 4 10" xfId="11501" xr:uid="{5CD303F5-2BFC-4F2C-B2BB-5EBBA6222F62}"/>
    <cellStyle name="Total 10 4 2" xfId="8807" xr:uid="{4A5077A8-7F68-4D44-8DA5-EFFEC286BD7A}"/>
    <cellStyle name="Total 10 4 2 2" xfId="13466" xr:uid="{3F3D3C42-495E-485D-8A40-0205BA3CFA36}"/>
    <cellStyle name="Total 10 4 2 3" xfId="14472" xr:uid="{73239F12-A127-41EC-9BF7-30AE7F034FEB}"/>
    <cellStyle name="Total 10 4 2 4" xfId="15430" xr:uid="{FAD900ED-FC3D-4431-832D-CCD1C683EB0B}"/>
    <cellStyle name="Total 10 4 2 5" xfId="16356" xr:uid="{CA33F31B-F62F-4154-90B7-2E842A698018}"/>
    <cellStyle name="Total 10 4 2 6" xfId="17227" xr:uid="{2814C3C1-D7C2-4552-9EA6-A4FADC027C33}"/>
    <cellStyle name="Total 10 4 2 7" xfId="18074" xr:uid="{9FA56A16-F381-48C3-B629-0B0B38A43921}"/>
    <cellStyle name="Total 10 4 2 8" xfId="18841" xr:uid="{1AA529F8-7142-415D-9D6C-1BDEA3A86EE5}"/>
    <cellStyle name="Total 10 4 3" xfId="9668" xr:uid="{D28D4A37-548E-4846-9D85-2BEC22FD723D}"/>
    <cellStyle name="Total 10 4 3 2" xfId="14072" xr:uid="{4129F6C2-3715-45AB-8E28-8B5E4028F000}"/>
    <cellStyle name="Total 10 4 3 3" xfId="15032" xr:uid="{8E34660B-50AE-4B03-8EF6-D42767CAFCBD}"/>
    <cellStyle name="Total 10 4 3 4" xfId="15984" xr:uid="{CE6500B2-3FC7-40A2-8BE3-B097D0F751F2}"/>
    <cellStyle name="Total 10 4 3 5" xfId="16858" xr:uid="{300DAF6A-7216-4F9C-BC7B-C65219A4CA0E}"/>
    <cellStyle name="Total 10 4 3 6" xfId="17723" xr:uid="{1093E2FF-5504-4D34-98E7-0D4FCCCEC889}"/>
    <cellStyle name="Total 10 4 3 7" xfId="18499" xr:uid="{4D06A4DE-45AC-44D3-8EBD-5194235DCDF0}"/>
    <cellStyle name="Total 10 4 3 8" xfId="19256" xr:uid="{818EDA74-FECD-41B8-9B78-6FA198DA24E2}"/>
    <cellStyle name="Total 10 4 4" xfId="12437" xr:uid="{1A48415F-7C2D-4562-A31A-F41F9578F1B6}"/>
    <cellStyle name="Total 10 4 5" xfId="10440" xr:uid="{9B3BDC99-4CB9-4BD7-A58F-BCDA0FFE678B}"/>
    <cellStyle name="Total 10 4 6" xfId="13142" xr:uid="{4E79CE83-0DD0-4441-BAAE-7B0E2CA6F8FF}"/>
    <cellStyle name="Total 10 4 7" xfId="9886" xr:uid="{7DACF916-3FFC-4F9E-BB0B-4657B59290D7}"/>
    <cellStyle name="Total 10 4 8" xfId="11882" xr:uid="{5449176F-4935-4552-9F00-CAE0FCD1E5B8}"/>
    <cellStyle name="Total 10 4 9" xfId="10929" xr:uid="{713B5530-589F-4A38-9835-10C9AC3C5808}"/>
    <cellStyle name="Total 10 5" xfId="8009" xr:uid="{39D4BC45-7222-409A-BAD4-2F9804FF7A39}"/>
    <cellStyle name="Total 10 5 2" xfId="12977" xr:uid="{6715B6A5-C14B-45C8-8902-EC9B45DE8142}"/>
    <cellStyle name="Total 10 5 3" xfId="10012" xr:uid="{C3A47DEF-AE0D-4AFF-9399-A63DC30501AB}"/>
    <cellStyle name="Total 10 5 4" xfId="9825" xr:uid="{165353D9-F2C2-4299-A924-3DA5F674E3BA}"/>
    <cellStyle name="Total 10 5 5" xfId="11940" xr:uid="{485877CF-012D-4E02-B93B-999C5F227CD7}"/>
    <cellStyle name="Total 10 5 6" xfId="10875" xr:uid="{B6B58CA6-BBBD-4B26-A6E2-055AF307681F}"/>
    <cellStyle name="Total 10 5 7" xfId="11546" xr:uid="{FE631F81-0C38-4116-8ECD-5A67E4F484A1}"/>
    <cellStyle name="Total 10 5 8" xfId="11191" xr:uid="{730611B5-C2D0-47D9-BFD5-669E26639948}"/>
    <cellStyle name="Total 10 6" xfId="9440" xr:uid="{BF3A47C8-AC1D-4DC6-B6D8-2A039BFC9AC3}"/>
    <cellStyle name="Total 10 6 2" xfId="13844" xr:uid="{8E83726F-0B20-4D55-869F-0D7BB5EFA986}"/>
    <cellStyle name="Total 10 6 3" xfId="14804" xr:uid="{61A1960E-3BF1-4024-A757-F6AE0799364E}"/>
    <cellStyle name="Total 10 6 4" xfId="15756" xr:uid="{9184F8B0-299E-4547-9312-93D5A91062DA}"/>
    <cellStyle name="Total 10 6 5" xfId="16630" xr:uid="{9F25562C-B854-4F78-B3D3-8C9AD37EC3B1}"/>
    <cellStyle name="Total 10 6 6" xfId="17495" xr:uid="{7C146C59-C029-47F1-85BC-60007D562457}"/>
    <cellStyle name="Total 10 6 7" xfId="18271" xr:uid="{66D6A4F8-184D-4DA1-8343-6155F4E292A0}"/>
    <cellStyle name="Total 10 6 8" xfId="19028" xr:uid="{A9EE23A4-D931-451C-A0FA-A1778184CE2C}"/>
    <cellStyle name="Total 10 7" xfId="11903" xr:uid="{8420940D-594C-4140-B948-2517944A4B3C}"/>
    <cellStyle name="Total 10 8" xfId="10912" xr:uid="{0F7B1208-2C8A-4C2F-8311-4FDFE64E4552}"/>
    <cellStyle name="Total 10 9" xfId="11514" xr:uid="{B3D7100F-A921-4E1F-9286-EB0429471DB8}"/>
    <cellStyle name="Total 11" xfId="6281" xr:uid="{B40A221B-7EB0-465D-AADB-D985C7C22D23}"/>
    <cellStyle name="Total 11 10" xfId="11221" xr:uid="{2A1AB4C7-A8D1-402B-AEB0-EE4CDE93E7D1}"/>
    <cellStyle name="Total 11 11" xfId="12531" xr:uid="{ACEDAE0F-02FF-4767-91AD-982EC95EC9D5}"/>
    <cellStyle name="Total 11 12" xfId="10350" xr:uid="{69787827-D6AA-4AE2-9131-D067BB251991}"/>
    <cellStyle name="Total 11 13" xfId="13413" xr:uid="{56002F33-77CB-482E-9F43-E44D6F36D17F}"/>
    <cellStyle name="Total 11 2" xfId="6282" xr:uid="{03E00327-204E-4715-9DDE-9D6085E2D7A0}"/>
    <cellStyle name="Total 11 2 10" xfId="13560" xr:uid="{9057CAC4-4239-4B21-83CF-829A1128A33F}"/>
    <cellStyle name="Total 11 2 11" xfId="14561" xr:uid="{293022E6-8070-4C84-93A6-8CE3BB6920A9}"/>
    <cellStyle name="Total 11 2 12" xfId="15519" xr:uid="{F6FC0A6A-F3E6-466A-A46D-0E43291138A2}"/>
    <cellStyle name="Total 11 2 2" xfId="6906" xr:uid="{E8C0314B-ED71-4277-9A1A-61EB00E9C8FE}"/>
    <cellStyle name="Total 11 2 2 10" xfId="16452" xr:uid="{9E9A0518-524A-4380-8B5C-234CFEBF27B1}"/>
    <cellStyle name="Total 11 2 2 11" xfId="17323" xr:uid="{DB0D920C-7E8D-4D88-9AEB-0D5B81CE3BE1}"/>
    <cellStyle name="Total 11 2 2 2" xfId="7706" xr:uid="{15D840E3-128D-43B5-B5BB-A123CD0BB91D}"/>
    <cellStyle name="Total 11 2 2 2 10" xfId="11293" xr:uid="{1F5F1D9A-FB64-4CF9-A7E9-1D5D5082C651}"/>
    <cellStyle name="Total 11 2 2 2 2" xfId="9346" xr:uid="{A814ACD7-CDC7-4B76-8C51-39D3B652B55E}"/>
    <cellStyle name="Total 11 2 2 2 2 2" xfId="13767" xr:uid="{9C71489F-D0DD-4EEE-8D50-D5355D7D1CC8}"/>
    <cellStyle name="Total 11 2 2 2 2 3" xfId="14729" xr:uid="{8DE001A3-4AA8-4866-B8E6-71D70F13F194}"/>
    <cellStyle name="Total 11 2 2 2 2 4" xfId="15681" xr:uid="{E15968D7-74EB-4587-B7E9-FCD33A6D7E7F}"/>
    <cellStyle name="Total 11 2 2 2 2 5" xfId="16559" xr:uid="{70042A5C-942A-4A71-AED6-1AAC9A7E5495}"/>
    <cellStyle name="Total 11 2 2 2 2 6" xfId="17424" xr:uid="{DE4B389F-8051-4DA2-984C-8A53DEF99DA8}"/>
    <cellStyle name="Total 11 2 2 2 2 7" xfId="18200" xr:uid="{5AC96096-1121-47E8-9556-A6F7000F1EA6}"/>
    <cellStyle name="Total 11 2 2 2 2 8" xfId="18957" xr:uid="{7D8D2536-4407-40FA-87A0-5BA3FED44AD8}"/>
    <cellStyle name="Total 11 2 2 2 3" xfId="9784" xr:uid="{020D33E0-1D12-4956-AC74-075BA6A63AA3}"/>
    <cellStyle name="Total 11 2 2 2 3 2" xfId="14188" xr:uid="{6A32E591-BDE1-4937-9CAD-F9EC02FDA4AB}"/>
    <cellStyle name="Total 11 2 2 2 3 3" xfId="15148" xr:uid="{66DD9205-A20D-42B6-919C-A376F247DA63}"/>
    <cellStyle name="Total 11 2 2 2 3 4" xfId="16100" xr:uid="{69454AC3-BB67-4D18-868B-70CD22CE5367}"/>
    <cellStyle name="Total 11 2 2 2 3 5" xfId="16974" xr:uid="{FA951335-A43F-43AE-847E-3C08A20BD467}"/>
    <cellStyle name="Total 11 2 2 2 3 6" xfId="17839" xr:uid="{3983C5BB-68D1-4849-BA8C-C58ACBAC370A}"/>
    <cellStyle name="Total 11 2 2 2 3 7" xfId="18615" xr:uid="{B295664A-C227-4800-B5BC-1EDA8093225F}"/>
    <cellStyle name="Total 11 2 2 2 3 8" xfId="19372" xr:uid="{64DD2EEE-3987-479D-A7D3-B6D7CD6E611E}"/>
    <cellStyle name="Total 11 2 2 2 4" xfId="12753" xr:uid="{970DAE4B-55D7-42CA-A110-96E07C8E34FB}"/>
    <cellStyle name="Total 11 2 2 2 5" xfId="12032" xr:uid="{D5AED45D-CC10-404C-9FC0-D04B0F38FC76}"/>
    <cellStyle name="Total 11 2 2 2 6" xfId="10800" xr:uid="{3B4F559D-828C-4942-8B56-10C7FDB90D00}"/>
    <cellStyle name="Total 11 2 2 2 7" xfId="11616" xr:uid="{4096291D-A20C-494F-BCCC-86E2B6D6AD96}"/>
    <cellStyle name="Total 11 2 2 2 8" xfId="11141" xr:uid="{FDCCD46E-F2B1-4975-AA39-2F1EA334370B}"/>
    <cellStyle name="Total 11 2 2 2 9" xfId="11432" xr:uid="{7D7DD203-D2FC-4AEB-9B3A-A8FDE502E3CD}"/>
    <cellStyle name="Total 11 2 2 3" xfId="8546" xr:uid="{11F9F85C-8FB7-48CB-83B8-826A65AD93B0}"/>
    <cellStyle name="Total 11 2 2 3 2" xfId="13286" xr:uid="{C4AA87F8-7C60-401B-919D-8BA6755DE38C}"/>
    <cellStyle name="Total 11 2 2 3 3" xfId="14306" xr:uid="{3468EC19-94DE-4282-8EA5-2AAE2C7CB8CA}"/>
    <cellStyle name="Total 11 2 2 3 4" xfId="15266" xr:uid="{88A7CD8C-1780-42B5-8245-AE08BCA5BEA6}"/>
    <cellStyle name="Total 11 2 2 3 5" xfId="16215" xr:uid="{1E437719-94B6-4B10-BF2E-E24F7FD68AAB}"/>
    <cellStyle name="Total 11 2 2 3 6" xfId="17088" xr:uid="{CE0CFD4C-33A8-403C-8E5F-253D15652ABC}"/>
    <cellStyle name="Total 11 2 2 3 7" xfId="17953" xr:uid="{10B98CFB-33AE-4E4E-8AFA-47A6B712D5D7}"/>
    <cellStyle name="Total 11 2 2 3 8" xfId="18729" xr:uid="{7A689C3C-4DD1-4D54-9055-14E5B556EFDC}"/>
    <cellStyle name="Total 11 2 2 4" xfId="9556" xr:uid="{ED4DFDF7-A1D3-4366-B707-CCD41527AAA3}"/>
    <cellStyle name="Total 11 2 2 4 2" xfId="13960" xr:uid="{37370E01-1927-4C1F-B493-627905C1006A}"/>
    <cellStyle name="Total 11 2 2 4 3" xfId="14920" xr:uid="{A41E4F4B-67D1-4325-8A79-3EA955817D0D}"/>
    <cellStyle name="Total 11 2 2 4 4" xfId="15872" xr:uid="{8D435608-957C-456A-880B-1801BF9DC097}"/>
    <cellStyle name="Total 11 2 2 4 5" xfId="16746" xr:uid="{717E6833-2A80-46D4-95AE-3EEEB784AE66}"/>
    <cellStyle name="Total 11 2 2 4 6" xfId="17611" xr:uid="{30C69DCA-044E-4276-9630-2CA219E724C7}"/>
    <cellStyle name="Total 11 2 2 4 7" xfId="18387" xr:uid="{ECA80C07-145E-4177-9105-373DEAE94A48}"/>
    <cellStyle name="Total 11 2 2 4 8" xfId="19144" xr:uid="{101C8255-05DA-4CD5-A994-95CD74607B25}"/>
    <cellStyle name="Total 11 2 2 5" xfId="12257" xr:uid="{B5AE4453-285E-4BBF-9304-F9AD56C9EC83}"/>
    <cellStyle name="Total 11 2 2 6" xfId="10606" xr:uid="{408EA06B-1A3A-46FE-9816-F2989153EBFC}"/>
    <cellStyle name="Total 11 2 2 7" xfId="13622" xr:uid="{BB544FDA-E0FC-4A2B-849E-B6ADD98B060D}"/>
    <cellStyle name="Total 11 2 2 8" xfId="14600" xr:uid="{76786582-F44F-492C-85A3-26DD3ABE8A22}"/>
    <cellStyle name="Total 11 2 2 9" xfId="15553" xr:uid="{BD6701E3-0B9D-417B-9A68-8BC7E6655A94}"/>
    <cellStyle name="Total 11 2 3" xfId="7170" xr:uid="{ABD8FA7B-C4E1-4131-A8A0-E01F42B94E05}"/>
    <cellStyle name="Total 11 2 3 10" xfId="15527" xr:uid="{6F5D0118-137D-4F01-9D19-40FA3FC75A09}"/>
    <cellStyle name="Total 11 2 3 2" xfId="8810" xr:uid="{3D48B9A4-7E29-4214-81E2-98A61300CAEC}"/>
    <cellStyle name="Total 11 2 3 2 2" xfId="13469" xr:uid="{FED2B02D-8C27-429C-8239-2F4BCD34F0E5}"/>
    <cellStyle name="Total 11 2 3 2 3" xfId="14475" xr:uid="{BEA5C3E8-3697-4DE2-A812-2365BF766A50}"/>
    <cellStyle name="Total 11 2 3 2 4" xfId="15433" xr:uid="{D35A335B-D2A0-417A-9D50-455B030D791A}"/>
    <cellStyle name="Total 11 2 3 2 5" xfId="16359" xr:uid="{9C304BB0-C2BD-43C5-A67C-F4E4D6C48FE3}"/>
    <cellStyle name="Total 11 2 3 2 6" xfId="17230" xr:uid="{4B7CB2DC-DBE8-4BA6-B88E-EF07805FAF22}"/>
    <cellStyle name="Total 11 2 3 2 7" xfId="18077" xr:uid="{F0274D71-D34A-48F4-B9DD-CF75D1BC6BA0}"/>
    <cellStyle name="Total 11 2 3 2 8" xfId="18844" xr:uid="{86E66123-5B85-40A9-8B0D-2BEE49FAA0EF}"/>
    <cellStyle name="Total 11 2 3 3" xfId="9671" xr:uid="{BECE8D5E-6263-4662-BF4F-F5901B391FC1}"/>
    <cellStyle name="Total 11 2 3 3 2" xfId="14075" xr:uid="{B8A5DE73-6843-49F9-9B03-2560873DAF59}"/>
    <cellStyle name="Total 11 2 3 3 3" xfId="15035" xr:uid="{C890E6A2-DA02-42FF-8AB4-7CFD3925B1FC}"/>
    <cellStyle name="Total 11 2 3 3 4" xfId="15987" xr:uid="{9CEEECED-709A-49FE-BE9D-9D710D710C13}"/>
    <cellStyle name="Total 11 2 3 3 5" xfId="16861" xr:uid="{4004521A-0606-48D4-A741-62F0C4DB7279}"/>
    <cellStyle name="Total 11 2 3 3 6" xfId="17726" xr:uid="{6DBA146E-3F4B-41D4-9EEE-AE5B909A3370}"/>
    <cellStyle name="Total 11 2 3 3 7" xfId="18502" xr:uid="{6E00A06C-3378-45C2-8A10-346559962DBB}"/>
    <cellStyle name="Total 11 2 3 3 8" xfId="19259" xr:uid="{E4CCBCAC-2F46-4C8F-A725-F50C04DDD7A5}"/>
    <cellStyle name="Total 11 2 3 4" xfId="12440" xr:uid="{A2E62F34-B315-4D23-82B0-EA7F2B3F3E5F}"/>
    <cellStyle name="Total 11 2 3 5" xfId="10437" xr:uid="{0D9D62A3-DC84-4123-A882-C1DA51C944FF}"/>
    <cellStyle name="Total 11 2 3 6" xfId="11711" xr:uid="{D8421971-4ADA-4C04-B1DB-6767F3AF62B8}"/>
    <cellStyle name="Total 11 2 3 7" xfId="11073" xr:uid="{C3450361-EBDD-460C-9D00-5399DFB6FED8}"/>
    <cellStyle name="Total 11 2 3 8" xfId="13582" xr:uid="{26072F79-52E4-4EE4-BDC0-66F5F17519CB}"/>
    <cellStyle name="Total 11 2 3 9" xfId="14570" xr:uid="{D4BAA681-B4E6-45A9-8732-151C7F156D75}"/>
    <cellStyle name="Total 11 2 4" xfId="8012" xr:uid="{A5ACF11B-FE8C-4AD1-92C9-4F273E3EC65F}"/>
    <cellStyle name="Total 11 2 4 2" xfId="12980" xr:uid="{B7367D3F-4ECB-4876-AEDA-793123C2EF13}"/>
    <cellStyle name="Total 11 2 4 3" xfId="10009" xr:uid="{AB7B5CB7-34CB-4FA2-A979-5C9190BF52FD}"/>
    <cellStyle name="Total 11 2 4 4" xfId="12692" xr:uid="{A8ADF6CE-C845-444F-8167-C03AD85003F7}"/>
    <cellStyle name="Total 11 2 4 5" xfId="10227" xr:uid="{D2299D5D-DA2A-4457-9AD4-1874FBEA4532}"/>
    <cellStyle name="Total 11 2 4 6" xfId="12127" xr:uid="{07145DE9-E462-4835-8402-9EA9023BCD61}"/>
    <cellStyle name="Total 11 2 4 7" xfId="10726" xr:uid="{F9ED8755-DFB8-46B5-A52A-E498EA6CB15F}"/>
    <cellStyle name="Total 11 2 4 8" xfId="12582" xr:uid="{20144A26-D968-4B4E-A5A7-7714956F7AF9}"/>
    <cellStyle name="Total 11 2 5" xfId="9443" xr:uid="{00D3E22D-1450-41C3-BF46-B0D873CCDE26}"/>
    <cellStyle name="Total 11 2 5 2" xfId="13847" xr:uid="{DB0A6645-1893-4B38-B6FE-BF0ACF3DD438}"/>
    <cellStyle name="Total 11 2 5 3" xfId="14807" xr:uid="{494666D6-6848-4C4A-A3E4-912E5DAA5119}"/>
    <cellStyle name="Total 11 2 5 4" xfId="15759" xr:uid="{0292FCBE-04CD-42F5-9FD5-FBD9941CDBA8}"/>
    <cellStyle name="Total 11 2 5 5" xfId="16633" xr:uid="{43473634-60E7-4611-87E0-54FDB24277CF}"/>
    <cellStyle name="Total 11 2 5 6" xfId="17498" xr:uid="{7DDD7990-4746-4091-9698-196B4236271C}"/>
    <cellStyle name="Total 11 2 5 7" xfId="18274" xr:uid="{A7CD5193-FD4D-4AF6-8757-02CB15D7C505}"/>
    <cellStyle name="Total 11 2 5 8" xfId="19031" xr:uid="{52C20504-018B-4DE3-B4BC-EDD226E55540}"/>
    <cellStyle name="Total 11 2 6" xfId="11906" xr:uid="{7F48EF33-996E-4BEC-9B05-9CAC28B93C10}"/>
    <cellStyle name="Total 11 2 7" xfId="10909" xr:uid="{24472743-BF74-498B-99E9-935DD1A10518}"/>
    <cellStyle name="Total 11 2 8" xfId="11517" xr:uid="{40765CB2-1EE7-48D9-892A-CC42873F4407}"/>
    <cellStyle name="Total 11 2 9" xfId="11220" xr:uid="{7A42AB06-E6AE-4AB8-953A-60F464888BC6}"/>
    <cellStyle name="Total 11 3" xfId="6905" xr:uid="{97FB5E6B-D101-4CE5-9E96-EFAFAC9F4B61}"/>
    <cellStyle name="Total 11 3 10" xfId="11037" xr:uid="{867C0D10-6DBA-486E-96C4-5F8636A85854}"/>
    <cellStyle name="Total 11 3 11" xfId="13589" xr:uid="{0C945DD2-C64F-4362-A59C-B6C2E1C9818D}"/>
    <cellStyle name="Total 11 3 2" xfId="7707" xr:uid="{C7162198-4E49-49BC-9255-DB2572FC4C25}"/>
    <cellStyle name="Total 11 3 2 10" xfId="13572" xr:uid="{2BDEA65E-9C0E-4F3E-A5A7-73BE40355AFF}"/>
    <cellStyle name="Total 11 3 2 2" xfId="9347" xr:uid="{33285A47-D280-4F49-AA71-E113BFECD6EB}"/>
    <cellStyle name="Total 11 3 2 2 2" xfId="13768" xr:uid="{A5F22393-BCEE-49AC-AC18-8522DD0D7B13}"/>
    <cellStyle name="Total 11 3 2 2 3" xfId="14730" xr:uid="{1E2558F6-5464-4258-916D-A78E2D469EAB}"/>
    <cellStyle name="Total 11 3 2 2 4" xfId="15682" xr:uid="{9E1F594A-94AE-4780-BECA-7B29CD8EB0BE}"/>
    <cellStyle name="Total 11 3 2 2 5" xfId="16560" xr:uid="{143BB741-FAAD-4ABC-9F8F-4F054852426E}"/>
    <cellStyle name="Total 11 3 2 2 6" xfId="17425" xr:uid="{F5FEAC0D-53B3-40AF-9E53-AC7A4B910894}"/>
    <cellStyle name="Total 11 3 2 2 7" xfId="18201" xr:uid="{D6CD108F-72E0-41FC-8B72-006FD39E2E3B}"/>
    <cellStyle name="Total 11 3 2 2 8" xfId="18958" xr:uid="{48AF8763-7807-4BCE-99B7-57C9B9E7DDAE}"/>
    <cellStyle name="Total 11 3 2 3" xfId="9785" xr:uid="{2BC36992-FCED-4102-8280-F5B4AF51C2BC}"/>
    <cellStyle name="Total 11 3 2 3 2" xfId="14189" xr:uid="{1709DE80-981B-4E92-8DF4-96D66E4D992C}"/>
    <cellStyle name="Total 11 3 2 3 3" xfId="15149" xr:uid="{3206D04E-20DF-4877-BE4B-E77591D50330}"/>
    <cellStyle name="Total 11 3 2 3 4" xfId="16101" xr:uid="{36CF1626-84B0-454F-8392-F9673A46DB63}"/>
    <cellStyle name="Total 11 3 2 3 5" xfId="16975" xr:uid="{422D656A-192C-4F5E-B6BE-9793EE7176DF}"/>
    <cellStyle name="Total 11 3 2 3 6" xfId="17840" xr:uid="{3D5A94B8-A033-470D-B6FE-A0E1F4C9F831}"/>
    <cellStyle name="Total 11 3 2 3 7" xfId="18616" xr:uid="{BC874F4F-AA7E-4E9E-8EFA-E5DB5B2B6C07}"/>
    <cellStyle name="Total 11 3 2 3 8" xfId="19373" xr:uid="{95CA66B6-657F-4C75-9ADD-83D0DDE7FADA}"/>
    <cellStyle name="Total 11 3 2 4" xfId="12754" xr:uid="{07777D68-CD6D-4ECC-9624-AFC3A3915CDC}"/>
    <cellStyle name="Total 11 3 2 5" xfId="10214" xr:uid="{6C956F2F-AA27-41DD-BB9A-8E85C68C331F}"/>
    <cellStyle name="Total 11 3 2 6" xfId="12023" xr:uid="{2283CD45-612E-45C9-9731-281812F70DB3}"/>
    <cellStyle name="Total 11 3 2 7" xfId="10809" xr:uid="{9BEC74AA-6534-4F8B-90D1-EC56FF44797F}"/>
    <cellStyle name="Total 11 3 2 8" xfId="11608" xr:uid="{EF201EAE-F7A4-40D3-AD72-95B582D2DBDB}"/>
    <cellStyle name="Total 11 3 2 9" xfId="11149" xr:uid="{248146B3-3A0D-4E9B-A9F4-C4A72D8D7AB9}"/>
    <cellStyle name="Total 11 3 3" xfId="8545" xr:uid="{DD0E79DD-D72F-4AB0-832E-6B3FE1509295}"/>
    <cellStyle name="Total 11 3 3 2" xfId="13285" xr:uid="{F0F36465-D912-473E-B3B7-FE0A15EC2323}"/>
    <cellStyle name="Total 11 3 3 3" xfId="14305" xr:uid="{99B91372-C828-4A7C-9376-E3C9D0D920C9}"/>
    <cellStyle name="Total 11 3 3 4" xfId="15265" xr:uid="{5D6D3CA8-D106-47D7-A28D-60B8747B79C4}"/>
    <cellStyle name="Total 11 3 3 5" xfId="16214" xr:uid="{000F3662-BF39-40D0-B8E7-2F61CAD7C2F7}"/>
    <cellStyle name="Total 11 3 3 6" xfId="17087" xr:uid="{FCF68C17-43CD-4C4D-8F63-9F14D14A95B9}"/>
    <cellStyle name="Total 11 3 3 7" xfId="17952" xr:uid="{1009F3BC-33A1-460F-9CD3-62D598E2F3D4}"/>
    <cellStyle name="Total 11 3 3 8" xfId="18728" xr:uid="{6012BE03-FCDE-4BDC-AEC4-759E0F182122}"/>
    <cellStyle name="Total 11 3 4" xfId="9555" xr:uid="{9B8650BA-C432-483B-AE8A-279AC14395D8}"/>
    <cellStyle name="Total 11 3 4 2" xfId="13959" xr:uid="{22CA7EDD-8DE7-462F-8DB1-6C3F07E2BDBE}"/>
    <cellStyle name="Total 11 3 4 3" xfId="14919" xr:uid="{46BE585F-A74B-4716-8872-44D82668BD59}"/>
    <cellStyle name="Total 11 3 4 4" xfId="15871" xr:uid="{B8FDAFF8-C6BB-40DF-8BAE-237984E371C6}"/>
    <cellStyle name="Total 11 3 4 5" xfId="16745" xr:uid="{BFE979A2-F97A-4644-AC25-1CCE5861440B}"/>
    <cellStyle name="Total 11 3 4 6" xfId="17610" xr:uid="{05A69F4B-2116-46A7-9F8F-A4735D8A965E}"/>
    <cellStyle name="Total 11 3 4 7" xfId="18386" xr:uid="{4EA6F345-147A-4D34-B525-6393732FC1A2}"/>
    <cellStyle name="Total 11 3 4 8" xfId="19143" xr:uid="{25E606F2-331D-4380-AEE1-F64A2D0F2407}"/>
    <cellStyle name="Total 11 3 5" xfId="12256" xr:uid="{1F7822C2-0BC8-4B52-B186-BEA96DF521B2}"/>
    <cellStyle name="Total 11 3 6" xfId="10607" xr:uid="{4C32ED8F-777E-4584-B78B-3618803F0804}"/>
    <cellStyle name="Total 11 3 7" xfId="12600" xr:uid="{6C993098-43EF-4B00-A236-EE26437E558D}"/>
    <cellStyle name="Total 11 3 8" xfId="10302" xr:uid="{948A0D55-145B-43B4-B589-FB7DFE5B562F}"/>
    <cellStyle name="Total 11 3 9" xfId="11758" xr:uid="{E9FE9D2E-1981-4D1E-9CB8-4738C1485DD8}"/>
    <cellStyle name="Total 11 4" xfId="7169" xr:uid="{DA7F32FE-B9EC-4D74-AD80-99242590FB97}"/>
    <cellStyle name="Total 11 4 10" xfId="12121" xr:uid="{15172179-E6C3-4970-86C8-6FDAB5A6C35D}"/>
    <cellStyle name="Total 11 4 2" xfId="8809" xr:uid="{2679C1CC-1E9C-4D0A-9073-21F990678E5D}"/>
    <cellStyle name="Total 11 4 2 2" xfId="13468" xr:uid="{850E20D6-651A-4DF6-B273-5657B7C8A7E3}"/>
    <cellStyle name="Total 11 4 2 3" xfId="14474" xr:uid="{F718B555-69A4-4971-82E5-6F5A2FA98C6D}"/>
    <cellStyle name="Total 11 4 2 4" xfId="15432" xr:uid="{C9D1A29D-0F24-43E1-8AD8-6D3EDB7D5FAE}"/>
    <cellStyle name="Total 11 4 2 5" xfId="16358" xr:uid="{A60F3208-84CF-4F36-B2BB-89245D59F428}"/>
    <cellStyle name="Total 11 4 2 6" xfId="17229" xr:uid="{4AB87853-451D-417B-A340-09E2220DEF31}"/>
    <cellStyle name="Total 11 4 2 7" xfId="18076" xr:uid="{36564554-D17E-4435-9B07-BC0082DD528F}"/>
    <cellStyle name="Total 11 4 2 8" xfId="18843" xr:uid="{ED6E932B-F742-4EC6-93FD-6841E6D5AD0F}"/>
    <cellStyle name="Total 11 4 3" xfId="9670" xr:uid="{D2A6B893-CE8C-435D-9D38-ED48FE17CEB8}"/>
    <cellStyle name="Total 11 4 3 2" xfId="14074" xr:uid="{2EDBCD66-D85F-4442-9FEC-AF71BB861C8E}"/>
    <cellStyle name="Total 11 4 3 3" xfId="15034" xr:uid="{5723F7B6-4C39-460A-A557-885E2A6F6E06}"/>
    <cellStyle name="Total 11 4 3 4" xfId="15986" xr:uid="{08661F31-E5F5-4185-AD9B-1986E53B0AF3}"/>
    <cellStyle name="Total 11 4 3 5" xfId="16860" xr:uid="{B59F3CA6-ECBA-4AC2-9DC2-CF4F3CD430A2}"/>
    <cellStyle name="Total 11 4 3 6" xfId="17725" xr:uid="{035F91E6-AB6A-4C16-934F-A8F730DED907}"/>
    <cellStyle name="Total 11 4 3 7" xfId="18501" xr:uid="{7BF9411F-7B43-4DD1-9D98-9B890283842A}"/>
    <cellStyle name="Total 11 4 3 8" xfId="19258" xr:uid="{6D3A67DD-2CBE-4642-A58D-9C5B55AAEC34}"/>
    <cellStyle name="Total 11 4 4" xfId="12439" xr:uid="{E63741E0-038D-4553-A1C5-F0258E72B185}"/>
    <cellStyle name="Total 11 4 5" xfId="10438" xr:uid="{1DE1D5BA-5A0E-4C19-85FB-75CBC78AFEFC}"/>
    <cellStyle name="Total 11 4 6" xfId="11710" xr:uid="{03FBCDD1-F184-419C-B310-33AF3126EFF2}"/>
    <cellStyle name="Total 11 4 7" xfId="11074" xr:uid="{64FD3975-91A1-4A5B-9A7F-9DE937400300}"/>
    <cellStyle name="Total 11 4 8" xfId="12557" xr:uid="{B965896C-0608-4060-858D-6E8DCB0339AC}"/>
    <cellStyle name="Total 11 4 9" xfId="10336" xr:uid="{D3C3486E-B9C8-4FAF-9AEB-31589020008E}"/>
    <cellStyle name="Total 11 5" xfId="8011" xr:uid="{63CA1B6D-9BAE-4F6E-94CE-24E0CB493487}"/>
    <cellStyle name="Total 11 5 2" xfId="12979" xr:uid="{30FF2EB1-52F2-41AA-B78F-6B8F4F549EFA}"/>
    <cellStyle name="Total 11 5 3" xfId="10010" xr:uid="{EEF26C23-5D6C-4CC8-B122-8DCB05577B4A}"/>
    <cellStyle name="Total 11 5 4" xfId="12159" xr:uid="{58EDB4DA-5B05-4B23-B73B-36EDE9C2FC51}"/>
    <cellStyle name="Total 11 5 5" xfId="10699" xr:uid="{45287EFE-39C8-4B75-B6FE-3FADFE0B2619}"/>
    <cellStyle name="Total 11 5 6" xfId="11668" xr:uid="{8B99C3A9-739A-410C-B6A9-76518CDF2340}"/>
    <cellStyle name="Total 11 5 7" xfId="11110" xr:uid="{CCD5BA87-BDE9-40A4-97B7-0C6CE44923AF}"/>
    <cellStyle name="Total 11 5 8" xfId="13578" xr:uid="{94506982-637B-42BE-ACD6-2616DD9CC6B5}"/>
    <cellStyle name="Total 11 6" xfId="9442" xr:uid="{C7867CAE-8DBC-44EE-B920-7F597137B353}"/>
    <cellStyle name="Total 11 6 2" xfId="13846" xr:uid="{DF673864-5346-4012-ADF8-3669F1AB666C}"/>
    <cellStyle name="Total 11 6 3" xfId="14806" xr:uid="{81039D1B-CC13-4F2A-8D7C-7A43721905F3}"/>
    <cellStyle name="Total 11 6 4" xfId="15758" xr:uid="{BF0011F7-E251-4195-BE15-A02814834030}"/>
    <cellStyle name="Total 11 6 5" xfId="16632" xr:uid="{4E99B4BF-64B6-4515-9A39-6F3EFB6F2BC5}"/>
    <cellStyle name="Total 11 6 6" xfId="17497" xr:uid="{094FA1A8-DD63-4825-AE53-AC98C26E5C8E}"/>
    <cellStyle name="Total 11 6 7" xfId="18273" xr:uid="{F951B573-F9EF-4C02-8ACB-E5E3558C1C5B}"/>
    <cellStyle name="Total 11 6 8" xfId="19030" xr:uid="{348F11CA-F3A2-4525-B09C-FC6B0C7EC9DB}"/>
    <cellStyle name="Total 11 7" xfId="11905" xr:uid="{CA672392-93D0-4BCA-85A9-6D095B9DBC12}"/>
    <cellStyle name="Total 11 8" xfId="10910" xr:uid="{77CD9100-D008-4D73-B608-56DFD7D03D60}"/>
    <cellStyle name="Total 11 9" xfId="11516" xr:uid="{54D4620B-638A-40FC-AF80-A56E2D314332}"/>
    <cellStyle name="Total 12" xfId="6283" xr:uid="{464BC31B-5D9B-460B-A2CB-F156B083D0F5}"/>
    <cellStyle name="Total 12 10" xfId="11219" xr:uid="{DA640A4C-6E39-4415-9346-013B94AD04E7}"/>
    <cellStyle name="Total 12 11" xfId="13079" xr:uid="{A699D3B9-1910-42D6-8294-1748B13078A6}"/>
    <cellStyle name="Total 12 12" xfId="9928" xr:uid="{CB62D5E1-336B-492E-9006-4F140BD1B0F0}"/>
    <cellStyle name="Total 12 13" xfId="13721" xr:uid="{5EE285D6-DA52-4D47-8604-1E1791F233BC}"/>
    <cellStyle name="Total 12 2" xfId="6284" xr:uid="{BBD8B4BC-5D90-448B-8677-89A20D13CA57}"/>
    <cellStyle name="Total 12 2 10" xfId="11959" xr:uid="{D8752B2B-7CFD-4CD2-A453-204A58AF99D5}"/>
    <cellStyle name="Total 12 2 11" xfId="10861" xr:uid="{6D8E8F1D-EEB5-4AA2-A351-F5C0B89B8EFD}"/>
    <cellStyle name="Total 12 2 12" xfId="11559" xr:uid="{FFB757E6-670A-4A88-843F-86F9F4CA9AE9}"/>
    <cellStyle name="Total 12 2 2" xfId="6908" xr:uid="{F0B0D22F-34FF-4B88-A746-33D3DA320837}"/>
    <cellStyle name="Total 12 2 2 10" xfId="11125" xr:uid="{80D81D92-22C2-407C-AAEC-A238BE9896F9}"/>
    <cellStyle name="Total 12 2 2 11" xfId="13022" xr:uid="{B42CC9E0-6C67-4E1E-ADC4-43342D2752C3}"/>
    <cellStyle name="Total 12 2 2 2" xfId="7708" xr:uid="{C9857708-2E53-4A65-8373-2D01C790F045}"/>
    <cellStyle name="Total 12 2 2 2 10" xfId="11204" xr:uid="{BC0ED4BC-E27C-4885-AB2C-A4BC3D4B5FB7}"/>
    <cellStyle name="Total 12 2 2 2 2" xfId="9348" xr:uid="{3DDF1A6F-C2FB-4271-8159-5F6338B6AB5F}"/>
    <cellStyle name="Total 12 2 2 2 2 2" xfId="13769" xr:uid="{9F27BF42-B0FA-437E-B513-C9285F49173C}"/>
    <cellStyle name="Total 12 2 2 2 2 3" xfId="14731" xr:uid="{83851195-AB2A-43BB-894B-4CDF5D4826B9}"/>
    <cellStyle name="Total 12 2 2 2 2 4" xfId="15683" xr:uid="{A715D409-B96E-45C6-ACC8-3010A298AAE9}"/>
    <cellStyle name="Total 12 2 2 2 2 5" xfId="16561" xr:uid="{28E28720-5AA8-4413-BF3F-641F7B0F38CF}"/>
    <cellStyle name="Total 12 2 2 2 2 6" xfId="17426" xr:uid="{A74BC632-8367-439A-B29C-ECB3B738C4AC}"/>
    <cellStyle name="Total 12 2 2 2 2 7" xfId="18202" xr:uid="{9F673F09-5CCF-4B69-B8D9-083639AE6724}"/>
    <cellStyle name="Total 12 2 2 2 2 8" xfId="18959" xr:uid="{D7B367E2-1E8B-4176-959D-A805C9C8EEE5}"/>
    <cellStyle name="Total 12 2 2 2 3" xfId="9786" xr:uid="{E6824027-DE48-45DE-A235-76BD37E489BB}"/>
    <cellStyle name="Total 12 2 2 2 3 2" xfId="14190" xr:uid="{AE0FDE2A-84E7-484B-8CEB-71B64D5DAE2F}"/>
    <cellStyle name="Total 12 2 2 2 3 3" xfId="15150" xr:uid="{28CCAAE6-F29A-458D-8C9A-7CB94A9CC0EA}"/>
    <cellStyle name="Total 12 2 2 2 3 4" xfId="16102" xr:uid="{119B292B-259C-4881-9A15-6764FE5F1E73}"/>
    <cellStyle name="Total 12 2 2 2 3 5" xfId="16976" xr:uid="{FCDF750B-4A09-433D-8EEF-0B50FF356AA2}"/>
    <cellStyle name="Total 12 2 2 2 3 6" xfId="17841" xr:uid="{2F415CC8-DE89-46F4-BD70-937CCAC6235B}"/>
    <cellStyle name="Total 12 2 2 2 3 7" xfId="18617" xr:uid="{E84C04EB-59D6-4FB6-ADF8-A7491D3D7670}"/>
    <cellStyle name="Total 12 2 2 2 3 8" xfId="19374" xr:uid="{DBB09DF3-8A49-42BC-8B5C-2506AB77690E}"/>
    <cellStyle name="Total 12 2 2 2 4" xfId="12755" xr:uid="{AC0F028E-7289-4D1B-BBD8-876020FA2A07}"/>
    <cellStyle name="Total 12 2 2 2 5" xfId="10213" xr:uid="{44A0FAA0-E94B-4DD1-9358-62F69D981710}"/>
    <cellStyle name="Total 12 2 2 2 6" xfId="9831" xr:uid="{DDAFE7AC-4B8E-48FA-A72D-4D4A0587DDF9}"/>
    <cellStyle name="Total 12 2 2 2 7" xfId="11922" xr:uid="{C13B33C6-D4A7-4CA1-A824-F43C19FFD353}"/>
    <cellStyle name="Total 12 2 2 2 8" xfId="10893" xr:uid="{008FC708-348E-4F25-86E3-F04985E413D8}"/>
    <cellStyle name="Total 12 2 2 2 9" xfId="11533" xr:uid="{92917589-5E2A-46A1-AF82-05155C7EF514}"/>
    <cellStyle name="Total 12 2 2 3" xfId="8548" xr:uid="{ECDC67E7-F934-4D36-AFCD-39F8E0F8E873}"/>
    <cellStyle name="Total 12 2 2 3 2" xfId="13288" xr:uid="{9B67F362-7830-4382-AC23-6A330F61805B}"/>
    <cellStyle name="Total 12 2 2 3 3" xfId="14308" xr:uid="{FF96C1D2-C339-47DC-8DBB-B04039104C50}"/>
    <cellStyle name="Total 12 2 2 3 4" xfId="15268" xr:uid="{D5F4308F-BEF4-4368-A62F-91A434220BF4}"/>
    <cellStyle name="Total 12 2 2 3 5" xfId="16217" xr:uid="{52365B6E-1B08-4361-8EFC-B8930FB2A5C8}"/>
    <cellStyle name="Total 12 2 2 3 6" xfId="17090" xr:uid="{7EADA37D-5B3E-4044-8C99-2D187D06A12C}"/>
    <cellStyle name="Total 12 2 2 3 7" xfId="17955" xr:uid="{F851F5A1-F0F7-4E1A-9B13-5804B7BAE121}"/>
    <cellStyle name="Total 12 2 2 3 8" xfId="18731" xr:uid="{186BB675-82DD-4580-9347-557688BF977B}"/>
    <cellStyle name="Total 12 2 2 4" xfId="9558" xr:uid="{2A250E2C-2609-4832-AC2B-414B59118077}"/>
    <cellStyle name="Total 12 2 2 4 2" xfId="13962" xr:uid="{DBCAAF1F-2C5C-4B48-A9E4-C4343AA61322}"/>
    <cellStyle name="Total 12 2 2 4 3" xfId="14922" xr:uid="{C9FCB19E-2724-4155-B825-A89A69D6ED7C}"/>
    <cellStyle name="Total 12 2 2 4 4" xfId="15874" xr:uid="{962F4F61-5B8E-4E48-B12E-F48A882FCFFC}"/>
    <cellStyle name="Total 12 2 2 4 5" xfId="16748" xr:uid="{C10A2D8B-9EC6-47FA-AB6B-FF71F136DDC9}"/>
    <cellStyle name="Total 12 2 2 4 6" xfId="17613" xr:uid="{ECC82743-B687-45AF-8DBE-10AC38241A2A}"/>
    <cellStyle name="Total 12 2 2 4 7" xfId="18389" xr:uid="{AB1459ED-7570-4703-BFBE-F4B62706C222}"/>
    <cellStyle name="Total 12 2 2 4 8" xfId="19146" xr:uid="{76288EC7-4F1D-4C69-A626-65FB1F9384FE}"/>
    <cellStyle name="Total 12 2 2 5" xfId="12259" xr:uid="{DD1A2BC0-3048-4C51-81F8-56F16A11CA26}"/>
    <cellStyle name="Total 12 2 2 6" xfId="10604" xr:uid="{45B1F0CC-A5BA-42BD-B3FD-305CBD8EFA84}"/>
    <cellStyle name="Total 12 2 2 7" xfId="12086" xr:uid="{BD3AF2D7-74CC-43BA-8DCD-8022F97B65A9}"/>
    <cellStyle name="Total 12 2 2 8" xfId="10762" xr:uid="{26B06DA8-B5C9-4F8C-8C22-DA49443AB695}"/>
    <cellStyle name="Total 12 2 2 9" xfId="11650" xr:uid="{C36E8833-412D-4AB2-B692-ADBFB655BBBD}"/>
    <cellStyle name="Total 12 2 3" xfId="7172" xr:uid="{498C24A5-5665-49AA-9B9D-1B0367FCC3D3}"/>
    <cellStyle name="Total 12 2 3 10" xfId="11562" xr:uid="{B97F5BF9-7062-4AE1-B552-E2FC9A751B4C}"/>
    <cellStyle name="Total 12 2 3 2" xfId="8812" xr:uid="{E6E5159A-F3A6-4D77-865D-93538ECC7561}"/>
    <cellStyle name="Total 12 2 3 2 2" xfId="13471" xr:uid="{5B33844F-45F0-447F-A0E3-B76D1B099BF5}"/>
    <cellStyle name="Total 12 2 3 2 3" xfId="14477" xr:uid="{8101EC26-65B8-4D3F-ADED-43DA80AC683C}"/>
    <cellStyle name="Total 12 2 3 2 4" xfId="15435" xr:uid="{792CB6D1-38D0-4A3A-8C2F-F8CB6A8808E5}"/>
    <cellStyle name="Total 12 2 3 2 5" xfId="16361" xr:uid="{981AE18B-CAC0-4692-8AE4-B004455CC587}"/>
    <cellStyle name="Total 12 2 3 2 6" xfId="17232" xr:uid="{0DF75DB9-E412-4438-BF58-656841D76F15}"/>
    <cellStyle name="Total 12 2 3 2 7" xfId="18079" xr:uid="{25CB9972-D493-4633-A2E2-DE2E83A9B1C9}"/>
    <cellStyle name="Total 12 2 3 2 8" xfId="18846" xr:uid="{9BB263A2-4A6A-4711-8775-E10AE44456C2}"/>
    <cellStyle name="Total 12 2 3 3" xfId="9673" xr:uid="{EC9665F7-C7C2-4A2D-94C7-2CB27F7D57E6}"/>
    <cellStyle name="Total 12 2 3 3 2" xfId="14077" xr:uid="{3E97366F-A955-4107-B014-79D782D551FE}"/>
    <cellStyle name="Total 12 2 3 3 3" xfId="15037" xr:uid="{743C3E12-9271-40CD-AE83-F683E445586A}"/>
    <cellStyle name="Total 12 2 3 3 4" xfId="15989" xr:uid="{BE301287-CA12-413D-8A35-8136EEA498BA}"/>
    <cellStyle name="Total 12 2 3 3 5" xfId="16863" xr:uid="{339EC23E-F6EE-470C-90B7-06A21842F385}"/>
    <cellStyle name="Total 12 2 3 3 6" xfId="17728" xr:uid="{0C323637-BEE8-4D3C-9984-64A9EEB6D90C}"/>
    <cellStyle name="Total 12 2 3 3 7" xfId="18504" xr:uid="{EBA8D330-8417-48DC-8E8E-9AF8EFDBDF85}"/>
    <cellStyle name="Total 12 2 3 3 8" xfId="19261" xr:uid="{22044DB6-BDA4-448E-B8EC-F5D34D9B4038}"/>
    <cellStyle name="Total 12 2 3 4" xfId="12442" xr:uid="{E9D1268C-6329-49F6-B3F5-290A538E9440}"/>
    <cellStyle name="Total 12 2 3 5" xfId="10435" xr:uid="{686DF8B4-BFD7-443A-BF0A-04E151C8D225}"/>
    <cellStyle name="Total 12 2 3 6" xfId="11713" xr:uid="{50750A2A-AE6C-4949-9996-6216AB436A9E}"/>
    <cellStyle name="Total 12 2 3 7" xfId="11071" xr:uid="{992F57D8-29CF-4F56-B1C3-215F23FCF20F}"/>
    <cellStyle name="Total 12 2 3 8" xfId="11965" xr:uid="{9F8C6AC0-D615-4A94-BD14-36789CB5A4D7}"/>
    <cellStyle name="Total 12 2 3 9" xfId="10858" xr:uid="{FAE52B17-B5FB-4F31-8EC7-1717D36D991F}"/>
    <cellStyle name="Total 12 2 4" xfId="8014" xr:uid="{2C0823A5-72DB-46EC-9693-377E59556F73}"/>
    <cellStyle name="Total 12 2 4 2" xfId="12982" xr:uid="{82FD1554-69F2-4029-87CA-4DE0190A6064}"/>
    <cellStyle name="Total 12 2 4 3" xfId="10007" xr:uid="{833A6175-72E5-4373-BADB-3E0A9849BECE}"/>
    <cellStyle name="Total 12 2 4 4" xfId="13188" xr:uid="{51D073BB-5123-4FCC-8BE4-70C3A94D6A87}"/>
    <cellStyle name="Total 12 2 4 5" xfId="9848" xr:uid="{72A06110-9100-4849-AF03-7FAFADDFA194}"/>
    <cellStyle name="Total 12 2 4 6" xfId="12750" xr:uid="{ED4CAF48-AA40-40EF-9E84-48EA8297D428}"/>
    <cellStyle name="Total 12 2 4 7" xfId="13351" xr:uid="{B5C94F58-1BB6-4D8F-90C4-F434AFE64EF3}"/>
    <cellStyle name="Total 12 2 4 8" xfId="14365" xr:uid="{DFD9F09E-A60F-48FE-99EC-DB17EA4BC7A9}"/>
    <cellStyle name="Total 12 2 5" xfId="9445" xr:uid="{12AA4259-FFB7-42EF-B011-4C21B27B98A9}"/>
    <cellStyle name="Total 12 2 5 2" xfId="13849" xr:uid="{076E7C8F-463D-4F44-8C80-D54342BDB4DE}"/>
    <cellStyle name="Total 12 2 5 3" xfId="14809" xr:uid="{2C131027-BA8B-4817-A691-D87514B6BD87}"/>
    <cellStyle name="Total 12 2 5 4" xfId="15761" xr:uid="{6E0E2EBE-2193-4EFA-8A0A-876E36A26A85}"/>
    <cellStyle name="Total 12 2 5 5" xfId="16635" xr:uid="{53F4B3C9-7307-4931-AC06-4BB4C1AC37B9}"/>
    <cellStyle name="Total 12 2 5 6" xfId="17500" xr:uid="{9520B4CA-9270-459E-8BC0-CBDC099DA8CD}"/>
    <cellStyle name="Total 12 2 5 7" xfId="18276" xr:uid="{030F6D38-F2F5-479C-8DAC-0E99E5C6BB2F}"/>
    <cellStyle name="Total 12 2 5 8" xfId="19033" xr:uid="{7EA0D0D5-CEBD-44D7-BAD2-C213C37330E9}"/>
    <cellStyle name="Total 12 2 6" xfId="11908" xr:uid="{39A93B0F-1DCE-4B34-B026-9B66FD4DD0DB}"/>
    <cellStyle name="Total 12 2 7" xfId="10907" xr:uid="{A52A01F7-534C-453C-8DC8-D89CE173A2AC}"/>
    <cellStyle name="Total 12 2 8" xfId="11519" xr:uid="{61CAFF94-2397-4181-8988-E8474088B075}"/>
    <cellStyle name="Total 12 2 9" xfId="11218" xr:uid="{10BAEAA1-D627-41E0-BDAE-8092B67A806C}"/>
    <cellStyle name="Total 12 3" xfId="6907" xr:uid="{E77E3E19-66EE-4007-BACF-8AB24572AF96}"/>
    <cellStyle name="Total 12 3 10" xfId="14761" xr:uid="{E2BC1FF6-6306-40C6-99D4-F07D8080DF92}"/>
    <cellStyle name="Total 12 3 11" xfId="15713" xr:uid="{CBF68859-3095-439D-A57E-6701C1214281}"/>
    <cellStyle name="Total 12 3 2" xfId="7709" xr:uid="{A87CD2EB-6447-4CAB-8BAE-6D8E76738257}"/>
    <cellStyle name="Total 12 3 2 10" xfId="10331" xr:uid="{5E0AEDDE-4AFA-4540-9DFE-320BF70AF318}"/>
    <cellStyle name="Total 12 3 2 2" xfId="9349" xr:uid="{7A2FF98B-853C-41F6-96D4-B4F6C1853DA2}"/>
    <cellStyle name="Total 12 3 2 2 2" xfId="13770" xr:uid="{9C16E874-257A-4A1A-9EB3-1B1C809DFBE8}"/>
    <cellStyle name="Total 12 3 2 2 3" xfId="14732" xr:uid="{943E0178-A960-4F44-96F9-25B645579334}"/>
    <cellStyle name="Total 12 3 2 2 4" xfId="15684" xr:uid="{64776B50-6107-4AAE-B9EB-9A60138018E7}"/>
    <cellStyle name="Total 12 3 2 2 5" xfId="16562" xr:uid="{98AF77A7-AD1F-4339-B7C7-25339BC902E0}"/>
    <cellStyle name="Total 12 3 2 2 6" xfId="17427" xr:uid="{083BA3B8-05D1-4FDD-B931-B53E2877EEFF}"/>
    <cellStyle name="Total 12 3 2 2 7" xfId="18203" xr:uid="{DE93F83A-F923-420C-9D2F-DFECC01AD74F}"/>
    <cellStyle name="Total 12 3 2 2 8" xfId="18960" xr:uid="{57DD3531-E083-4F9F-8433-485B7C1BE044}"/>
    <cellStyle name="Total 12 3 2 3" xfId="9787" xr:uid="{35734A59-0AA7-45C0-9CA5-9DCE54D0B911}"/>
    <cellStyle name="Total 12 3 2 3 2" xfId="14191" xr:uid="{484F4356-4CD0-40FC-AD3A-A1B71AE1876B}"/>
    <cellStyle name="Total 12 3 2 3 3" xfId="15151" xr:uid="{01D886A6-A54C-4ECC-AAA4-3DE246AF9D90}"/>
    <cellStyle name="Total 12 3 2 3 4" xfId="16103" xr:uid="{33DC6D60-D78D-4634-BCE3-246D3A5D8FD0}"/>
    <cellStyle name="Total 12 3 2 3 5" xfId="16977" xr:uid="{FF571CE6-E27F-49B7-B0B8-41FAE7BE5A4D}"/>
    <cellStyle name="Total 12 3 2 3 6" xfId="17842" xr:uid="{3A384054-0B50-4D8D-9542-842FD6A0BFFE}"/>
    <cellStyle name="Total 12 3 2 3 7" xfId="18618" xr:uid="{C4083246-0BF8-45EF-82B3-8925BF98A28B}"/>
    <cellStyle name="Total 12 3 2 3 8" xfId="19375" xr:uid="{F0A9ECB7-1BAC-41BC-9343-6F8A329051D0}"/>
    <cellStyle name="Total 12 3 2 4" xfId="12756" xr:uid="{C44B6504-79D7-4437-8C04-64E600A1893E}"/>
    <cellStyle name="Total 12 3 2 5" xfId="12790" xr:uid="{CC51278B-7EDB-4ABA-A28F-51D4C30383D3}"/>
    <cellStyle name="Total 12 3 2 6" xfId="10178" xr:uid="{5E1C7D19-4B61-4F4F-B59E-5047E4F0EE10}"/>
    <cellStyle name="Total 12 3 2 7" xfId="11779" xr:uid="{75D8C91E-FDB0-4103-80C9-ECCE564D370B}"/>
    <cellStyle name="Total 12 3 2 8" xfId="11023" xr:uid="{54D5AA90-4131-472E-ACDA-F738C54C6674}"/>
    <cellStyle name="Total 12 3 2 9" xfId="12566" xr:uid="{B777C7B3-AC9F-44E8-8067-4142DA28E99D}"/>
    <cellStyle name="Total 12 3 3" xfId="8547" xr:uid="{9F253A60-DF41-4DB2-9092-2B4DEBFB485F}"/>
    <cellStyle name="Total 12 3 3 2" xfId="13287" xr:uid="{62D5D208-C2A3-43B8-8881-2A6C20A46E91}"/>
    <cellStyle name="Total 12 3 3 3" xfId="14307" xr:uid="{44A0A88B-6754-4E84-B92C-F840F4A4733F}"/>
    <cellStyle name="Total 12 3 3 4" xfId="15267" xr:uid="{0BB42FDD-9F9E-45CB-BD4E-D9AB34F473A0}"/>
    <cellStyle name="Total 12 3 3 5" xfId="16216" xr:uid="{3CBD58C9-486B-4596-B2DD-498A35BFE4FE}"/>
    <cellStyle name="Total 12 3 3 6" xfId="17089" xr:uid="{6B07ACC5-4F66-4FAE-B84E-544470417744}"/>
    <cellStyle name="Total 12 3 3 7" xfId="17954" xr:uid="{54FD0574-C368-4A73-B1A7-7B10621AFE92}"/>
    <cellStyle name="Total 12 3 3 8" xfId="18730" xr:uid="{9BA3F6BA-D591-4D72-BDC5-CCCA8CC5E859}"/>
    <cellStyle name="Total 12 3 4" xfId="9557" xr:uid="{A90011D0-3643-4934-B9BF-37AC514150EB}"/>
    <cellStyle name="Total 12 3 4 2" xfId="13961" xr:uid="{C340D806-5486-4815-AB32-C681967B727C}"/>
    <cellStyle name="Total 12 3 4 3" xfId="14921" xr:uid="{6479436F-EBEF-4A8C-BCE6-E419F3F1CEF9}"/>
    <cellStyle name="Total 12 3 4 4" xfId="15873" xr:uid="{C64B895A-020D-4E55-ABBD-8F9428199354}"/>
    <cellStyle name="Total 12 3 4 5" xfId="16747" xr:uid="{B7E608E2-BF57-4850-B056-19DAE7ED8F1C}"/>
    <cellStyle name="Total 12 3 4 6" xfId="17612" xr:uid="{1EEB4EF7-299A-4801-A88C-50B4BD440858}"/>
    <cellStyle name="Total 12 3 4 7" xfId="18388" xr:uid="{6BCE1025-C334-4289-93A3-9E28D78367E4}"/>
    <cellStyle name="Total 12 3 4 8" xfId="19145" xr:uid="{B6A78F38-39F3-4314-BC37-919D4B6C0C14}"/>
    <cellStyle name="Total 12 3 5" xfId="12258" xr:uid="{DBAE890F-EDA1-4EC7-A1FC-0E092D70166D}"/>
    <cellStyle name="Total 12 3 6" xfId="10605" xr:uid="{39D23440-A81D-48CC-BCBD-385D6E3836EF}"/>
    <cellStyle name="Total 12 3 7" xfId="13118" xr:uid="{A255211D-3BB0-4811-A8CB-F9A1F2F4CE0B}"/>
    <cellStyle name="Total 12 3 8" xfId="9906" xr:uid="{B83FD780-27BF-4E3F-987F-BE7B5A36D365}"/>
    <cellStyle name="Total 12 3 9" xfId="13799" xr:uid="{2E7AAF1E-A437-4666-A186-95346AE07487}"/>
    <cellStyle name="Total 12 4" xfId="7171" xr:uid="{E853CB3B-149E-4FF1-A8E3-A16A8D139F92}"/>
    <cellStyle name="Total 12 4 10" xfId="12787" xr:uid="{BD500916-FC1C-43A2-8C27-6C90CE49C3BF}"/>
    <cellStyle name="Total 12 4 2" xfId="8811" xr:uid="{F21B6616-43A8-484A-ACAD-F110B088B564}"/>
    <cellStyle name="Total 12 4 2 2" xfId="13470" xr:uid="{59B7F585-3857-4217-B28F-05D197062B42}"/>
    <cellStyle name="Total 12 4 2 3" xfId="14476" xr:uid="{A94BCEB3-C29C-451B-805B-968DA32629ED}"/>
    <cellStyle name="Total 12 4 2 4" xfId="15434" xr:uid="{E71D25AB-6030-44B9-BC12-AA7DB4A40CEB}"/>
    <cellStyle name="Total 12 4 2 5" xfId="16360" xr:uid="{EFC80FF3-1D9D-4FFD-8DFA-548C2FE491A1}"/>
    <cellStyle name="Total 12 4 2 6" xfId="17231" xr:uid="{A64C05F2-4F42-45A3-AC89-75C4F354B556}"/>
    <cellStyle name="Total 12 4 2 7" xfId="18078" xr:uid="{6691D4CF-64BB-4746-9963-5FA27A1048CC}"/>
    <cellStyle name="Total 12 4 2 8" xfId="18845" xr:uid="{BE543B2F-8936-455D-B6B4-69BC09E6EEC4}"/>
    <cellStyle name="Total 12 4 3" xfId="9672" xr:uid="{3DC386A4-9A81-43E6-8CC4-1C67D88735B4}"/>
    <cellStyle name="Total 12 4 3 2" xfId="14076" xr:uid="{E189A845-E555-48C9-BACF-528B890860DC}"/>
    <cellStyle name="Total 12 4 3 3" xfId="15036" xr:uid="{8FEE08B0-C062-4EA1-BA04-A992EDD8D040}"/>
    <cellStyle name="Total 12 4 3 4" xfId="15988" xr:uid="{A9F83E00-2D55-49B2-8924-B781CE69AB6A}"/>
    <cellStyle name="Total 12 4 3 5" xfId="16862" xr:uid="{072F9D13-3E8A-42DE-9AF1-A64114D8DCB7}"/>
    <cellStyle name="Total 12 4 3 6" xfId="17727" xr:uid="{E0F8FE9C-DDA3-4DB9-B923-31EB05DE4726}"/>
    <cellStyle name="Total 12 4 3 7" xfId="18503" xr:uid="{E1573389-93BB-4DA4-9F4F-F7461F255698}"/>
    <cellStyle name="Total 12 4 3 8" xfId="19260" xr:uid="{39A5560D-677C-4694-8017-BA5C5376D887}"/>
    <cellStyle name="Total 12 4 4" xfId="12441" xr:uid="{768D7FFF-1F48-4B28-BFCC-A5851C39F94F}"/>
    <cellStyle name="Total 12 4 5" xfId="10436" xr:uid="{A0ED3C48-6226-4694-A856-49E123F22685}"/>
    <cellStyle name="Total 12 4 6" xfId="11712" xr:uid="{8A3FE62B-D8B1-41E6-BC3B-80190E00A18E}"/>
    <cellStyle name="Total 12 4 7" xfId="11072" xr:uid="{839C96C4-E6A8-4EEA-92E6-D1D08AA15F95}"/>
    <cellStyle name="Total 12 4 8" xfId="13092" xr:uid="{8D99E0C7-380D-4ED3-9BA8-1651DC3E6096}"/>
    <cellStyle name="Total 12 4 9" xfId="9924" xr:uid="{9FE84D24-AE44-4E31-A378-7820DE169112}"/>
    <cellStyle name="Total 12 5" xfId="8013" xr:uid="{D015D082-6BA9-4258-AA6B-B998D3DFB6E4}"/>
    <cellStyle name="Total 12 5 2" xfId="12981" xr:uid="{9404FEEB-BC48-4AEB-B902-3A4B4A743313}"/>
    <cellStyle name="Total 12 5 3" xfId="10008" xr:uid="{98213973-3F68-4D5E-9982-9722EE305D82}"/>
    <cellStyle name="Total 12 5 4" xfId="13713" xr:uid="{93C4E1F0-3DDF-40A7-B0F4-3EEDFBB2FA3F}"/>
    <cellStyle name="Total 12 5 5" xfId="14677" xr:uid="{475D5198-5147-444D-890A-319AE579BD3E}"/>
    <cellStyle name="Total 12 5 6" xfId="15629" xr:uid="{03AC7964-172B-4938-9D0C-EDF3994F03EE}"/>
    <cellStyle name="Total 12 5 7" xfId="16511" xr:uid="{A5C9A222-7522-4C17-B447-8237EDBDA526}"/>
    <cellStyle name="Total 12 5 8" xfId="17379" xr:uid="{50D372BA-7DAD-434E-A22B-614B229AA12F}"/>
    <cellStyle name="Total 12 6" xfId="9444" xr:uid="{16EDA274-2104-4D58-B134-3CDF102B070F}"/>
    <cellStyle name="Total 12 6 2" xfId="13848" xr:uid="{C75DCCAD-14A4-41D5-B9EA-F9F810674A58}"/>
    <cellStyle name="Total 12 6 3" xfId="14808" xr:uid="{D9ED5DA7-55EA-4615-BD65-FF8B4DA5B991}"/>
    <cellStyle name="Total 12 6 4" xfId="15760" xr:uid="{7FB4C6CF-48C2-4632-A5E5-0186A6C7A6C8}"/>
    <cellStyle name="Total 12 6 5" xfId="16634" xr:uid="{28DA77FD-F22C-4E25-B199-F75A67E0EA20}"/>
    <cellStyle name="Total 12 6 6" xfId="17499" xr:uid="{5D49CBE6-4B7E-4650-8E82-CDD7153D0561}"/>
    <cellStyle name="Total 12 6 7" xfId="18275" xr:uid="{C69BCBAA-C96D-4DEA-A27D-26DC4A8E221D}"/>
    <cellStyle name="Total 12 6 8" xfId="19032" xr:uid="{F04F635C-E446-4296-8E21-BE46B3E3599D}"/>
    <cellStyle name="Total 12 7" xfId="11907" xr:uid="{14B88717-6806-4153-A0B3-F1467C1DAFFE}"/>
    <cellStyle name="Total 12 8" xfId="10908" xr:uid="{D3A54D96-D02E-460B-9EB9-EAFAFFB53F8B}"/>
    <cellStyle name="Total 12 9" xfId="11518" xr:uid="{3C4940F3-5A12-4D94-B13F-1616B38D87BF}"/>
    <cellStyle name="Total 13" xfId="6285" xr:uid="{3F17B30E-81AC-480D-97E3-E0F623FA4691}"/>
    <cellStyle name="Total 13 10" xfId="11217" xr:uid="{FC25B82C-0088-407A-A03E-9EFE51E07752}"/>
    <cellStyle name="Total 13 11" xfId="12532" xr:uid="{3FC20D4F-3533-4375-88BF-57F5029FE538}"/>
    <cellStyle name="Total 13 12" xfId="10349" xr:uid="{7F569E0F-903F-4354-A4D5-FC181F42B32B}"/>
    <cellStyle name="Total 13 13" xfId="12924" xr:uid="{840AB79D-B407-4AC1-8E9C-B6B48731DF46}"/>
    <cellStyle name="Total 13 2" xfId="6286" xr:uid="{B40B20F6-94E9-4234-A8D8-244103ED14EF}"/>
    <cellStyle name="Total 13 2 10" xfId="13561" xr:uid="{99228216-4957-4C5D-BCB7-E519824EE853}"/>
    <cellStyle name="Total 13 2 11" xfId="14562" xr:uid="{EC643ED3-ED15-411C-9E01-CAE9455E4814}"/>
    <cellStyle name="Total 13 2 12" xfId="15520" xr:uid="{9FC8E156-B90A-4A68-9A68-1E76607A782C}"/>
    <cellStyle name="Total 13 2 2" xfId="6910" xr:uid="{A3AAC716-303D-4432-80D5-D2C7DC07B350}"/>
    <cellStyle name="Total 13 2 2 10" xfId="16453" xr:uid="{154EA99B-6C39-4054-90E0-61D434D9D5DA}"/>
    <cellStyle name="Total 13 2 2 11" xfId="17324" xr:uid="{515631CF-B15C-44E6-99C7-EE552BBD3902}"/>
    <cellStyle name="Total 13 2 2 2" xfId="7710" xr:uid="{28641E65-CF31-430E-9097-F4AA6C85F8DB}"/>
    <cellStyle name="Total 13 2 2 2 10" xfId="17984" xr:uid="{06BE8275-C120-45DF-8A4A-E74AF628256E}"/>
    <cellStyle name="Total 13 2 2 2 2" xfId="9350" xr:uid="{AA18043C-E8D7-44F8-A49C-9E42A4BC76B0}"/>
    <cellStyle name="Total 13 2 2 2 2 2" xfId="13771" xr:uid="{3942CC84-F7AB-407C-BAD0-820BC075AABF}"/>
    <cellStyle name="Total 13 2 2 2 2 3" xfId="14733" xr:uid="{38A164A5-FB93-4099-8238-4CDA0D5AA4F3}"/>
    <cellStyle name="Total 13 2 2 2 2 4" xfId="15685" xr:uid="{77F95FB6-0E35-4D78-BF0E-1AA322FF7F45}"/>
    <cellStyle name="Total 13 2 2 2 2 5" xfId="16563" xr:uid="{54B47AC0-3BCA-49B7-B85A-0289AB408535}"/>
    <cellStyle name="Total 13 2 2 2 2 6" xfId="17428" xr:uid="{F7D48684-3B89-4C92-BCE1-292849930926}"/>
    <cellStyle name="Total 13 2 2 2 2 7" xfId="18204" xr:uid="{BA2FB30E-C53E-4AD1-8B31-7C9758D73D0F}"/>
    <cellStyle name="Total 13 2 2 2 2 8" xfId="18961" xr:uid="{A475309B-B089-41BA-B559-AD98D14D3C74}"/>
    <cellStyle name="Total 13 2 2 2 3" xfId="9788" xr:uid="{482D200E-E5CE-42B8-8C5A-5A791A431DB0}"/>
    <cellStyle name="Total 13 2 2 2 3 2" xfId="14192" xr:uid="{FA809570-F257-40EC-899F-BECF1D683261}"/>
    <cellStyle name="Total 13 2 2 2 3 3" xfId="15152" xr:uid="{21BCDD72-3DC7-4FFC-8AB2-C8163B52D864}"/>
    <cellStyle name="Total 13 2 2 2 3 4" xfId="16104" xr:uid="{EE435C5A-712F-40E9-BD4D-38AF822F84AB}"/>
    <cellStyle name="Total 13 2 2 2 3 5" xfId="16978" xr:uid="{1E240DFC-7255-46D2-BBD3-7BF79FF9F4C2}"/>
    <cellStyle name="Total 13 2 2 2 3 6" xfId="17843" xr:uid="{26D688E3-E1A1-4C8B-8B39-3FEED0742B91}"/>
    <cellStyle name="Total 13 2 2 2 3 7" xfId="18619" xr:uid="{3425CF64-2F00-4395-9E56-A559862FBEF7}"/>
    <cellStyle name="Total 13 2 2 2 3 8" xfId="19376" xr:uid="{4EB5831A-E4C4-4319-AF8D-8D9A0D88B413}"/>
    <cellStyle name="Total 13 2 2 2 4" xfId="12757" xr:uid="{58A54EE8-81BE-4286-91F0-471C96F718E2}"/>
    <cellStyle name="Total 13 2 2 2 5" xfId="13327" xr:uid="{3A3A1F15-963A-42D9-AAC1-E37CCB22DAB3}"/>
    <cellStyle name="Total 13 2 2 2 6" xfId="14342" xr:uid="{8A4BC6FA-8842-4B62-A566-7E30D8A75552}"/>
    <cellStyle name="Total 13 2 2 2 7" xfId="15302" xr:uid="{F6E6B462-5F51-4C92-B950-F6272B0F03FA}"/>
    <cellStyle name="Total 13 2 2 2 8" xfId="16246" xr:uid="{AFAA1E74-C030-408E-BF14-C6BABB08D320}"/>
    <cellStyle name="Total 13 2 2 2 9" xfId="17119" xr:uid="{7A682A7F-3987-4B91-A020-3C4C26A492B3}"/>
    <cellStyle name="Total 13 2 2 3" xfId="8550" xr:uid="{17B8853B-FD8E-45EE-B78A-DF2E7DC10D7B}"/>
    <cellStyle name="Total 13 2 2 3 2" xfId="13290" xr:uid="{DC755353-D43D-4A21-AF0B-5A7AFA87BB45}"/>
    <cellStyle name="Total 13 2 2 3 3" xfId="14310" xr:uid="{2E47F44B-1D62-4C34-BCA2-462AA0AAFF3B}"/>
    <cellStyle name="Total 13 2 2 3 4" xfId="15270" xr:uid="{A149A182-97DD-4FB8-8CAA-8FC55313F521}"/>
    <cellStyle name="Total 13 2 2 3 5" xfId="16219" xr:uid="{54519CA8-35A7-44A9-939B-82415A953B11}"/>
    <cellStyle name="Total 13 2 2 3 6" xfId="17092" xr:uid="{17AE771D-E848-446B-B9F0-B214B19015A3}"/>
    <cellStyle name="Total 13 2 2 3 7" xfId="17957" xr:uid="{0ADA31B0-3A3D-451D-ABBD-90F78483B82B}"/>
    <cellStyle name="Total 13 2 2 3 8" xfId="18733" xr:uid="{B253073A-ECAB-4BA7-B9E2-83732F601405}"/>
    <cellStyle name="Total 13 2 2 4" xfId="9560" xr:uid="{06C96EE7-2C7F-4DE3-95C7-B41638D78B13}"/>
    <cellStyle name="Total 13 2 2 4 2" xfId="13964" xr:uid="{663A771D-7441-4E18-AE46-15B56A7615BA}"/>
    <cellStyle name="Total 13 2 2 4 3" xfId="14924" xr:uid="{E1392729-E952-4FCF-8ECB-FC1839C19E3A}"/>
    <cellStyle name="Total 13 2 2 4 4" xfId="15876" xr:uid="{57B9C313-F86E-4750-9073-4CB9E4FEAAD3}"/>
    <cellStyle name="Total 13 2 2 4 5" xfId="16750" xr:uid="{60632D5E-A06E-4B22-A1E8-104082627AE5}"/>
    <cellStyle name="Total 13 2 2 4 6" xfId="17615" xr:uid="{1C024280-0F5F-43A2-AE68-A4FC651CF16C}"/>
    <cellStyle name="Total 13 2 2 4 7" xfId="18391" xr:uid="{CEC31424-15A6-4517-8592-3D6F64EA1445}"/>
    <cellStyle name="Total 13 2 2 4 8" xfId="19148" xr:uid="{257D2966-6A83-4BE8-B578-47B9B24DFBB1}"/>
    <cellStyle name="Total 13 2 2 5" xfId="12261" xr:uid="{0E3F2F91-BE3C-4A00-A60A-153F989909AE}"/>
    <cellStyle name="Total 13 2 2 6" xfId="10602" xr:uid="{E2F8C660-B4B8-46FE-A3A1-F5FC21A3783A}"/>
    <cellStyle name="Total 13 2 2 7" xfId="13623" xr:uid="{532D926E-786D-4873-9032-FF44F7390E27}"/>
    <cellStyle name="Total 13 2 2 8" xfId="14601" xr:uid="{90E5AD5F-54E9-4D68-BA22-607D97FA711B}"/>
    <cellStyle name="Total 13 2 2 9" xfId="15554" xr:uid="{E5221FD6-5EC0-4532-8787-8E42114506F6}"/>
    <cellStyle name="Total 13 2 3" xfId="7174" xr:uid="{719DEA64-123D-4BC4-9A03-8FCCF214D6D1}"/>
    <cellStyle name="Total 13 2 3 10" xfId="15528" xr:uid="{82529633-8CBD-439A-A6FD-7AA03A3D2164}"/>
    <cellStyle name="Total 13 2 3 2" xfId="8814" xr:uid="{0890D3CC-61C2-49F1-AD4B-FA49BCCF9326}"/>
    <cellStyle name="Total 13 2 3 2 2" xfId="13473" xr:uid="{7CAE2C1C-FC8C-4A7E-BB91-4FB7013D1CC4}"/>
    <cellStyle name="Total 13 2 3 2 3" xfId="14479" xr:uid="{C80112AE-D268-442B-B041-3BED27970818}"/>
    <cellStyle name="Total 13 2 3 2 4" xfId="15437" xr:uid="{0B43AF52-D02C-4457-A9EB-2858E3B8331D}"/>
    <cellStyle name="Total 13 2 3 2 5" xfId="16363" xr:uid="{384E9CAF-1C48-43FE-AAAD-12FE70102D71}"/>
    <cellStyle name="Total 13 2 3 2 6" xfId="17234" xr:uid="{F80ABE99-55BB-406D-98E0-E5F1D0C2D885}"/>
    <cellStyle name="Total 13 2 3 2 7" xfId="18081" xr:uid="{01D027E9-2EC4-416F-897B-D3D6A2D33F0F}"/>
    <cellStyle name="Total 13 2 3 2 8" xfId="18848" xr:uid="{06E153CE-E5B5-4DAA-B858-8F5ED63BE72D}"/>
    <cellStyle name="Total 13 2 3 3" xfId="9675" xr:uid="{AA99B0AB-7931-4647-B4A4-54B0B87E8500}"/>
    <cellStyle name="Total 13 2 3 3 2" xfId="14079" xr:uid="{7432ADD1-3B3B-40E8-850F-2E8E5B9879D2}"/>
    <cellStyle name="Total 13 2 3 3 3" xfId="15039" xr:uid="{4F7BFA6B-A8C0-4631-861C-B8169C896F32}"/>
    <cellStyle name="Total 13 2 3 3 4" xfId="15991" xr:uid="{31B7C688-F644-4E34-9ED9-A480560E39E5}"/>
    <cellStyle name="Total 13 2 3 3 5" xfId="16865" xr:uid="{45E241FD-A63F-4FE0-A368-B4D83A543445}"/>
    <cellStyle name="Total 13 2 3 3 6" xfId="17730" xr:uid="{652CE6D7-9F51-416F-9EF2-45F351BE8C52}"/>
    <cellStyle name="Total 13 2 3 3 7" xfId="18506" xr:uid="{D2C59E83-3FF8-4F4F-B3F7-9032DDDF834B}"/>
    <cellStyle name="Total 13 2 3 3 8" xfId="19263" xr:uid="{870DE5FB-673A-4497-92AA-9ED9B3F38755}"/>
    <cellStyle name="Total 13 2 3 4" xfId="12444" xr:uid="{687E5C9D-5397-493E-8084-C1B6BD87FEB6}"/>
    <cellStyle name="Total 13 2 3 5" xfId="10433" xr:uid="{771E08F3-EDEE-4695-99EF-2F6C7555D675}"/>
    <cellStyle name="Total 13 2 3 6" xfId="11715" xr:uid="{919870E9-0FC0-49BF-ADAA-F64E55DCD838}"/>
    <cellStyle name="Total 13 2 3 7" xfId="11069" xr:uid="{466CD66A-FC68-49D7-8B72-0AF404D3AB7F}"/>
    <cellStyle name="Total 13 2 3 8" xfId="13583" xr:uid="{9E3DC5A8-FD15-4F56-8308-978E5B640BEC}"/>
    <cellStyle name="Total 13 2 3 9" xfId="14571" xr:uid="{FE298EF5-9C6D-401C-9AA1-1B00D307750C}"/>
    <cellStyle name="Total 13 2 4" xfId="8016" xr:uid="{F42EEF41-1AFB-4934-BAD5-B1300EB7FBB2}"/>
    <cellStyle name="Total 13 2 4 2" xfId="12984" xr:uid="{B569AEAE-46F4-44EF-8C18-3165BF5C0AFC}"/>
    <cellStyle name="Total 13 2 4 3" xfId="10005" xr:uid="{7E90ACC5-4F92-4857-AEEC-E9F2363A24CF}"/>
    <cellStyle name="Total 13 2 4 4" xfId="12693" xr:uid="{799BF4F5-4315-4312-8A5B-E21A39BABB12}"/>
    <cellStyle name="Total 13 2 4 5" xfId="10226" xr:uid="{1C260B2E-7EBC-4473-983C-A81FAF70DAC5}"/>
    <cellStyle name="Total 13 2 4 6" xfId="12660" xr:uid="{5D121B71-1B47-4A8D-B240-7FABEA5E2861}"/>
    <cellStyle name="Total 13 2 4 7" xfId="10255" xr:uid="{6F93DB3B-AD87-4912-91DB-1170161FF109}"/>
    <cellStyle name="Total 13 2 4 8" xfId="11768" xr:uid="{BA65601A-93C5-432F-B8E6-C16C171AFA06}"/>
    <cellStyle name="Total 13 2 5" xfId="9447" xr:uid="{5CF127F3-B723-4696-AA95-CDC6AB5A7CC8}"/>
    <cellStyle name="Total 13 2 5 2" xfId="13851" xr:uid="{9AD6606A-E70D-4731-A7E8-3C9CA19BC0E6}"/>
    <cellStyle name="Total 13 2 5 3" xfId="14811" xr:uid="{D59664AC-F381-4DFB-BE28-9D7AC6854AE4}"/>
    <cellStyle name="Total 13 2 5 4" xfId="15763" xr:uid="{255DED72-7A63-47D4-A6BD-36D8B50C57AC}"/>
    <cellStyle name="Total 13 2 5 5" xfId="16637" xr:uid="{A59F42A2-0466-4783-8F9B-4EFA0D3B9C20}"/>
    <cellStyle name="Total 13 2 5 6" xfId="17502" xr:uid="{C4B1B87B-83D2-4A63-85DD-51D989FEE42C}"/>
    <cellStyle name="Total 13 2 5 7" xfId="18278" xr:uid="{D21FFB69-DA92-41B4-ABA2-3DD7DC9FB9CC}"/>
    <cellStyle name="Total 13 2 5 8" xfId="19035" xr:uid="{25F174B1-5D12-4576-97A7-CDF6BE997DCE}"/>
    <cellStyle name="Total 13 2 6" xfId="11910" xr:uid="{6B16FD9D-4944-496B-B70C-0926A72061F2}"/>
    <cellStyle name="Total 13 2 7" xfId="10905" xr:uid="{01AF9397-5E5D-4B7C-8B59-BA91CD75E0C3}"/>
    <cellStyle name="Total 13 2 8" xfId="11521" xr:uid="{1241B832-3A64-4EA4-9BCA-3C7DE8521713}"/>
    <cellStyle name="Total 13 2 9" xfId="11216" xr:uid="{F2DE6F98-1B65-4E19-A37F-4DB3A9313D91}"/>
    <cellStyle name="Total 13 3" xfId="6909" xr:uid="{A4DA232A-9AB7-4545-86D3-450001EAEE68}"/>
    <cellStyle name="Total 13 3 10" xfId="11036" xr:uid="{E8B38D5D-58FA-4A41-A5E9-470E288C9C68}"/>
    <cellStyle name="Total 13 3 11" xfId="13095" xr:uid="{91F82778-1347-49C6-B7F0-FE4C2DF41584}"/>
    <cellStyle name="Total 13 3 2" xfId="7711" xr:uid="{E3EB5BCC-9356-4AFF-92A6-6C1E1EDAF5DE}"/>
    <cellStyle name="Total 13 3 2 10" xfId="15179" xr:uid="{CCEEF4FC-21A5-42B9-840C-4B8229D3FA7A}"/>
    <cellStyle name="Total 13 3 2 2" xfId="9351" xr:uid="{F5855FB1-7DBF-401B-BDEA-BED26E206B4B}"/>
    <cellStyle name="Total 13 3 2 2 2" xfId="13772" xr:uid="{16682172-C047-4CD4-A8FD-968B4A81DA8A}"/>
    <cellStyle name="Total 13 3 2 2 3" xfId="14734" xr:uid="{9B84317F-CD85-4F0D-9A26-01AC4C8BCA44}"/>
    <cellStyle name="Total 13 3 2 2 4" xfId="15686" xr:uid="{0668E62A-9137-411E-815C-429661D1CEA0}"/>
    <cellStyle name="Total 13 3 2 2 5" xfId="16564" xr:uid="{267B7A50-CD26-41EA-A7E9-E91AA00EED6D}"/>
    <cellStyle name="Total 13 3 2 2 6" xfId="17429" xr:uid="{9E28649B-6815-4807-AC4A-4A88990739E3}"/>
    <cellStyle name="Total 13 3 2 2 7" xfId="18205" xr:uid="{BE1622F6-CDFC-4DCA-8228-BB6D2E0DF9B5}"/>
    <cellStyle name="Total 13 3 2 2 8" xfId="18962" xr:uid="{F8573683-B5C1-4319-9776-868BB9F482C1}"/>
    <cellStyle name="Total 13 3 2 3" xfId="9789" xr:uid="{9B5D5318-262C-4D29-94F8-BBA02E45F476}"/>
    <cellStyle name="Total 13 3 2 3 2" xfId="14193" xr:uid="{AE0805CF-99A0-454A-A92E-41DED6FAA1F7}"/>
    <cellStyle name="Total 13 3 2 3 3" xfId="15153" xr:uid="{ACE2F17C-5755-4C17-90ED-AABD4BD28C76}"/>
    <cellStyle name="Total 13 3 2 3 4" xfId="16105" xr:uid="{0F64E8A8-B180-4CF7-A473-B07114E3D2CF}"/>
    <cellStyle name="Total 13 3 2 3 5" xfId="16979" xr:uid="{BBB0348A-7FE4-46A9-9781-955841E78DCC}"/>
    <cellStyle name="Total 13 3 2 3 6" xfId="17844" xr:uid="{C942D9F1-FF10-4D1B-A4A6-A0D74D96F118}"/>
    <cellStyle name="Total 13 3 2 3 7" xfId="18620" xr:uid="{A103CA9F-BE29-4D53-85D9-B788115C59A2}"/>
    <cellStyle name="Total 13 3 2 3 8" xfId="19377" xr:uid="{EFE1EDB1-2EF9-44F3-9805-49E9141B84A8}"/>
    <cellStyle name="Total 13 3 2 4" xfId="12758" xr:uid="{23AB0F77-72F1-43FC-BE07-4AC7E040EB70}"/>
    <cellStyle name="Total 13 3 2 5" xfId="12298" xr:uid="{210ED4A7-B0A7-4814-AA93-69E0D39CDCB8}"/>
    <cellStyle name="Total 13 3 2 6" xfId="10569" xr:uid="{2811A83A-3847-48AB-9036-36463B0A1B7F}"/>
    <cellStyle name="Total 13 3 2 7" xfId="13123" xr:uid="{E451BAFD-32C3-40F2-A93E-DD7B69EE7A0A}"/>
    <cellStyle name="Total 13 3 2 8" xfId="9902" xr:uid="{B6253D12-2915-4B91-A9A7-95D49264C5EC}"/>
    <cellStyle name="Total 13 3 2 9" xfId="14219" xr:uid="{5931CA85-14AA-4B12-90BA-D0C0C1CB1A0E}"/>
    <cellStyle name="Total 13 3 3" xfId="8549" xr:uid="{330AF0AA-1B59-417B-90DF-FC2DF2BD12FB}"/>
    <cellStyle name="Total 13 3 3 2" xfId="13289" xr:uid="{8F3F4913-40F3-4173-901B-D0525E0EAC05}"/>
    <cellStyle name="Total 13 3 3 3" xfId="14309" xr:uid="{4F99061B-28F2-4465-A6A1-9B87231CB87B}"/>
    <cellStyle name="Total 13 3 3 4" xfId="15269" xr:uid="{01D8AE26-4C42-428D-B15E-C3835B778F7E}"/>
    <cellStyle name="Total 13 3 3 5" xfId="16218" xr:uid="{5C64F20F-E23F-46AE-8FB7-280EF273BA35}"/>
    <cellStyle name="Total 13 3 3 6" xfId="17091" xr:uid="{30BC62D3-EC32-4CF2-A429-74D7B8FD802B}"/>
    <cellStyle name="Total 13 3 3 7" xfId="17956" xr:uid="{BDE57D9E-819B-44BF-84AA-8DADE8EB40F6}"/>
    <cellStyle name="Total 13 3 3 8" xfId="18732" xr:uid="{F26F24E4-9EEA-49EB-B034-8B98DB3F10C8}"/>
    <cellStyle name="Total 13 3 4" xfId="9559" xr:uid="{F82D4019-1F47-4266-9C7B-6E6CF35F8C07}"/>
    <cellStyle name="Total 13 3 4 2" xfId="13963" xr:uid="{F9E95BAE-6E62-417A-A321-ED6279F8405F}"/>
    <cellStyle name="Total 13 3 4 3" xfId="14923" xr:uid="{82C1BBB4-D4AE-4B73-A8B3-39B362E6CC2C}"/>
    <cellStyle name="Total 13 3 4 4" xfId="15875" xr:uid="{5B248192-1FD7-4B2E-920C-911F6C822F6D}"/>
    <cellStyle name="Total 13 3 4 5" xfId="16749" xr:uid="{2847ED94-A3C6-43FF-A750-874B8F462FE9}"/>
    <cellStyle name="Total 13 3 4 6" xfId="17614" xr:uid="{238724C8-3BC4-4D59-9051-E9460BA6D740}"/>
    <cellStyle name="Total 13 3 4 7" xfId="18390" xr:uid="{04B8F531-E8CF-4E6E-B881-930A2308B3D3}"/>
    <cellStyle name="Total 13 3 4 8" xfId="19147" xr:uid="{3C9D7492-8E6E-4440-836C-3600BCDA6184}"/>
    <cellStyle name="Total 13 3 5" xfId="12260" xr:uid="{96C7BCD1-D037-4A0D-9DD3-C2F4F4DFC523}"/>
    <cellStyle name="Total 13 3 6" xfId="10603" xr:uid="{A415EAFD-F5A9-402F-9228-94149D6A1AB1}"/>
    <cellStyle name="Total 13 3 7" xfId="12601" xr:uid="{EC582274-677E-40EB-BF6F-B6B04B704024}"/>
    <cellStyle name="Total 13 3 8" xfId="10301" xr:uid="{FA580717-4DEE-477E-84E1-61C8FA98B223}"/>
    <cellStyle name="Total 13 3 9" xfId="11759" xr:uid="{73EB575F-5DBD-4C4A-9C64-A12E00CEEC47}"/>
    <cellStyle name="Total 13 4" xfId="7173" xr:uid="{6EFECAC7-0D38-4DBA-A7DD-93D284CC5FF0}"/>
    <cellStyle name="Total 13 4 10" xfId="12646" xr:uid="{8D17E4B3-94A7-4FF9-BDA4-2E4C5827CFCA}"/>
    <cellStyle name="Total 13 4 2" xfId="8813" xr:uid="{1D3BA744-A9B8-4BBB-8319-E596A88B8AEA}"/>
    <cellStyle name="Total 13 4 2 2" xfId="13472" xr:uid="{C1418165-7DAD-452F-9154-7B1E5E97AE1E}"/>
    <cellStyle name="Total 13 4 2 3" xfId="14478" xr:uid="{66333C96-FF45-4CAF-BFBD-0607B43244AC}"/>
    <cellStyle name="Total 13 4 2 4" xfId="15436" xr:uid="{9D5F7849-9243-4A52-8581-65C1F31DFBB4}"/>
    <cellStyle name="Total 13 4 2 5" xfId="16362" xr:uid="{6055D91F-DA20-4688-8FC2-EBA5B9087BDA}"/>
    <cellStyle name="Total 13 4 2 6" xfId="17233" xr:uid="{1E7001DA-65D6-42CB-93BB-227EF2315960}"/>
    <cellStyle name="Total 13 4 2 7" xfId="18080" xr:uid="{E23FB7B4-73DE-43C2-9616-2D7E826E57B3}"/>
    <cellStyle name="Total 13 4 2 8" xfId="18847" xr:uid="{DF93A28B-706B-4CC7-8583-D175DB98412F}"/>
    <cellStyle name="Total 13 4 3" xfId="9674" xr:uid="{2780ADC7-5454-40EA-A351-58CD5F317DB6}"/>
    <cellStyle name="Total 13 4 3 2" xfId="14078" xr:uid="{003C6765-D285-4826-9E73-AABCDB35BAC7}"/>
    <cellStyle name="Total 13 4 3 3" xfId="15038" xr:uid="{CF9525AD-E944-40B0-BB8A-74F0CA1200D8}"/>
    <cellStyle name="Total 13 4 3 4" xfId="15990" xr:uid="{1EB41BC5-665B-4AB7-94C0-2517A6732E5F}"/>
    <cellStyle name="Total 13 4 3 5" xfId="16864" xr:uid="{8FC564DB-56FD-4A91-90A6-61CC253ABD88}"/>
    <cellStyle name="Total 13 4 3 6" xfId="17729" xr:uid="{14CE5DF7-C89C-4499-B444-0FE6ADE016B2}"/>
    <cellStyle name="Total 13 4 3 7" xfId="18505" xr:uid="{74655BE5-F3D8-42D6-9409-B121AC2933EB}"/>
    <cellStyle name="Total 13 4 3 8" xfId="19262" xr:uid="{BAAFAFF8-B6A1-401A-B92F-C70868DE01B0}"/>
    <cellStyle name="Total 13 4 4" xfId="12443" xr:uid="{F81820AB-D977-46C8-A7A8-B3CFCC8E274C}"/>
    <cellStyle name="Total 13 4 5" xfId="10434" xr:uid="{5C9A60B4-455C-45C6-96CB-5F7213EA1D17}"/>
    <cellStyle name="Total 13 4 6" xfId="11714" xr:uid="{0D31C9F9-9BAE-4A0C-A673-780F9096AB04}"/>
    <cellStyle name="Total 13 4 7" xfId="11070" xr:uid="{EF5C8D12-F07F-4BF0-B764-375A4A26AB96}"/>
    <cellStyle name="Total 13 4 8" xfId="12558" xr:uid="{AE5F5508-E74A-45CB-A32D-C101BD5E6E8E}"/>
    <cellStyle name="Total 13 4 9" xfId="10335" xr:uid="{B70E13AE-F997-46E4-940E-FB15BDE95C09}"/>
    <cellStyle name="Total 13 5" xfId="8015" xr:uid="{C57F23DA-A4D7-4929-9566-11D66627B45F}"/>
    <cellStyle name="Total 13 5 2" xfId="12983" xr:uid="{59105A98-69D5-4E4E-A4C7-493678A6726C}"/>
    <cellStyle name="Total 13 5 3" xfId="10006" xr:uid="{BB476DAC-7C80-41CC-85EA-FC3DE47DFA52}"/>
    <cellStyle name="Total 13 5 4" xfId="12160" xr:uid="{0E162A49-C773-41B1-AF85-D84CE65C9648}"/>
    <cellStyle name="Total 13 5 5" xfId="10698" xr:uid="{550BFD29-9FFD-43D4-BD71-16D2C4369FB4}"/>
    <cellStyle name="Total 13 5 6" xfId="11669" xr:uid="{5E3C1834-768E-4DDD-B2C6-F2D8E78F69E3}"/>
    <cellStyle name="Total 13 5 7" xfId="11109" xr:uid="{E67B5DEE-3C93-4DB5-A5B9-7222317CEC89}"/>
    <cellStyle name="Total 13 5 8" xfId="13089" xr:uid="{99DE2345-6C39-4540-A216-D471D3E43358}"/>
    <cellStyle name="Total 13 6" xfId="9446" xr:uid="{E71A2946-7FDD-4C78-8CA5-1CC886938EFE}"/>
    <cellStyle name="Total 13 6 2" xfId="13850" xr:uid="{ACF24F5E-6105-4941-9A2B-D34B343F78C8}"/>
    <cellStyle name="Total 13 6 3" xfId="14810" xr:uid="{FC7FC660-2766-4AC7-9666-322F193BB511}"/>
    <cellStyle name="Total 13 6 4" xfId="15762" xr:uid="{071B2B58-B7CA-468A-A87C-E8FF3F555745}"/>
    <cellStyle name="Total 13 6 5" xfId="16636" xr:uid="{549222B3-70D9-4670-87DF-C06DE06E5B13}"/>
    <cellStyle name="Total 13 6 6" xfId="17501" xr:uid="{AB1B1DCD-60AC-4EB5-A52B-AF87D90D30FA}"/>
    <cellStyle name="Total 13 6 7" xfId="18277" xr:uid="{A2A9CB61-7C99-4183-AEDB-621A9331901A}"/>
    <cellStyle name="Total 13 6 8" xfId="19034" xr:uid="{C4C1A09A-F2E3-48CD-95AF-BF54D7FF9507}"/>
    <cellStyle name="Total 13 7" xfId="11909" xr:uid="{B059BC30-E5BA-49ED-8D6C-0358749696F6}"/>
    <cellStyle name="Total 13 8" xfId="10906" xr:uid="{0B24E209-C3FD-44B9-8360-2F73E91A07F3}"/>
    <cellStyle name="Total 13 9" xfId="11520" xr:uid="{07E75997-A9FF-440B-AD00-08F0562AEFE7}"/>
    <cellStyle name="Total 14" xfId="6287" xr:uid="{1C9E09FB-0AAD-43D0-AE25-775A73859EC2}"/>
    <cellStyle name="Total 14 10" xfId="11215" xr:uid="{39736CF8-EA43-4961-B107-360CFDF963A7}"/>
    <cellStyle name="Total 14 11" xfId="13019" xr:uid="{9AD68590-73B3-4231-BCB8-A4BBD3C51D64}"/>
    <cellStyle name="Total 14 12" xfId="9973" xr:uid="{2B1140A4-228B-4E03-BC41-A4A0EAF3DF04}"/>
    <cellStyle name="Total 14 13" xfId="11830" xr:uid="{B3778C1C-6904-435B-BFF8-1AC232E62CAF}"/>
    <cellStyle name="Total 14 2" xfId="6288" xr:uid="{389B640A-EC80-4B01-AB1F-E1E4402405B2}"/>
    <cellStyle name="Total 14 2 10" xfId="11951" xr:uid="{F606D5D2-B406-4810-98E8-88C2BADA2EE5}"/>
    <cellStyle name="Total 14 2 11" xfId="10866" xr:uid="{D3FA9FA7-275E-455C-8C13-A3FAE6D66387}"/>
    <cellStyle name="Total 14 2 12" xfId="11554" xr:uid="{45004D52-5729-49EB-AFD2-AAC815F39112}"/>
    <cellStyle name="Total 14 2 2" xfId="6912" xr:uid="{EF7CA6BE-7298-4C7C-B60B-04C03475B565}"/>
    <cellStyle name="Total 14 2 2 10" xfId="11179" xr:uid="{46E773FC-1054-47A4-ABF9-0859993C7E43}"/>
    <cellStyle name="Total 14 2 2 11" xfId="12352" xr:uid="{93DE8C77-185C-445F-A677-70A067B30383}"/>
    <cellStyle name="Total 14 2 2 2" xfId="7712" xr:uid="{3FD68D75-5A9D-4D79-BD43-DF0FBAD79C55}"/>
    <cellStyle name="Total 14 2 2 2 10" xfId="16514" xr:uid="{57E4AA33-76E5-448E-8DCA-C3D1590D8C96}"/>
    <cellStyle name="Total 14 2 2 2 2" xfId="9352" xr:uid="{ED832D07-78BD-42F2-B3C4-B797CB1DEE0C}"/>
    <cellStyle name="Total 14 2 2 2 2 2" xfId="13773" xr:uid="{1288925C-D8B3-4177-B1FE-8096F177D5A4}"/>
    <cellStyle name="Total 14 2 2 2 2 3" xfId="14735" xr:uid="{6B5EE43E-3972-4EE8-BB93-391949FB0BE4}"/>
    <cellStyle name="Total 14 2 2 2 2 4" xfId="15687" xr:uid="{3A37F19D-113A-43F2-83B2-DD62097C176B}"/>
    <cellStyle name="Total 14 2 2 2 2 5" xfId="16565" xr:uid="{BF23813A-0BD3-4DBC-80E8-802B8FC1CB39}"/>
    <cellStyle name="Total 14 2 2 2 2 6" xfId="17430" xr:uid="{92F985F6-2796-4AFB-A7E1-0D1E7788DBA7}"/>
    <cellStyle name="Total 14 2 2 2 2 7" xfId="18206" xr:uid="{648D8208-4EAE-45C6-B2A2-681ED8F4EFCC}"/>
    <cellStyle name="Total 14 2 2 2 2 8" xfId="18963" xr:uid="{A078605D-2B65-40BF-86D6-2863AB4DBD2D}"/>
    <cellStyle name="Total 14 2 2 2 3" xfId="9790" xr:uid="{E6F9657A-7DBE-4EC4-A7AE-D53F014B3F03}"/>
    <cellStyle name="Total 14 2 2 2 3 2" xfId="14194" xr:uid="{7A8B5154-193F-4369-ABED-385C06B26BDE}"/>
    <cellStyle name="Total 14 2 2 2 3 3" xfId="15154" xr:uid="{5884454B-D0F6-4DF8-A444-05F275696769}"/>
    <cellStyle name="Total 14 2 2 2 3 4" xfId="16106" xr:uid="{257AA80A-78B5-4DD4-B0E9-E52F7F8EA2A5}"/>
    <cellStyle name="Total 14 2 2 2 3 5" xfId="16980" xr:uid="{A50D00EE-23CD-4E2E-B819-AEDFC1BBE4CD}"/>
    <cellStyle name="Total 14 2 2 2 3 6" xfId="17845" xr:uid="{6AA447D4-BF8D-48E4-ADD5-3BF11290CF6F}"/>
    <cellStyle name="Total 14 2 2 2 3 7" xfId="18621" xr:uid="{6C68A923-C9E2-46CB-A923-B1386FA90763}"/>
    <cellStyle name="Total 14 2 2 2 3 8" xfId="19378" xr:uid="{94D10981-1EAD-49C0-A6A6-552503D96A0F}"/>
    <cellStyle name="Total 14 2 2 2 4" xfId="12759" xr:uid="{54FE36B2-CF00-455A-B9F1-ACFFEE5CAFBE}"/>
    <cellStyle name="Total 14 2 2 2 5" xfId="13064" xr:uid="{23B9C888-2BD0-43C8-B40B-1F314D5928FE}"/>
    <cellStyle name="Total 14 2 2 2 6" xfId="9940" xr:uid="{E595E742-8FF4-4B35-B52F-BB54F32979EC}"/>
    <cellStyle name="Total 14 2 2 2 7" xfId="13719" xr:uid="{7C2B34FC-3C43-4CF8-B5BB-8D2FDE1BE1C9}"/>
    <cellStyle name="Total 14 2 2 2 8" xfId="14682" xr:uid="{8F477E49-8A79-48A2-99C4-89D316A41BD2}"/>
    <cellStyle name="Total 14 2 2 2 9" xfId="15634" xr:uid="{0A120196-EB53-445B-8CE1-68B3C3566DB3}"/>
    <cellStyle name="Total 14 2 2 3" xfId="8552" xr:uid="{A565AD36-619A-4B28-A5BA-DDA3A04AFC6E}"/>
    <cellStyle name="Total 14 2 2 3 2" xfId="13292" xr:uid="{770CD9CD-857A-4A1C-BA6D-0DADC9947458}"/>
    <cellStyle name="Total 14 2 2 3 3" xfId="14312" xr:uid="{810A214F-DFE2-4C4B-ADB9-E7CE0D0C573A}"/>
    <cellStyle name="Total 14 2 2 3 4" xfId="15272" xr:uid="{58A381F3-89CB-43C2-A2D9-6409748339F3}"/>
    <cellStyle name="Total 14 2 2 3 5" xfId="16221" xr:uid="{A16ADBEF-707F-4C25-95B4-83314B20EC3B}"/>
    <cellStyle name="Total 14 2 2 3 6" xfId="17094" xr:uid="{B136F631-6CFA-41B5-84B4-01C86A39D8F2}"/>
    <cellStyle name="Total 14 2 2 3 7" xfId="17959" xr:uid="{348E3773-3797-4252-B95B-5CFAFBFFD823}"/>
    <cellStyle name="Total 14 2 2 3 8" xfId="18735" xr:uid="{A8C0D9D6-9289-4F51-AD5C-8FA4FAB96CD0}"/>
    <cellStyle name="Total 14 2 2 4" xfId="9562" xr:uid="{D6C91459-5362-4DB4-A378-31163493DCA0}"/>
    <cellStyle name="Total 14 2 2 4 2" xfId="13966" xr:uid="{A38E4556-1C01-409C-9D1F-962E9BB2917C}"/>
    <cellStyle name="Total 14 2 2 4 3" xfId="14926" xr:uid="{6686B988-54BC-49C6-8615-4057DD6649D0}"/>
    <cellStyle name="Total 14 2 2 4 4" xfId="15878" xr:uid="{A94772A3-580E-464C-A57C-66D0381E698A}"/>
    <cellStyle name="Total 14 2 2 4 5" xfId="16752" xr:uid="{A4E60D04-1D0C-4007-BEB3-F459AB1EDDE2}"/>
    <cellStyle name="Total 14 2 2 4 6" xfId="17617" xr:uid="{92D44B45-00EC-4940-8917-1C1474D239C7}"/>
    <cellStyle name="Total 14 2 2 4 7" xfId="18393" xr:uid="{78B4B9D4-58B7-4A50-962E-916B4BB06329}"/>
    <cellStyle name="Total 14 2 2 4 8" xfId="19150" xr:uid="{21D5DB8A-1D2E-42C8-970D-08F9A5BD928D}"/>
    <cellStyle name="Total 14 2 2 5" xfId="12263" xr:uid="{B3A9867B-7CDA-47C3-ABC3-E22CFE7AAAE8}"/>
    <cellStyle name="Total 14 2 2 6" xfId="10600" xr:uid="{B5E81CD8-69C0-490D-8419-C808ED40D526}"/>
    <cellStyle name="Total 14 2 2 7" xfId="11979" xr:uid="{0C187A40-03BD-46DE-9DE6-9413510E33B8}"/>
    <cellStyle name="Total 14 2 2 8" xfId="10847" xr:uid="{0DFFF981-009C-4616-A4DE-EA7C843EF3A6}"/>
    <cellStyle name="Total 14 2 2 9" xfId="11573" xr:uid="{995F110B-6A0A-4F7B-AA47-28E6827FA653}"/>
    <cellStyle name="Total 14 2 3" xfId="7176" xr:uid="{4C899174-3644-4560-9F10-98E0CECF9B69}"/>
    <cellStyle name="Total 14 2 3 10" xfId="11982" xr:uid="{B5D86F6F-AA3B-43DC-BAA9-D03CDCC436B9}"/>
    <cellStyle name="Total 14 2 3 2" xfId="8816" xr:uid="{315631F9-1CBA-4360-94D1-BCDBE5182D8B}"/>
    <cellStyle name="Total 14 2 3 2 2" xfId="13475" xr:uid="{0F638D56-8791-467D-9D0D-8B3A65D25869}"/>
    <cellStyle name="Total 14 2 3 2 3" xfId="14481" xr:uid="{BB7E6AFB-3301-430C-891A-B47030EF79D7}"/>
    <cellStyle name="Total 14 2 3 2 4" xfId="15439" xr:uid="{FD183709-6346-47E8-974E-53223F8DC2D0}"/>
    <cellStyle name="Total 14 2 3 2 5" xfId="16365" xr:uid="{7C09A2F2-A2D8-468E-990D-7095F837ACFD}"/>
    <cellStyle name="Total 14 2 3 2 6" xfId="17236" xr:uid="{43A96564-D5F5-4077-BE81-999626D07B16}"/>
    <cellStyle name="Total 14 2 3 2 7" xfId="18083" xr:uid="{B553B079-F4CD-45F9-B993-E109D166F788}"/>
    <cellStyle name="Total 14 2 3 2 8" xfId="18850" xr:uid="{E33EADB6-7474-4F19-9AF6-58EBA2016E37}"/>
    <cellStyle name="Total 14 2 3 3" xfId="9677" xr:uid="{DE0A1845-B5D8-463A-94A5-B1F33F457C04}"/>
    <cellStyle name="Total 14 2 3 3 2" xfId="14081" xr:uid="{7473FCF6-263B-40E0-979C-85E873006A80}"/>
    <cellStyle name="Total 14 2 3 3 3" xfId="15041" xr:uid="{30E4F0A7-0A63-4407-BA15-49AAA368BA1E}"/>
    <cellStyle name="Total 14 2 3 3 4" xfId="15993" xr:uid="{07CC24E5-4FBE-4CC2-AF72-BD0CDBA71073}"/>
    <cellStyle name="Total 14 2 3 3 5" xfId="16867" xr:uid="{BEE0FE4E-E82A-4553-93FF-3DDC3B213B4E}"/>
    <cellStyle name="Total 14 2 3 3 6" xfId="17732" xr:uid="{949AFF73-8233-4023-BD37-3ED1C739DCFC}"/>
    <cellStyle name="Total 14 2 3 3 7" xfId="18508" xr:uid="{3B995D17-6B6D-4C0F-9341-0E6CA442399C}"/>
    <cellStyle name="Total 14 2 3 3 8" xfId="19265" xr:uid="{7C777D0A-C7B9-4E02-B27C-131998230CAB}"/>
    <cellStyle name="Total 14 2 3 4" xfId="12446" xr:uid="{9B050B81-7CF5-4118-9CA2-23BAF2566DF6}"/>
    <cellStyle name="Total 14 2 3 5" xfId="10431" xr:uid="{E0891728-E190-421A-8D03-6EFE44B99D6D}"/>
    <cellStyle name="Total 14 2 3 6" xfId="11717" xr:uid="{76630BA9-8D7D-4C36-A22B-0E67AB401640}"/>
    <cellStyle name="Total 14 2 3 7" xfId="11067" xr:uid="{1BF745F8-AB0D-45A4-8F19-2BB82BF61FC6}"/>
    <cellStyle name="Total 14 2 3 8" xfId="12356" xr:uid="{BF09D853-9892-4768-80A9-696B5CEFD4D3}"/>
    <cellStyle name="Total 14 2 3 9" xfId="10514" xr:uid="{C0BB408D-3B5F-4A50-9440-A50653EB2CD5}"/>
    <cellStyle name="Total 14 2 4" xfId="8018" xr:uid="{40455267-B22C-4499-906A-C8479B10104B}"/>
    <cellStyle name="Total 14 2 4 2" xfId="12986" xr:uid="{9DC148E9-B281-4312-8217-B626C4BC8458}"/>
    <cellStyle name="Total 14 2 4 3" xfId="10003" xr:uid="{79905C80-B937-4FB9-962A-9F0D2B1DC6B3}"/>
    <cellStyle name="Total 14 2 4 4" xfId="13189" xr:uid="{40DEEB2A-EEB4-4352-82C0-1EC851156513}"/>
    <cellStyle name="Total 14 2 4 5" xfId="9847" xr:uid="{BF63E02A-2FAC-41EE-8177-D7176BA1AE3B}"/>
    <cellStyle name="Total 14 2 4 6" xfId="13764" xr:uid="{E667DC1E-3B65-4183-8745-9776B265F3D5}"/>
    <cellStyle name="Total 14 2 4 7" xfId="14726" xr:uid="{4244949A-BD51-4456-9F50-ECA7FC30BBA7}"/>
    <cellStyle name="Total 14 2 4 8" xfId="15678" xr:uid="{BEEC965A-3521-47F8-AFD4-C9549D1181F0}"/>
    <cellStyle name="Total 14 2 5" xfId="9449" xr:uid="{0D005916-2C0E-40DA-B8D4-200E4B58588B}"/>
    <cellStyle name="Total 14 2 5 2" xfId="13853" xr:uid="{6E782583-4520-4314-8832-BB7991084ABF}"/>
    <cellStyle name="Total 14 2 5 3" xfId="14813" xr:uid="{ACB45968-A1B9-4FFA-B8A7-E76733EF28B6}"/>
    <cellStyle name="Total 14 2 5 4" xfId="15765" xr:uid="{313D583F-5B99-453C-B75F-6EADAEC89A0B}"/>
    <cellStyle name="Total 14 2 5 5" xfId="16639" xr:uid="{49744034-74F3-4596-8287-05F326F1ADA8}"/>
    <cellStyle name="Total 14 2 5 6" xfId="17504" xr:uid="{9CD9A079-86AC-435C-A63B-17284E50F38B}"/>
    <cellStyle name="Total 14 2 5 7" xfId="18280" xr:uid="{FA681501-896B-4417-A9A7-312416EB208C}"/>
    <cellStyle name="Total 14 2 5 8" xfId="19037" xr:uid="{59730405-BBF1-4A9D-8A6E-F3E74A44CF29}"/>
    <cellStyle name="Total 14 2 6" xfId="11912" xr:uid="{B30BAB6F-A892-411B-A033-AD74CFF0597E}"/>
    <cellStyle name="Total 14 2 7" xfId="10903" xr:uid="{D8D21981-A856-4FAF-AB42-A6CA78525E4E}"/>
    <cellStyle name="Total 14 2 8" xfId="11523" xr:uid="{34AADFDA-7E66-4700-8BA8-C9A5C055CA8A}"/>
    <cellStyle name="Total 14 2 9" xfId="11214" xr:uid="{CC5DD272-AA11-4AF7-B9C9-7B5B83C3B444}"/>
    <cellStyle name="Total 14 3" xfId="6911" xr:uid="{AA763BCA-EFCC-4657-80F1-48E8BECD3A0C}"/>
    <cellStyle name="Total 14 3 10" xfId="14337" xr:uid="{FB2F6C21-4E25-446F-BF3B-B01C2367ACD3}"/>
    <cellStyle name="Total 14 3 11" xfId="15297" xr:uid="{246AAF9D-4D4B-4A9A-B1C8-349CB7FB1EAF}"/>
    <cellStyle name="Total 14 3 2" xfId="7713" xr:uid="{7665AA48-606E-482B-B5B5-5C4129E5FB68}"/>
    <cellStyle name="Total 14 3 2 10" xfId="18108" xr:uid="{BF89FCA4-CDB3-4260-B216-B7E9899E006F}"/>
    <cellStyle name="Total 14 3 2 2" xfId="9353" xr:uid="{13072113-8C38-433B-B7D5-E4B89FBD0A7B}"/>
    <cellStyle name="Total 14 3 2 2 2" xfId="13774" xr:uid="{D4372135-3CEC-407E-B06E-C1E52E3ECACB}"/>
    <cellStyle name="Total 14 3 2 2 3" xfId="14736" xr:uid="{672879DC-CE29-4AE0-86AF-DF9D3457760F}"/>
    <cellStyle name="Total 14 3 2 2 4" xfId="15688" xr:uid="{1FACE54E-484B-4DD8-B0C6-4B71281474E8}"/>
    <cellStyle name="Total 14 3 2 2 5" xfId="16566" xr:uid="{356ABCB9-47BD-49ED-A4A4-F3E7CCCA6D54}"/>
    <cellStyle name="Total 14 3 2 2 6" xfId="17431" xr:uid="{AAB10B7C-CE6A-440E-B2E6-F0D9473C8A2A}"/>
    <cellStyle name="Total 14 3 2 2 7" xfId="18207" xr:uid="{5A4CDA4E-4238-4B40-94D9-8ACEA6CDAF5E}"/>
    <cellStyle name="Total 14 3 2 2 8" xfId="18964" xr:uid="{FEADE398-6FEC-479D-ABA6-2C4BC68CBAE5}"/>
    <cellStyle name="Total 14 3 2 3" xfId="9791" xr:uid="{B9FD9C92-841E-421D-ADA1-B8C2A68EA341}"/>
    <cellStyle name="Total 14 3 2 3 2" xfId="14195" xr:uid="{186E6EAA-C3E5-45E1-823D-768A56B236E2}"/>
    <cellStyle name="Total 14 3 2 3 3" xfId="15155" xr:uid="{E2DF7C34-F32F-459C-9A77-F829E82DE5AE}"/>
    <cellStyle name="Total 14 3 2 3 4" xfId="16107" xr:uid="{526F42D6-94D7-46E6-93AB-4237A96FFC29}"/>
    <cellStyle name="Total 14 3 2 3 5" xfId="16981" xr:uid="{83A8C9FD-732E-4954-A974-842D234CBA60}"/>
    <cellStyle name="Total 14 3 2 3 6" xfId="17846" xr:uid="{69285821-A486-44E7-A954-E1AC85077CCF}"/>
    <cellStyle name="Total 14 3 2 3 7" xfId="18622" xr:uid="{E4CF9512-CF34-48A3-8276-02E5D882B223}"/>
    <cellStyle name="Total 14 3 2 3 8" xfId="19379" xr:uid="{F141A5C9-2A4F-4B17-A416-7B7CC0E8375C}"/>
    <cellStyle name="Total 14 3 2 4" xfId="12760" xr:uid="{A481A1C3-B7A0-4960-8049-327779207903}"/>
    <cellStyle name="Total 14 3 2 5" xfId="13500" xr:uid="{F0B3F66F-A91C-4994-B659-F3A20A47C67D}"/>
    <cellStyle name="Total 14 3 2 6" xfId="14506" xr:uid="{6E14FA4C-1DD8-444E-976C-F1F0AC808C31}"/>
    <cellStyle name="Total 14 3 2 7" xfId="15464" xr:uid="{C5342BF1-03BB-4B9D-80B5-46B99E3FDD5B}"/>
    <cellStyle name="Total 14 3 2 8" xfId="16390" xr:uid="{1AD48538-31F1-42F3-999B-38E8F84B1E3F}"/>
    <cellStyle name="Total 14 3 2 9" xfId="17261" xr:uid="{F140AF07-1EE5-4F01-8DB6-B46CFAABC35E}"/>
    <cellStyle name="Total 14 3 3" xfId="8551" xr:uid="{4BB92090-25CD-43DA-964C-71329255C041}"/>
    <cellStyle name="Total 14 3 3 2" xfId="13291" xr:uid="{E97795A2-B4D3-4F88-9DD7-C399409CE025}"/>
    <cellStyle name="Total 14 3 3 3" xfId="14311" xr:uid="{4C65E70F-E4A0-4F25-B6E1-BC5509D6C6F2}"/>
    <cellStyle name="Total 14 3 3 4" xfId="15271" xr:uid="{5798EB24-56B7-4F5C-BCEC-9737CDA145F5}"/>
    <cellStyle name="Total 14 3 3 5" xfId="16220" xr:uid="{70D6AF85-BAB6-46DC-8FCC-CF0539F27B09}"/>
    <cellStyle name="Total 14 3 3 6" xfId="17093" xr:uid="{64483768-8AFC-467F-89D1-848AFE77FFFC}"/>
    <cellStyle name="Total 14 3 3 7" xfId="17958" xr:uid="{FFC45F2D-DC3C-4491-9118-312478A83E63}"/>
    <cellStyle name="Total 14 3 3 8" xfId="18734" xr:uid="{823B3589-F8B8-4ACD-9882-917B715A2763}"/>
    <cellStyle name="Total 14 3 4" xfId="9561" xr:uid="{A25EF1C8-6B20-4A46-928D-467ABA8CD7A5}"/>
    <cellStyle name="Total 14 3 4 2" xfId="13965" xr:uid="{3CA2FC93-266E-4DF6-873E-C0339688AE75}"/>
    <cellStyle name="Total 14 3 4 3" xfId="14925" xr:uid="{962229C7-1DAB-4442-AC56-E7AF30914D80}"/>
    <cellStyle name="Total 14 3 4 4" xfId="15877" xr:uid="{0EC3F7FA-D77C-4230-A567-5C72D4C275A4}"/>
    <cellStyle name="Total 14 3 4 5" xfId="16751" xr:uid="{ABA6A618-0E61-471C-BD94-8C31B52F78BC}"/>
    <cellStyle name="Total 14 3 4 6" xfId="17616" xr:uid="{BEF32943-32BB-4872-95B5-94A959DE9914}"/>
    <cellStyle name="Total 14 3 4 7" xfId="18392" xr:uid="{F439B3CE-0EE0-4E1E-A23F-AA4E05DA8A77}"/>
    <cellStyle name="Total 14 3 4 8" xfId="19149" xr:uid="{1A4244DA-051B-4A61-A6FF-B74BC3F037CA}"/>
    <cellStyle name="Total 14 3 5" xfId="12262" xr:uid="{D71BA3F2-54FD-4C32-A413-22A91CE99A75}"/>
    <cellStyle name="Total 14 3 6" xfId="10601" xr:uid="{2E096829-A684-432D-ABE9-226FDF638B2B}"/>
    <cellStyle name="Total 14 3 7" xfId="13119" xr:uid="{6EA74418-4F13-4F15-B476-5325BDA558C4}"/>
    <cellStyle name="Total 14 3 8" xfId="9905" xr:uid="{1328DBF8-94B1-47CA-913F-46F20657E907}"/>
    <cellStyle name="Total 14 3 9" xfId="13321" xr:uid="{DD372989-E729-4115-9317-CFE88BE50CE6}"/>
    <cellStyle name="Total 14 4" xfId="7175" xr:uid="{CE77AD06-1542-42F7-AEB9-88C86C60845D}"/>
    <cellStyle name="Total 14 4 10" xfId="12393" xr:uid="{F367B32D-BCCA-44FA-B1CC-7BDB4826AD8F}"/>
    <cellStyle name="Total 14 4 2" xfId="8815" xr:uid="{C41B08AF-687E-45DD-8A23-845540776A38}"/>
    <cellStyle name="Total 14 4 2 2" xfId="13474" xr:uid="{A7C0C574-7EC8-4899-899B-7D5C2789FA80}"/>
    <cellStyle name="Total 14 4 2 3" xfId="14480" xr:uid="{5960A3E2-6EE0-4927-88EE-620037227041}"/>
    <cellStyle name="Total 14 4 2 4" xfId="15438" xr:uid="{E3BCA8CC-D4D6-408E-BEA2-CCBE716CA103}"/>
    <cellStyle name="Total 14 4 2 5" xfId="16364" xr:uid="{E1B4397F-51FF-4215-A6F8-499E2ACB620F}"/>
    <cellStyle name="Total 14 4 2 6" xfId="17235" xr:uid="{C6FA9FCB-4C97-4805-B9BD-CAA13772ADF6}"/>
    <cellStyle name="Total 14 4 2 7" xfId="18082" xr:uid="{F215E937-7C7B-4133-88A0-4FF4BACE54B7}"/>
    <cellStyle name="Total 14 4 2 8" xfId="18849" xr:uid="{CB7D6C15-12F3-4408-BD34-E9120EE6808D}"/>
    <cellStyle name="Total 14 4 3" xfId="9676" xr:uid="{9C364141-822C-4B90-B5B4-2D4D9B6DF951}"/>
    <cellStyle name="Total 14 4 3 2" xfId="14080" xr:uid="{5E6610DC-675D-4666-8BF2-9502167CC7B8}"/>
    <cellStyle name="Total 14 4 3 3" xfId="15040" xr:uid="{6AC2D020-577C-4B95-B678-93E8B7DAD9FB}"/>
    <cellStyle name="Total 14 4 3 4" xfId="15992" xr:uid="{43A96659-0EA7-40BB-AF53-63DB741CB7D8}"/>
    <cellStyle name="Total 14 4 3 5" xfId="16866" xr:uid="{DF5D9340-FF18-489B-B565-F827B3A46173}"/>
    <cellStyle name="Total 14 4 3 6" xfId="17731" xr:uid="{4EBEC091-6442-4092-AD47-4CA941A4D567}"/>
    <cellStyle name="Total 14 4 3 7" xfId="18507" xr:uid="{1E509A0E-7113-438F-958A-268EBAC81DA7}"/>
    <cellStyle name="Total 14 4 3 8" xfId="19264" xr:uid="{37D3C032-6A4B-40DA-8D5D-3D97B271C50D}"/>
    <cellStyle name="Total 14 4 4" xfId="12445" xr:uid="{158A9A94-44D3-42B4-B1D7-A8E9BEFB6844}"/>
    <cellStyle name="Total 14 4 5" xfId="10432" xr:uid="{4F2F51D7-D369-4125-945C-935B12E25972}"/>
    <cellStyle name="Total 14 4 6" xfId="11716" xr:uid="{31DB34BF-1465-4A04-BB9C-D0260AA95613}"/>
    <cellStyle name="Total 14 4 7" xfId="11068" xr:uid="{B57AE383-073A-4FDC-AE41-E93349846C9B}"/>
    <cellStyle name="Total 14 4 8" xfId="13025" xr:uid="{99058427-27F8-463C-9D45-05E53F056EEE}"/>
    <cellStyle name="Total 14 4 9" xfId="9970" xr:uid="{CF5701FC-D315-43D2-945E-C4A2271E5827}"/>
    <cellStyle name="Total 14 5" xfId="8017" xr:uid="{2C514298-5AF0-4F44-8240-4A550C292589}"/>
    <cellStyle name="Total 14 5 2" xfId="12985" xr:uid="{2D23E8AF-76F2-41BD-BAF4-5C5D4C4FB3D8}"/>
    <cellStyle name="Total 14 5 3" xfId="10004" xr:uid="{9DC874AE-F9CA-44D0-B484-B6046E83A3F5}"/>
    <cellStyle name="Total 14 5 4" xfId="13714" xr:uid="{E65E0D63-2423-4F5C-BBD0-3CD4DFBCA679}"/>
    <cellStyle name="Total 14 5 5" xfId="14678" xr:uid="{46D79C8C-839E-49F8-9A9A-4C62F1076C59}"/>
    <cellStyle name="Total 14 5 6" xfId="15630" xr:uid="{34228B46-8793-41F0-886D-88E1A5842F69}"/>
    <cellStyle name="Total 14 5 7" xfId="16512" xr:uid="{8E610FF1-1DDF-4F6C-ABA9-E684402F2D76}"/>
    <cellStyle name="Total 14 5 8" xfId="17380" xr:uid="{6F346ED8-5A48-4BA8-A79C-308D94F28AA6}"/>
    <cellStyle name="Total 14 6" xfId="9448" xr:uid="{08293BAB-0BEC-4EB9-B6FA-6D39AA0AB9F9}"/>
    <cellStyle name="Total 14 6 2" xfId="13852" xr:uid="{3AF305B8-AD00-438F-9FEB-BE10F1145AB8}"/>
    <cellStyle name="Total 14 6 3" xfId="14812" xr:uid="{CCEF6921-0C99-47D6-8AA4-900907E3B2B3}"/>
    <cellStyle name="Total 14 6 4" xfId="15764" xr:uid="{525275C5-CD6B-4BEE-BDFF-C416EDBA91AC}"/>
    <cellStyle name="Total 14 6 5" xfId="16638" xr:uid="{0E755F5E-C7EE-4EB9-896A-FAC7D14F5A4C}"/>
    <cellStyle name="Total 14 6 6" xfId="17503" xr:uid="{F9A7BCCB-7AA7-4DA7-BDDB-C909C49EFC69}"/>
    <cellStyle name="Total 14 6 7" xfId="18279" xr:uid="{742BD963-C8C7-4733-BD97-7476B97F1A71}"/>
    <cellStyle name="Total 14 6 8" xfId="19036" xr:uid="{26B2AF88-D30D-4E15-A368-6AA5FFCBCDE5}"/>
    <cellStyle name="Total 14 7" xfId="11911" xr:uid="{4EC73081-E819-4116-9EF4-12DD24E0053E}"/>
    <cellStyle name="Total 14 8" xfId="10904" xr:uid="{5573F5C2-8422-438A-92BA-D8F31EC6D96C}"/>
    <cellStyle name="Total 14 9" xfId="11522" xr:uid="{F6C6AD8A-B5C0-4A06-8679-43E27A2D49B4}"/>
    <cellStyle name="Total 15" xfId="6289" xr:uid="{138F6DEF-8AD2-4CB8-BF1D-A1D514907F8A}"/>
    <cellStyle name="Total 15 10" xfId="11213" xr:uid="{77DF6969-97A4-49C4-9480-02251FDAF37B}"/>
    <cellStyle name="Total 15 11" xfId="12533" xr:uid="{4CA1EC34-6601-47A1-9752-38E949313493}"/>
    <cellStyle name="Total 15 12" xfId="10348" xr:uid="{B8C9C5D5-C554-4810-8F6E-564605BDDDAA}"/>
    <cellStyle name="Total 15 13" xfId="11734" xr:uid="{79E2D2F8-E209-4CEB-8C27-35E6F7C03816}"/>
    <cellStyle name="Total 15 2" xfId="6290" xr:uid="{45D28428-3CAD-4294-891B-81ABBDA54A45}"/>
    <cellStyle name="Total 15 2 10" xfId="13562" xr:uid="{2ADBE475-4D63-448B-89F2-A9D1D43B0E7C}"/>
    <cellStyle name="Total 15 2 11" xfId="14563" xr:uid="{C17B1B51-BF2C-4224-A35D-2E95C7B5A1EC}"/>
    <cellStyle name="Total 15 2 12" xfId="15521" xr:uid="{61B8D207-D134-405E-B1A1-D846D3A14C82}"/>
    <cellStyle name="Total 15 2 2" xfId="6914" xr:uid="{67F9CE46-7D96-4E42-B7F2-46C550A35E30}"/>
    <cellStyle name="Total 15 2 2 10" xfId="16454" xr:uid="{52D7E1E0-4E70-43FD-9E60-9DFD715AD187}"/>
    <cellStyle name="Total 15 2 2 11" xfId="17325" xr:uid="{6D05D754-4305-49BE-970D-F57A0AB59D8E}"/>
    <cellStyle name="Total 15 2 2 2" xfId="7714" xr:uid="{498A02DB-3E4B-4115-898A-F64F941EF58A}"/>
    <cellStyle name="Total 15 2 2 2 10" xfId="10333" xr:uid="{38959F17-C5F0-4C44-B415-098EDBDA2BDE}"/>
    <cellStyle name="Total 15 2 2 2 2" xfId="9354" xr:uid="{CBAD67A2-9EC3-469E-AE84-D0C36A43AEE4}"/>
    <cellStyle name="Total 15 2 2 2 2 2" xfId="13775" xr:uid="{18B25106-1477-43B7-9C2B-0D7FB6689B98}"/>
    <cellStyle name="Total 15 2 2 2 2 3" xfId="14737" xr:uid="{AF72FA99-9103-4402-A240-0E5794844CAB}"/>
    <cellStyle name="Total 15 2 2 2 2 4" xfId="15689" xr:uid="{1A5FC0A6-DE59-4410-AF5B-78F0BFB9BFDB}"/>
    <cellStyle name="Total 15 2 2 2 2 5" xfId="16567" xr:uid="{7CA10395-FAC3-45D8-8F10-46789DC4DB99}"/>
    <cellStyle name="Total 15 2 2 2 2 6" xfId="17432" xr:uid="{40EEB9DA-E951-454E-BED8-56D52F7A7D09}"/>
    <cellStyle name="Total 15 2 2 2 2 7" xfId="18208" xr:uid="{627C2174-53DA-4EB2-8754-461C5D9CD4D4}"/>
    <cellStyle name="Total 15 2 2 2 2 8" xfId="18965" xr:uid="{2D218C85-A33D-49F1-844A-073A3E703706}"/>
    <cellStyle name="Total 15 2 2 2 3" xfId="9792" xr:uid="{96D6C9AD-1374-45A2-9DAE-6E6B0311EE7C}"/>
    <cellStyle name="Total 15 2 2 2 3 2" xfId="14196" xr:uid="{47837A7A-99F8-49B0-8AE2-6DAD91CD343D}"/>
    <cellStyle name="Total 15 2 2 2 3 3" xfId="15156" xr:uid="{03199E7C-A762-4B2D-A9BE-B69E0414A63F}"/>
    <cellStyle name="Total 15 2 2 2 3 4" xfId="16108" xr:uid="{2120DD0C-EA9A-46EF-9193-293D7B274E16}"/>
    <cellStyle name="Total 15 2 2 2 3 5" xfId="16982" xr:uid="{9E7B71CE-A652-409A-A4F4-EF61BC6D6FEE}"/>
    <cellStyle name="Total 15 2 2 2 3 6" xfId="17847" xr:uid="{90A91114-EF99-4518-B818-DA3B5717E5C7}"/>
    <cellStyle name="Total 15 2 2 2 3 7" xfId="18623" xr:uid="{3232E7C7-7E49-4233-9D14-B51A1922034E}"/>
    <cellStyle name="Total 15 2 2 2 3 8" xfId="19380" xr:uid="{A4E7FB4F-00C2-459D-B758-AD7ED58BA294}"/>
    <cellStyle name="Total 15 2 2 2 4" xfId="12761" xr:uid="{7EA720F8-8F02-4070-9006-D6853BC13934}"/>
    <cellStyle name="Total 15 2 2 2 5" xfId="12471" xr:uid="{DA2828EA-67A5-4BCD-8D8B-5D17F71BDEFC}"/>
    <cellStyle name="Total 15 2 2 2 6" xfId="10406" xr:uid="{5CEA54D5-A061-4114-8C30-04782E029626}"/>
    <cellStyle name="Total 15 2 2 2 7" xfId="11726" xr:uid="{12AE7E54-16F1-4B30-96A2-C9C97E293DB3}"/>
    <cellStyle name="Total 15 2 2 2 8" xfId="11058" xr:uid="{0FDDB2F4-3CD8-4B8C-BC88-336877FD7190}"/>
    <cellStyle name="Total 15 2 2 2 9" xfId="12560" xr:uid="{D2785098-93A0-4390-8020-DBD39D365A9B}"/>
    <cellStyle name="Total 15 2 2 3" xfId="8554" xr:uid="{956A3DEA-3D32-4472-8AC9-98F7C1AB9704}"/>
    <cellStyle name="Total 15 2 2 3 2" xfId="13294" xr:uid="{FAE646FA-465A-4DEE-B374-76A555DEE8FF}"/>
    <cellStyle name="Total 15 2 2 3 3" xfId="14314" xr:uid="{1B1438EB-2C81-4951-BEFE-90566F5576C0}"/>
    <cellStyle name="Total 15 2 2 3 4" xfId="15274" xr:uid="{61A1EF0C-5D97-48F5-93DE-CB1387BA4433}"/>
    <cellStyle name="Total 15 2 2 3 5" xfId="16223" xr:uid="{597AA5A6-2881-49B6-B46E-4F9DF11AA97A}"/>
    <cellStyle name="Total 15 2 2 3 6" xfId="17096" xr:uid="{152955D3-5A50-4256-8AD5-21C5C556ED37}"/>
    <cellStyle name="Total 15 2 2 3 7" xfId="17961" xr:uid="{87DF64CD-0141-4BAE-A147-B0B8D32CBC49}"/>
    <cellStyle name="Total 15 2 2 3 8" xfId="18737" xr:uid="{4C7B9758-9FC1-4B71-B237-514959E95B24}"/>
    <cellStyle name="Total 15 2 2 4" xfId="9564" xr:uid="{506FC3CA-029E-4F21-B030-5F20CC89E68C}"/>
    <cellStyle name="Total 15 2 2 4 2" xfId="13968" xr:uid="{7E6381BE-3A57-4EB7-9A63-C815138A5C38}"/>
    <cellStyle name="Total 15 2 2 4 3" xfId="14928" xr:uid="{5334F375-1693-46A3-8DCA-4FA9D37366C5}"/>
    <cellStyle name="Total 15 2 2 4 4" xfId="15880" xr:uid="{D875DAD6-59F7-416B-90DB-814D450A2AB0}"/>
    <cellStyle name="Total 15 2 2 4 5" xfId="16754" xr:uid="{AEF11983-B920-427A-A0D2-69651815333E}"/>
    <cellStyle name="Total 15 2 2 4 6" xfId="17619" xr:uid="{BB18C725-CBEB-4410-8C2A-4A5C8B5AE700}"/>
    <cellStyle name="Total 15 2 2 4 7" xfId="18395" xr:uid="{5C15DEAE-7BDD-4A6B-B99B-237EDE6F7702}"/>
    <cellStyle name="Total 15 2 2 4 8" xfId="19152" xr:uid="{66DB1075-4059-4FCD-BA81-FB9E54B5AC9A}"/>
    <cellStyle name="Total 15 2 2 5" xfId="12265" xr:uid="{977894A2-A684-4113-9988-CEE6912C493C}"/>
    <cellStyle name="Total 15 2 2 6" xfId="10598" xr:uid="{8AD32B08-1883-4A81-99E9-6C6517361D74}"/>
    <cellStyle name="Total 15 2 2 7" xfId="13624" xr:uid="{FEFCDF9E-6AF2-45ED-BA23-FC2A406275CD}"/>
    <cellStyle name="Total 15 2 2 8" xfId="14602" xr:uid="{1A367FD5-D382-4CAB-825D-43861FF77686}"/>
    <cellStyle name="Total 15 2 2 9" xfId="15555" xr:uid="{4684DB9A-2AEA-4B57-B157-F8C33A13F06F}"/>
    <cellStyle name="Total 15 2 3" xfId="7178" xr:uid="{FC18962A-DF34-4206-8D99-4926EAF40333}"/>
    <cellStyle name="Total 15 2 3 10" xfId="11189" xr:uid="{249C37C5-14AE-4AF7-99A8-74E0C57BFDC6}"/>
    <cellStyle name="Total 15 2 3 2" xfId="8818" xr:uid="{76BE2CB1-EF5E-4A90-B57E-BA10108893E4}"/>
    <cellStyle name="Total 15 2 3 2 2" xfId="13477" xr:uid="{BA8AB8BD-F04F-4DF7-BAA6-9BFFB312EA2D}"/>
    <cellStyle name="Total 15 2 3 2 3" xfId="14483" xr:uid="{CB248E70-0A24-478F-A42E-20AEA6A34083}"/>
    <cellStyle name="Total 15 2 3 2 4" xfId="15441" xr:uid="{55BFBC18-8F30-4AAD-B2A1-289CF2C3848F}"/>
    <cellStyle name="Total 15 2 3 2 5" xfId="16367" xr:uid="{64D0FAD3-CAF9-44E2-89CB-9FD734438C7B}"/>
    <cellStyle name="Total 15 2 3 2 6" xfId="17238" xr:uid="{DADF1056-D81B-480B-B32A-888E9C4A1540}"/>
    <cellStyle name="Total 15 2 3 2 7" xfId="18085" xr:uid="{86074D3B-15D0-4153-80F6-1242E4E8549E}"/>
    <cellStyle name="Total 15 2 3 2 8" xfId="18852" xr:uid="{62FAD36F-197F-4D0E-9A60-0A40ACC389FE}"/>
    <cellStyle name="Total 15 2 3 3" xfId="9679" xr:uid="{3B3B3DC3-966E-402E-AD49-B0136FF3D755}"/>
    <cellStyle name="Total 15 2 3 3 2" xfId="14083" xr:uid="{82D16E9F-FDF2-4708-882E-7FB158ADFA42}"/>
    <cellStyle name="Total 15 2 3 3 3" xfId="15043" xr:uid="{B5258876-C922-4D06-8943-64D219AA5A62}"/>
    <cellStyle name="Total 15 2 3 3 4" xfId="15995" xr:uid="{E54BB152-6597-4234-B158-E49FC9BF544D}"/>
    <cellStyle name="Total 15 2 3 3 5" xfId="16869" xr:uid="{EDF80D0E-4704-4445-85CE-1C8EF0E1CA11}"/>
    <cellStyle name="Total 15 2 3 3 6" xfId="17734" xr:uid="{AFFE5A85-9BC5-4B8D-85B4-D1D5DC9547C3}"/>
    <cellStyle name="Total 15 2 3 3 7" xfId="18510" xr:uid="{D939B15D-6EF9-4CAC-B5AD-6172A157E9B0}"/>
    <cellStyle name="Total 15 2 3 3 8" xfId="19267" xr:uid="{4156AD17-34A5-4DDD-8DEC-258EA1ADE067}"/>
    <cellStyle name="Total 15 2 3 4" xfId="12448" xr:uid="{97BC698B-A7FB-470B-A124-0BFD31341D4B}"/>
    <cellStyle name="Total 15 2 3 5" xfId="10429" xr:uid="{64C163F5-37A0-4971-B699-F34C4FB0C9BB}"/>
    <cellStyle name="Total 15 2 3 6" xfId="9823" xr:uid="{3A2E4763-B50F-426D-A43D-93490138C6F0}"/>
    <cellStyle name="Total 15 2 3 7" xfId="11942" xr:uid="{C27B2719-011E-499B-BF37-07EBFC915421}"/>
    <cellStyle name="Total 15 2 3 8" xfId="10873" xr:uid="{2BFCFDF6-FED1-4A27-8CD7-AF22AD881F7A}"/>
    <cellStyle name="Total 15 2 3 9" xfId="11548" xr:uid="{71F9E42E-CC9B-4BDC-831E-1E48BDFCE573}"/>
    <cellStyle name="Total 15 2 4" xfId="8020" xr:uid="{B4834BD7-3C09-4B6C-9CD1-7ECA734EA10C}"/>
    <cellStyle name="Total 15 2 4 2" xfId="12988" xr:uid="{12BF827C-2B15-4A61-B3BB-8ADFB9777069}"/>
    <cellStyle name="Total 15 2 4 3" xfId="12010" xr:uid="{F3662667-7A8D-4DEC-B163-CAB420852785}"/>
    <cellStyle name="Total 15 2 4 4" xfId="10821" xr:uid="{282492D6-5236-41CB-9486-721BF32B371C}"/>
    <cellStyle name="Total 15 2 4 5" xfId="11598" xr:uid="{D56803B3-6EB1-4FF3-B59E-CE6255854577}"/>
    <cellStyle name="Total 15 2 4 6" xfId="11159" xr:uid="{E8B4C5CE-F2B0-4BDE-A913-5F099CB6155F}"/>
    <cellStyle name="Total 15 2 4 7" xfId="12046" xr:uid="{427DD868-0EB3-4356-8340-DF3B01FC5AC5}"/>
    <cellStyle name="Total 15 2 4 8" xfId="10789" xr:uid="{0F9EDC83-584C-4DA2-991A-D8DC924DA8F4}"/>
    <cellStyle name="Total 15 2 5" xfId="9451" xr:uid="{EA2A0FE5-976A-46A6-89DE-56D4E564A257}"/>
    <cellStyle name="Total 15 2 5 2" xfId="13855" xr:uid="{08C0F7EF-E920-4624-ADF5-279129130B8D}"/>
    <cellStyle name="Total 15 2 5 3" xfId="14815" xr:uid="{65E0F2A3-19E8-49E4-8766-E533653FE9E2}"/>
    <cellStyle name="Total 15 2 5 4" xfId="15767" xr:uid="{1903FBFF-D648-44CC-88AE-1972AFB040F3}"/>
    <cellStyle name="Total 15 2 5 5" xfId="16641" xr:uid="{57875819-9878-4CBD-A938-20D9DA28C4D9}"/>
    <cellStyle name="Total 15 2 5 6" xfId="17506" xr:uid="{92C749BD-5FD0-4536-98FF-05656EC24F23}"/>
    <cellStyle name="Total 15 2 5 7" xfId="18282" xr:uid="{2B814BB6-92FD-4CC0-A7B1-2BE224747F14}"/>
    <cellStyle name="Total 15 2 5 8" xfId="19039" xr:uid="{61FCDD2C-E242-4B29-8CB5-C05315753232}"/>
    <cellStyle name="Total 15 2 6" xfId="11914" xr:uid="{E02A83EF-86C6-4863-8E2A-3F2511C5E207}"/>
    <cellStyle name="Total 15 2 7" xfId="10901" xr:uid="{F5095D6E-C834-48FB-A06A-DAE5ACBFDD9D}"/>
    <cellStyle name="Total 15 2 8" xfId="11525" xr:uid="{132B7695-5ACB-44B1-A222-63A15BAD0259}"/>
    <cellStyle name="Total 15 2 9" xfId="11212" xr:uid="{D33A8A83-9B88-4BD8-9E72-C295033F1A29}"/>
    <cellStyle name="Total 15 3" xfId="6913" xr:uid="{1D3AC5FF-FEAD-4E75-B785-E41D87C4A330}"/>
    <cellStyle name="Total 15 3 10" xfId="11035" xr:uid="{B4387DA9-4751-448E-9B20-70C0AD8FBDD4}"/>
    <cellStyle name="Total 15 3 11" xfId="12060" xr:uid="{399196FD-853C-427C-9DEA-6C5D1B09EFAA}"/>
    <cellStyle name="Total 15 3 2" xfId="7715" xr:uid="{D4E10111-D717-4D8A-8667-374E738064AB}"/>
    <cellStyle name="Total 15 3 2 10" xfId="11294" xr:uid="{04B3B2FF-7762-4ED6-8D6A-2264F650E7F9}"/>
    <cellStyle name="Total 15 3 2 2" xfId="9355" xr:uid="{21DBEBD8-452F-45CD-9BD3-45B34B81D16D}"/>
    <cellStyle name="Total 15 3 2 2 2" xfId="13776" xr:uid="{B4747F66-2E0C-4E57-933B-E4A35666BED1}"/>
    <cellStyle name="Total 15 3 2 2 3" xfId="14738" xr:uid="{DC264710-4AF8-4D3A-B526-5758A9B64530}"/>
    <cellStyle name="Total 15 3 2 2 4" xfId="15690" xr:uid="{D0EED485-083E-45D4-943B-D35AE1118107}"/>
    <cellStyle name="Total 15 3 2 2 5" xfId="16568" xr:uid="{5CC918BD-C116-40CE-AD9E-A18280BDD103}"/>
    <cellStyle name="Total 15 3 2 2 6" xfId="17433" xr:uid="{75003D62-5A26-44A9-A50B-99C92B60A9FE}"/>
    <cellStyle name="Total 15 3 2 2 7" xfId="18209" xr:uid="{8F95EE72-408E-491A-903A-891E2D481868}"/>
    <cellStyle name="Total 15 3 2 2 8" xfId="18966" xr:uid="{7CB37C27-B939-4080-813C-9819686656E6}"/>
    <cellStyle name="Total 15 3 2 3" xfId="9793" xr:uid="{20ED971B-75FE-4B6C-B53B-70901F8F7AAC}"/>
    <cellStyle name="Total 15 3 2 3 2" xfId="14197" xr:uid="{2A7E892F-0E07-4429-9295-B838C5F51F6B}"/>
    <cellStyle name="Total 15 3 2 3 3" xfId="15157" xr:uid="{BB1AFF44-BFC7-4AC8-B738-C02457554DB3}"/>
    <cellStyle name="Total 15 3 2 3 4" xfId="16109" xr:uid="{3B7A64E0-4262-4730-8E82-394B59168737}"/>
    <cellStyle name="Total 15 3 2 3 5" xfId="16983" xr:uid="{977FB346-6438-4C48-9857-18B854474F63}"/>
    <cellStyle name="Total 15 3 2 3 6" xfId="17848" xr:uid="{2B781AFE-F843-474C-80A0-F08429B127CF}"/>
    <cellStyle name="Total 15 3 2 3 7" xfId="18624" xr:uid="{61BB2879-980F-4542-AA76-71283E4EFAC1}"/>
    <cellStyle name="Total 15 3 2 3 8" xfId="19381" xr:uid="{98833688-B2CA-43C6-8D9E-F21CB32A3396}"/>
    <cellStyle name="Total 15 3 2 4" xfId="12762" xr:uid="{D8C9793B-6477-40E9-8D14-853E74EF7BDA}"/>
    <cellStyle name="Total 15 3 2 5" xfId="12018" xr:uid="{61A5722C-1D8F-4DC8-9B06-BF608004F05E}"/>
    <cellStyle name="Total 15 3 2 6" xfId="10813" xr:uid="{FF88DF30-9818-45D4-892E-1F4DB7FEBB2B}"/>
    <cellStyle name="Total 15 3 2 7" xfId="11605" xr:uid="{030481AB-C0BD-4D6C-A9B6-494D2AC0CF78}"/>
    <cellStyle name="Total 15 3 2 8" xfId="11152" xr:uid="{4F142A2D-5EB3-4F3F-80DD-BF36E59E7A66}"/>
    <cellStyle name="Total 15 3 2 9" xfId="11431" xr:uid="{D06A1F6F-FE36-46EC-9DC6-0DE56CB9C14B}"/>
    <cellStyle name="Total 15 3 3" xfId="8553" xr:uid="{A94EF666-4260-415E-BA02-3AFF6166AED7}"/>
    <cellStyle name="Total 15 3 3 2" xfId="13293" xr:uid="{EDCDA9EB-1899-4619-A742-924544676029}"/>
    <cellStyle name="Total 15 3 3 3" xfId="14313" xr:uid="{84900E69-29C4-44AC-9A5F-B7A08702257E}"/>
    <cellStyle name="Total 15 3 3 4" xfId="15273" xr:uid="{699CDD01-88DF-4D70-91C1-08F924DB1F5B}"/>
    <cellStyle name="Total 15 3 3 5" xfId="16222" xr:uid="{832D9ED1-5521-4E96-88E7-C77ABF9D2000}"/>
    <cellStyle name="Total 15 3 3 6" xfId="17095" xr:uid="{DEAD2179-CDBE-478C-9B57-9A0E58715297}"/>
    <cellStyle name="Total 15 3 3 7" xfId="17960" xr:uid="{8EFB45AF-ED66-4980-9819-28C217FBCC1F}"/>
    <cellStyle name="Total 15 3 3 8" xfId="18736" xr:uid="{51A53C12-C3BB-45E2-B31D-3CC653362A5D}"/>
    <cellStyle name="Total 15 3 4" xfId="9563" xr:uid="{FC2D88F6-B1D4-45CC-9E37-CAC91ADB6488}"/>
    <cellStyle name="Total 15 3 4 2" xfId="13967" xr:uid="{C87A9024-DADD-4381-B45D-FA171A0BA771}"/>
    <cellStyle name="Total 15 3 4 3" xfId="14927" xr:uid="{7BD3D214-0B68-4E99-93FF-5818AD1EFBD8}"/>
    <cellStyle name="Total 15 3 4 4" xfId="15879" xr:uid="{A4425A17-93D6-46B4-8ED1-54C3941E0BCF}"/>
    <cellStyle name="Total 15 3 4 5" xfId="16753" xr:uid="{AD525C9D-C676-4884-BD79-B87EC81A2E9C}"/>
    <cellStyle name="Total 15 3 4 6" xfId="17618" xr:uid="{1FE7B2C4-F2E1-48B0-847A-540E8333610C}"/>
    <cellStyle name="Total 15 3 4 7" xfId="18394" xr:uid="{C1A405B0-A717-44DA-997E-F384A9660183}"/>
    <cellStyle name="Total 15 3 4 8" xfId="19151" xr:uid="{ABD39086-DFC9-4FA5-80BD-38AFDB25AEE0}"/>
    <cellStyle name="Total 15 3 5" xfId="12264" xr:uid="{14B239C1-FE66-4C0D-83B0-AF517D45EB4F}"/>
    <cellStyle name="Total 15 3 6" xfId="10599" xr:uid="{7CE96EF6-20B2-4E52-9874-641064D14C30}"/>
    <cellStyle name="Total 15 3 7" xfId="12602" xr:uid="{3C9E7A07-7068-4A4A-BD1E-D304E3FA066A}"/>
    <cellStyle name="Total 15 3 8" xfId="10300" xr:uid="{C9AB96E7-78D6-46BA-BA5C-5BA062967133}"/>
    <cellStyle name="Total 15 3 9" xfId="11760" xr:uid="{95A3BB61-A867-4BA8-9343-0AD8A0CA4DF8}"/>
    <cellStyle name="Total 15 4" xfId="7177" xr:uid="{D6924897-D17F-41F3-AE6B-E43DE31C80A5}"/>
    <cellStyle name="Total 15 4 10" xfId="15355" xr:uid="{C909D56E-24CC-4D05-8DA9-0687ABE8D40B}"/>
    <cellStyle name="Total 15 4 2" xfId="8817" xr:uid="{8FC4DA19-1295-491F-A107-2BBBB10B7D48}"/>
    <cellStyle name="Total 15 4 2 2" xfId="13476" xr:uid="{FDAB81FA-EEFC-4A5B-80E7-9ACE147814E6}"/>
    <cellStyle name="Total 15 4 2 3" xfId="14482" xr:uid="{420225B4-C4E7-45EF-9E32-1728262749D7}"/>
    <cellStyle name="Total 15 4 2 4" xfId="15440" xr:uid="{9D396C25-65D8-4AC0-960F-F696D88B4E65}"/>
    <cellStyle name="Total 15 4 2 5" xfId="16366" xr:uid="{214959EE-5775-4C1D-9D10-F4C52B68ACC6}"/>
    <cellStyle name="Total 15 4 2 6" xfId="17237" xr:uid="{6A99ACA2-4EC4-4819-AE88-C36F988D9A18}"/>
    <cellStyle name="Total 15 4 2 7" xfId="18084" xr:uid="{6CBDC157-D9FF-4516-835C-7EBE82240AB0}"/>
    <cellStyle name="Total 15 4 2 8" xfId="18851" xr:uid="{77F9F469-8562-401E-9F1C-40ABAB3744B4}"/>
    <cellStyle name="Total 15 4 3" xfId="9678" xr:uid="{937A657F-C928-43A2-9B7D-575B968A959C}"/>
    <cellStyle name="Total 15 4 3 2" xfId="14082" xr:uid="{B5FCC64F-9C93-4E5E-A939-1FB59D6C8848}"/>
    <cellStyle name="Total 15 4 3 3" xfId="15042" xr:uid="{3B213FF1-7083-41E1-A368-F78B30F2299A}"/>
    <cellStyle name="Total 15 4 3 4" xfId="15994" xr:uid="{FBF47AE8-F967-48D9-B0D1-47631BFBBB22}"/>
    <cellStyle name="Total 15 4 3 5" xfId="16868" xr:uid="{4388DC62-8D11-4686-808F-ACA497FCDC6E}"/>
    <cellStyle name="Total 15 4 3 6" xfId="17733" xr:uid="{478A634D-8245-4F5B-BC06-5AE28E68548B}"/>
    <cellStyle name="Total 15 4 3 7" xfId="18509" xr:uid="{3FC0C466-0120-4DA4-A49C-B951AA982266}"/>
    <cellStyle name="Total 15 4 3 8" xfId="19266" xr:uid="{C30860C5-E529-457F-8450-C63218DED0E0}"/>
    <cellStyle name="Total 15 4 4" xfId="12447" xr:uid="{6951703E-A97C-4DEA-B1BD-796AE42A2A1E}"/>
    <cellStyle name="Total 15 4 5" xfId="10430" xr:uid="{01430FCF-A4A8-49D8-AD8D-D55C64D79402}"/>
    <cellStyle name="Total 15 4 6" xfId="11718" xr:uid="{B880D034-D570-4EE8-A8ED-947B1548B6A9}"/>
    <cellStyle name="Total 15 4 7" xfId="11066" xr:uid="{1E018133-C264-4476-A20F-FC24B93FAB98}"/>
    <cellStyle name="Total 15 4 8" xfId="13386" xr:uid="{3E59098A-9149-4D7E-86B2-C0496D9FF8C7}"/>
    <cellStyle name="Total 15 4 9" xfId="14397" xr:uid="{4525EDA5-EA01-4E2D-85CD-4C32674E8337}"/>
    <cellStyle name="Total 15 5" xfId="8019" xr:uid="{ABD132A8-490B-4557-8374-959C4C260C12}"/>
    <cellStyle name="Total 15 5 2" xfId="12987" xr:uid="{DE45533E-0869-46C4-8AD1-8A2208E71E81}"/>
    <cellStyle name="Total 15 5 3" xfId="10002" xr:uid="{D9F7A391-FF5D-4F3E-9A75-0B7BCF0CCAD1}"/>
    <cellStyle name="Total 15 5 4" xfId="11997" xr:uid="{07026403-9612-4E70-AAAC-BB5CC4BA4EC1}"/>
    <cellStyle name="Total 15 5 5" xfId="10831" xr:uid="{0E5650A9-44EA-4184-B066-9CD209AC5031}"/>
    <cellStyle name="Total 15 5 6" xfId="11589" xr:uid="{28BD73ED-FACC-44B5-B641-2D032FC1CF25}"/>
    <cellStyle name="Total 15 5 7" xfId="11166" xr:uid="{B3B80B57-4F1F-4322-B84F-BACC9B9E512C}"/>
    <cellStyle name="Total 15 5 8" xfId="11429" xr:uid="{3877CCDD-382D-4E92-B2ED-CD651400A448}"/>
    <cellStyle name="Total 15 6" xfId="9450" xr:uid="{BBC6598B-B439-4269-8B40-75B7E42D023A}"/>
    <cellStyle name="Total 15 6 2" xfId="13854" xr:uid="{36599EE5-2D89-4AB2-9A82-9B6843484A0B}"/>
    <cellStyle name="Total 15 6 3" xfId="14814" xr:uid="{E53956EF-91EE-4817-9984-1DBDD45399B1}"/>
    <cellStyle name="Total 15 6 4" xfId="15766" xr:uid="{2B3E18EC-0CC6-455B-ACA8-2C57CE58D414}"/>
    <cellStyle name="Total 15 6 5" xfId="16640" xr:uid="{468762B1-4841-45F7-ADC3-7D25FFB4B4C2}"/>
    <cellStyle name="Total 15 6 6" xfId="17505" xr:uid="{404B8A77-437F-44F1-8347-8040CC61B424}"/>
    <cellStyle name="Total 15 6 7" xfId="18281" xr:uid="{9D559626-5A18-4239-BAC1-D8224BE8E754}"/>
    <cellStyle name="Total 15 6 8" xfId="19038" xr:uid="{E699DF3A-1C0A-455D-BFA1-EE44879344C2}"/>
    <cellStyle name="Total 15 7" xfId="11913" xr:uid="{A6C2BFD2-BBDB-4B23-847F-FF349BB07253}"/>
    <cellStyle name="Total 15 8" xfId="10902" xr:uid="{B11E4D03-8774-411E-A4E7-4707D89B8147}"/>
    <cellStyle name="Total 15 9" xfId="11524" xr:uid="{5C7B4D16-A29E-4F2C-B1E5-241A617F749C}"/>
    <cellStyle name="Total 16" xfId="6291" xr:uid="{F44289A7-986A-4272-8BB4-C13C3D6574B2}"/>
    <cellStyle name="Total 16 10" xfId="13014" xr:uid="{46DAEC76-4688-4169-8658-C9B0D3621C0B}"/>
    <cellStyle name="Total 16 11" xfId="9977" xr:uid="{C52AE50C-ABB0-4B3A-8F57-33D6F4738B0D}"/>
    <cellStyle name="Total 16 12" xfId="11826" xr:uid="{F32F118E-4F92-4264-8D87-928ED3955A19}"/>
    <cellStyle name="Total 16 2" xfId="6915" xr:uid="{2C9D8749-1C3A-4D55-8EC4-51BBF39744DB}"/>
    <cellStyle name="Total 16 2 10" xfId="11597" xr:uid="{5C3CF2BF-47D2-4420-B1AC-DBE8BC870273}"/>
    <cellStyle name="Total 16 2 11" xfId="11160" xr:uid="{ACB049D2-2893-4EC3-8171-8D5C1B2E72AC}"/>
    <cellStyle name="Total 16 2 2" xfId="7716" xr:uid="{647E0E68-7AA3-4C90-B0B0-7C3E8021F87D}"/>
    <cellStyle name="Total 16 2 2 10" xfId="14575" xr:uid="{BFC3213F-53AA-48EF-BA2D-1A2B20EAD288}"/>
    <cellStyle name="Total 16 2 2 2" xfId="9356" xr:uid="{F7BF38BB-1CA4-4B07-8736-4DF91D473402}"/>
    <cellStyle name="Total 16 2 2 2 2" xfId="13777" xr:uid="{504CFE57-16B3-4AB6-9C3B-2667B0227782}"/>
    <cellStyle name="Total 16 2 2 2 3" xfId="14739" xr:uid="{60C6ECCD-9E94-484B-8CED-40E8F1C52116}"/>
    <cellStyle name="Total 16 2 2 2 4" xfId="15691" xr:uid="{79ADB67F-D8E2-4CDE-8D8D-BD868D2178BB}"/>
    <cellStyle name="Total 16 2 2 2 5" xfId="16569" xr:uid="{8356528C-0415-4ADD-B387-EDE9BD5F768B}"/>
    <cellStyle name="Total 16 2 2 2 6" xfId="17434" xr:uid="{3463B8CE-551C-4680-842E-D071189DFE6E}"/>
    <cellStyle name="Total 16 2 2 2 7" xfId="18210" xr:uid="{0227FDB3-60B7-4CE9-8D88-1F9D77E233CF}"/>
    <cellStyle name="Total 16 2 2 2 8" xfId="18967" xr:uid="{FF529201-FCC9-4085-B0CE-35CB3D2ECD83}"/>
    <cellStyle name="Total 16 2 2 3" xfId="9794" xr:uid="{4D69A7DF-BEFD-41F2-9657-A10E26FA896C}"/>
    <cellStyle name="Total 16 2 2 3 2" xfId="14198" xr:uid="{572ACB30-03F2-46EC-8C97-F78961685D34}"/>
    <cellStyle name="Total 16 2 2 3 3" xfId="15158" xr:uid="{47BF8AA7-7001-452A-A233-BDB0146762D3}"/>
    <cellStyle name="Total 16 2 2 3 4" xfId="16110" xr:uid="{801A403B-0315-40FA-82C0-F1FE5B7520A9}"/>
    <cellStyle name="Total 16 2 2 3 5" xfId="16984" xr:uid="{E14025E1-D562-487E-B6EF-025FF6225C8A}"/>
    <cellStyle name="Total 16 2 2 3 6" xfId="17849" xr:uid="{1F697D4C-34AE-44F3-92B8-2E5490EB0D51}"/>
    <cellStyle name="Total 16 2 2 3 7" xfId="18625" xr:uid="{3DF2BD71-B399-44C6-8F4C-4E1A4EFD6074}"/>
    <cellStyle name="Total 16 2 2 3 8" xfId="19382" xr:uid="{C1E333B9-9487-4209-B930-C08BDB562218}"/>
    <cellStyle name="Total 16 2 2 4" xfId="12763" xr:uid="{7E4DCFD9-D329-47BB-84BE-0A528AF59087}"/>
    <cellStyle name="Total 16 2 2 5" xfId="12794" xr:uid="{33F8DDB2-C108-4F4D-BC85-1C6247341C99}"/>
    <cellStyle name="Total 16 2 2 6" xfId="10175" xr:uid="{C40D39C7-7D56-4CF3-81EF-138B2685865F}"/>
    <cellStyle name="Total 16 2 2 7" xfId="11782" xr:uid="{0A468F7E-1639-49F5-B377-0AB380631937}"/>
    <cellStyle name="Total 16 2 2 8" xfId="11020" xr:uid="{C094895D-62D6-4D60-B710-10596F653811}"/>
    <cellStyle name="Total 16 2 2 9" xfId="13593" xr:uid="{E33E86A4-8096-4DE8-B48E-CC8D52C35603}"/>
    <cellStyle name="Total 16 2 3" xfId="8555" xr:uid="{1E4DB745-EFDE-492C-B777-AF28A7138165}"/>
    <cellStyle name="Total 16 2 3 2" xfId="13295" xr:uid="{2E5C27C5-0BA5-48F1-8BF9-F58EE13FEEBC}"/>
    <cellStyle name="Total 16 2 3 3" xfId="14315" xr:uid="{4FC35557-CC80-47A9-8E45-10D2239FC66D}"/>
    <cellStyle name="Total 16 2 3 4" xfId="15275" xr:uid="{5C3842A5-41D4-43A8-8E74-4F0FE3E83661}"/>
    <cellStyle name="Total 16 2 3 5" xfId="16224" xr:uid="{3B9CB17A-A489-4766-8641-8D4D4C5B876D}"/>
    <cellStyle name="Total 16 2 3 6" xfId="17097" xr:uid="{9808D807-F385-4803-80C2-DF6442A7CF33}"/>
    <cellStyle name="Total 16 2 3 7" xfId="17962" xr:uid="{108DB665-DC59-44B4-80A1-1ACB190FFF7B}"/>
    <cellStyle name="Total 16 2 3 8" xfId="18738" xr:uid="{BE464D83-C7A5-4F0E-97E9-3F0A9724CD6E}"/>
    <cellStyle name="Total 16 2 4" xfId="9565" xr:uid="{376348B6-9F94-44AC-A96F-9AC09AAE1354}"/>
    <cellStyle name="Total 16 2 4 2" xfId="13969" xr:uid="{BCD25926-EA8F-4BA2-8CD7-2D239B996424}"/>
    <cellStyle name="Total 16 2 4 3" xfId="14929" xr:uid="{981B6FCE-4DAA-470D-906C-3A0B6C63ADC8}"/>
    <cellStyle name="Total 16 2 4 4" xfId="15881" xr:uid="{922816AA-C39D-450D-B393-7C54E8E5C38A}"/>
    <cellStyle name="Total 16 2 4 5" xfId="16755" xr:uid="{BF8B1B46-4BA7-4DFC-819A-F6428192DA06}"/>
    <cellStyle name="Total 16 2 4 6" xfId="17620" xr:uid="{06948C46-20CD-4BEB-9A6C-C7D5321B31D6}"/>
    <cellStyle name="Total 16 2 4 7" xfId="18396" xr:uid="{ED92FD80-CBD8-46A8-B304-F9D57782A831}"/>
    <cellStyle name="Total 16 2 4 8" xfId="19153" xr:uid="{700D53BC-7885-463F-A99D-43E1899F5D3D}"/>
    <cellStyle name="Total 16 2 5" xfId="12266" xr:uid="{CA906EA1-0A54-417F-8C41-29130F4C918C}"/>
    <cellStyle name="Total 16 2 6" xfId="10597" xr:uid="{1193A250-0757-4462-9076-795C295DDE4D}"/>
    <cellStyle name="Total 16 2 7" xfId="13036" xr:uid="{30B65462-6013-48B1-8C8A-76D8F298B03F}"/>
    <cellStyle name="Total 16 2 8" xfId="12009" xr:uid="{3397AB9F-AA6F-47E2-8DBC-256EB36440ED}"/>
    <cellStyle name="Total 16 2 9" xfId="10822" xr:uid="{78CC1B52-92B2-423D-82FD-8443B83A20FD}"/>
    <cellStyle name="Total 16 3" xfId="7179" xr:uid="{8400F2AE-78FA-4224-9AF8-E9E0540589CA}"/>
    <cellStyle name="Total 16 3 10" xfId="13169" xr:uid="{6E5BAE3C-17F2-4C6B-A6F4-462289C9B749}"/>
    <cellStyle name="Total 16 3 2" xfId="8819" xr:uid="{14A8DB7B-E398-493A-8A30-0779582C3D21}"/>
    <cellStyle name="Total 16 3 2 2" xfId="13478" xr:uid="{200051B4-5F4B-4DA1-9F2B-FBD1613E5E84}"/>
    <cellStyle name="Total 16 3 2 3" xfId="14484" xr:uid="{CA84C5B5-CF11-47C4-A998-3B20D25E3271}"/>
    <cellStyle name="Total 16 3 2 4" xfId="15442" xr:uid="{DF8DD254-3099-4364-8B60-41FA23F5F182}"/>
    <cellStyle name="Total 16 3 2 5" xfId="16368" xr:uid="{42D7779C-299D-4453-951B-C5A03177903A}"/>
    <cellStyle name="Total 16 3 2 6" xfId="17239" xr:uid="{0BF55DF1-7C37-47E1-B57A-E8AC3F58E6FB}"/>
    <cellStyle name="Total 16 3 2 7" xfId="18086" xr:uid="{543BCC8D-FA19-4CF3-A332-8A2581805A91}"/>
    <cellStyle name="Total 16 3 2 8" xfId="18853" xr:uid="{CF879BDE-A904-427F-BF04-973E2F3D44EE}"/>
    <cellStyle name="Total 16 3 3" xfId="9680" xr:uid="{8B748BC7-215C-458D-83B5-99C22379E687}"/>
    <cellStyle name="Total 16 3 3 2" xfId="14084" xr:uid="{2841A815-D230-4908-8E61-0BF483DD0B2A}"/>
    <cellStyle name="Total 16 3 3 3" xfId="15044" xr:uid="{53F25062-5D69-4386-9621-F4FE210423CB}"/>
    <cellStyle name="Total 16 3 3 4" xfId="15996" xr:uid="{0365A2CB-35E1-4E06-B1DB-0388B9E7D9A2}"/>
    <cellStyle name="Total 16 3 3 5" xfId="16870" xr:uid="{B1048519-0B4E-403F-A5C5-F0F153B6410D}"/>
    <cellStyle name="Total 16 3 3 6" xfId="17735" xr:uid="{742AAB10-EA20-4C61-AD02-2F3D3FA6D947}"/>
    <cellStyle name="Total 16 3 3 7" xfId="18511" xr:uid="{2BFA5199-110F-45A2-82A1-883BB463DB69}"/>
    <cellStyle name="Total 16 3 3 8" xfId="19268" xr:uid="{D8091DA1-7E97-4906-8BCF-EFB17E16F086}"/>
    <cellStyle name="Total 16 3 4" xfId="12449" xr:uid="{20DAC73F-6F84-425A-A416-04EE972C60A7}"/>
    <cellStyle name="Total 16 3 5" xfId="10428" xr:uid="{F770DD4E-793B-43A0-A0F1-D3B1B8C03E03}"/>
    <cellStyle name="Total 16 3 6" xfId="11719" xr:uid="{9BA168CD-99F0-4111-AA6B-5CF2BD5D91CC}"/>
    <cellStyle name="Total 16 3 7" xfId="11065" xr:uid="{AC61C846-9BFE-4B85-B43E-E5F757704F2B}"/>
    <cellStyle name="Total 16 3 8" xfId="12874" xr:uid="{A6919DAE-31A1-45CF-99AB-DC207A54D110}"/>
    <cellStyle name="Total 16 3 9" xfId="10103" xr:uid="{F62F660E-B3EB-44A5-BB98-789D24FF9A1B}"/>
    <cellStyle name="Total 16 4" xfId="8021" xr:uid="{BD74205D-E986-4F10-8A3B-B8F46776911C}"/>
    <cellStyle name="Total 16 4 2" xfId="12989" xr:uid="{E8B2FE6D-8F44-42D3-811F-059745049B6C}"/>
    <cellStyle name="Total 16 4 3" xfId="10001" xr:uid="{B21175DE-4217-4FF1-9DAB-39FAD774C0F9}"/>
    <cellStyle name="Total 16 4 4" xfId="12694" xr:uid="{D38C6B40-4995-4D81-AD32-D17275A4FCF6}"/>
    <cellStyle name="Total 16 4 5" xfId="10225" xr:uid="{CB894164-E0D3-44A7-9CCF-70433AE8D846}"/>
    <cellStyle name="Total 16 4 6" xfId="13679" xr:uid="{99CCD08B-22C5-455F-880F-71FD5F19AE26}"/>
    <cellStyle name="Total 16 4 7" xfId="14648" xr:uid="{02761B7A-41CE-46E4-87FC-45275391B29C}"/>
    <cellStyle name="Total 16 4 8" xfId="15600" xr:uid="{BE42CFA1-FB53-49ED-945C-CB9577F9A0F2}"/>
    <cellStyle name="Total 16 5" xfId="9452" xr:uid="{869FDCF9-E161-4D8A-A956-46C4E856A28D}"/>
    <cellStyle name="Total 16 5 2" xfId="13856" xr:uid="{DA2D2889-C84D-40B7-9BBD-806E03135143}"/>
    <cellStyle name="Total 16 5 3" xfId="14816" xr:uid="{C261CF15-9342-4CB0-B672-25D5950FC14E}"/>
    <cellStyle name="Total 16 5 4" xfId="15768" xr:uid="{A27DD14E-5B4F-45D3-ABFC-5801CF870C65}"/>
    <cellStyle name="Total 16 5 5" xfId="16642" xr:uid="{AFA6A6BA-A05F-47CF-8DFC-CAD61A380E85}"/>
    <cellStyle name="Total 16 5 6" xfId="17507" xr:uid="{95711FA4-DEE3-43D7-B25E-FDC5E2E0B91B}"/>
    <cellStyle name="Total 16 5 7" xfId="18283" xr:uid="{5B2E022D-20F2-44A7-8511-80C2B382F1F7}"/>
    <cellStyle name="Total 16 5 8" xfId="19040" xr:uid="{93FECF44-C032-4FD1-B530-529CC4A10FF1}"/>
    <cellStyle name="Total 16 6" xfId="11915" xr:uid="{F768AB7F-9678-4A86-99C6-C95B73EF5D53}"/>
    <cellStyle name="Total 16 7" xfId="10900" xr:uid="{50F3EE9B-1998-4B27-8A27-44A557D96B0E}"/>
    <cellStyle name="Total 16 8" xfId="11526" xr:uid="{13376870-B2A3-4EAA-8CAC-7726CD8E61DA}"/>
    <cellStyle name="Total 16 9" xfId="11211" xr:uid="{4E07CB3D-2269-48DA-B475-AE968F0B4419}"/>
    <cellStyle name="Total 17" xfId="6292" xr:uid="{D46A622D-8BDD-4693-AA72-7CBE76681CE2}"/>
    <cellStyle name="Total 17 10" xfId="11952" xr:uid="{E807D488-5E9F-46CE-9AF6-642364A9541D}"/>
    <cellStyle name="Total 17 11" xfId="10865" xr:uid="{1226E448-075E-48D8-8D6C-CC6117FE01D8}"/>
    <cellStyle name="Total 17 12" xfId="11555" xr:uid="{E48AC395-93B1-4EEA-B044-DE270A3075B2}"/>
    <cellStyle name="Total 17 2" xfId="6916" xr:uid="{F610C5F1-AE41-4642-A1C1-434FE45C5C3B}"/>
    <cellStyle name="Total 17 2 10" xfId="14619" xr:uid="{CAAFBD71-F157-4CC4-8592-9E35B2B11FD3}"/>
    <cellStyle name="Total 17 2 11" xfId="15572" xr:uid="{C0E43961-A443-4215-8030-CE1A1BB92C6D}"/>
    <cellStyle name="Total 17 2 2" xfId="7717" xr:uid="{280FB8E1-3B1E-470F-9861-A2F3E8652B83}"/>
    <cellStyle name="Total 17 2 2 10" xfId="18006" xr:uid="{71AF327F-B606-4CB9-BE62-F01311D27789}"/>
    <cellStyle name="Total 17 2 2 2" xfId="9357" xr:uid="{303A9EA8-4CC6-4B23-A3A6-88B3CC601975}"/>
    <cellStyle name="Total 17 2 2 2 2" xfId="13778" xr:uid="{898708D0-37F8-4389-94DF-E0D2E7DAF060}"/>
    <cellStyle name="Total 17 2 2 2 3" xfId="14740" xr:uid="{71BBF209-31FB-444B-88CC-EF25AC344353}"/>
    <cellStyle name="Total 17 2 2 2 4" xfId="15692" xr:uid="{ED00AEF6-730C-4F32-9FF5-698866F152AB}"/>
    <cellStyle name="Total 17 2 2 2 5" xfId="16570" xr:uid="{84C125C9-0E77-4195-BCCA-3C425169DC91}"/>
    <cellStyle name="Total 17 2 2 2 6" xfId="17435" xr:uid="{D9F2D369-A0CE-4781-A409-9DCEDFBFAE5C}"/>
    <cellStyle name="Total 17 2 2 2 7" xfId="18211" xr:uid="{18DB1AE0-76BB-4C56-8B92-E3303223E461}"/>
    <cellStyle name="Total 17 2 2 2 8" xfId="18968" xr:uid="{34DAAEFA-45F3-4256-BC01-61F374ADA5E3}"/>
    <cellStyle name="Total 17 2 2 3" xfId="9795" xr:uid="{DD54F0F6-9E22-42A9-901E-189AEFEF815D}"/>
    <cellStyle name="Total 17 2 2 3 2" xfId="14199" xr:uid="{63D5F0E1-D941-4774-81D5-82F774EA372F}"/>
    <cellStyle name="Total 17 2 2 3 3" xfId="15159" xr:uid="{419E8E96-D737-4CE2-8880-05DA22D6CAF6}"/>
    <cellStyle name="Total 17 2 2 3 4" xfId="16111" xr:uid="{8FF6E642-D626-489F-BC4B-45EE05E9116C}"/>
    <cellStyle name="Total 17 2 2 3 5" xfId="16985" xr:uid="{B920B24C-A85C-46F9-AA99-415B14B227A4}"/>
    <cellStyle name="Total 17 2 2 3 6" xfId="17850" xr:uid="{38E117F7-D13E-4706-A44F-E22675A026E9}"/>
    <cellStyle name="Total 17 2 2 3 7" xfId="18626" xr:uid="{B5F24368-4BC7-4F40-B40B-DA8C45BF7EAF}"/>
    <cellStyle name="Total 17 2 2 3 8" xfId="19383" xr:uid="{3C47377B-CD9C-414B-B74F-006A28099298}"/>
    <cellStyle name="Total 17 2 2 4" xfId="12764" xr:uid="{2AF3EB0C-962B-4EC3-89F5-ED5F31F1650E}"/>
    <cellStyle name="Total 17 2 2 5" xfId="13350" xr:uid="{466EBDB9-EBB7-4C36-98FD-DEF8550974E9}"/>
    <cellStyle name="Total 17 2 2 6" xfId="14364" xr:uid="{2049FA04-D93B-4372-843A-BB3BA7CB78BB}"/>
    <cellStyle name="Total 17 2 2 7" xfId="15324" xr:uid="{2FF4DF26-F1B9-42D8-9101-92D6A222262D}"/>
    <cellStyle name="Total 17 2 2 8" xfId="16268" xr:uid="{E6B87D23-1F36-4774-A3F9-A2528956EDEC}"/>
    <cellStyle name="Total 17 2 2 9" xfId="17141" xr:uid="{DCB7745E-2D7B-453B-ACDD-6AA64CAB40B9}"/>
    <cellStyle name="Total 17 2 3" xfId="8556" xr:uid="{737997BC-E2E9-43F1-9969-2BDFFC76F359}"/>
    <cellStyle name="Total 17 2 3 2" xfId="13296" xr:uid="{96ED92F5-34B2-4339-8622-AF6DA93D59AA}"/>
    <cellStyle name="Total 17 2 3 3" xfId="14316" xr:uid="{CE896155-CDA0-43BE-B4D7-0F9BA6FBDD45}"/>
    <cellStyle name="Total 17 2 3 4" xfId="15276" xr:uid="{A4888851-70D0-4EBB-B00D-EC9C9ACCF42F}"/>
    <cellStyle name="Total 17 2 3 5" xfId="16225" xr:uid="{D8FB7554-3FED-4E38-83A9-3BA25C3F2337}"/>
    <cellStyle name="Total 17 2 3 6" xfId="17098" xr:uid="{8C580D09-07AB-471E-A17B-47369875F348}"/>
    <cellStyle name="Total 17 2 3 7" xfId="17963" xr:uid="{2188E3F3-090A-4226-A409-EC01A46CFA8F}"/>
    <cellStyle name="Total 17 2 3 8" xfId="18739" xr:uid="{5260589B-74D8-46CF-91EE-AF67C9667987}"/>
    <cellStyle name="Total 17 2 4" xfId="9566" xr:uid="{4418EA7C-6D4B-4B46-B31D-ADF32AAD75CC}"/>
    <cellStyle name="Total 17 2 4 2" xfId="13970" xr:uid="{3DAF39CA-D105-4038-A85A-991287C2A415}"/>
    <cellStyle name="Total 17 2 4 3" xfId="14930" xr:uid="{3B51D737-987C-4CC4-B088-C8F41E042AC5}"/>
    <cellStyle name="Total 17 2 4 4" xfId="15882" xr:uid="{1ED97B52-9670-417F-82B4-B000CDEE662E}"/>
    <cellStyle name="Total 17 2 4 5" xfId="16756" xr:uid="{BCF703A4-4CD1-46CF-9421-20327D63BABC}"/>
    <cellStyle name="Total 17 2 4 6" xfId="17621" xr:uid="{BEB98ED6-5B47-4302-BED5-005E59811862}"/>
    <cellStyle name="Total 17 2 4 7" xfId="18397" xr:uid="{7C249E89-FB7A-4DAD-B9B5-431DBA5475FF}"/>
    <cellStyle name="Total 17 2 4 8" xfId="19154" xr:uid="{5E4F3D68-7CC5-450C-80EB-912E2DCCB020}"/>
    <cellStyle name="Total 17 2 5" xfId="12267" xr:uid="{025B0D0C-3E4D-45EA-A364-85988AADB627}"/>
    <cellStyle name="Total 17 2 6" xfId="10596" xr:uid="{36C2F38C-4B30-4547-8118-8ECACF63DAC6}"/>
    <cellStyle name="Total 17 2 7" xfId="12373" xr:uid="{329F9406-0EE0-4D1A-9EDC-70A5A98E8A60}"/>
    <cellStyle name="Total 17 2 8" xfId="10500" xr:uid="{1D6EFBFE-6170-4A4A-A901-12BAE27B9FDB}"/>
    <cellStyle name="Total 17 2 9" xfId="13643" xr:uid="{0334BC4C-20F7-4F73-8D16-B8E0C5AD575C}"/>
    <cellStyle name="Total 17 3" xfId="7180" xr:uid="{E39E0183-DE2C-433F-B440-2C0CBFCF16CA}"/>
    <cellStyle name="Total 17 3 10" xfId="11742" xr:uid="{CE4562D4-F93B-458F-811A-D8B3D19BFB25}"/>
    <cellStyle name="Total 17 3 2" xfId="8820" xr:uid="{D76A6EBE-CE4E-4DB7-8DF1-35B5059605FF}"/>
    <cellStyle name="Total 17 3 2 2" xfId="13479" xr:uid="{40CD2DBC-C324-4D8E-988A-753D37E2E7E5}"/>
    <cellStyle name="Total 17 3 2 3" xfId="14485" xr:uid="{648744B6-54C2-459E-ABCE-49B8CFB43730}"/>
    <cellStyle name="Total 17 3 2 4" xfId="15443" xr:uid="{6204AAC5-7AA5-4A39-82DB-A538C1FC32C0}"/>
    <cellStyle name="Total 17 3 2 5" xfId="16369" xr:uid="{513C3EEF-40C7-407B-9B6F-4F2EE2689F8D}"/>
    <cellStyle name="Total 17 3 2 6" xfId="17240" xr:uid="{CDD222C4-79F8-4176-8562-4380671341AD}"/>
    <cellStyle name="Total 17 3 2 7" xfId="18087" xr:uid="{64A192A1-7F51-425D-8F20-188A31200F6B}"/>
    <cellStyle name="Total 17 3 2 8" xfId="18854" xr:uid="{B2FFEDC6-5CE6-4B42-9C18-433BAABFA96C}"/>
    <cellStyle name="Total 17 3 3" xfId="9681" xr:uid="{1B14EEF0-2523-4EBA-B417-33F0CF7019E9}"/>
    <cellStyle name="Total 17 3 3 2" xfId="14085" xr:uid="{61B677D8-D25D-4004-B5EF-25F509865949}"/>
    <cellStyle name="Total 17 3 3 3" xfId="15045" xr:uid="{446AE042-65C4-4AEB-AB80-ED641DA9BB71}"/>
    <cellStyle name="Total 17 3 3 4" xfId="15997" xr:uid="{299F6889-46EE-4441-B3DB-14EAD6443793}"/>
    <cellStyle name="Total 17 3 3 5" xfId="16871" xr:uid="{3A292437-A456-47C7-8091-707AB0AD17DE}"/>
    <cellStyle name="Total 17 3 3 6" xfId="17736" xr:uid="{E263DD4A-F1D3-4312-A46A-5C286A915A8D}"/>
    <cellStyle name="Total 17 3 3 7" xfId="18512" xr:uid="{118250FC-D778-4826-9E24-C623CF2B3EC7}"/>
    <cellStyle name="Total 17 3 3 8" xfId="19269" xr:uid="{3252ED07-7511-4BAA-A97E-87902D767E45}"/>
    <cellStyle name="Total 17 3 4" xfId="12450" xr:uid="{FE70D1EC-62BD-42B0-A838-58D9176722B8}"/>
    <cellStyle name="Total 17 3 5" xfId="10427" xr:uid="{34FECDDD-6C5C-47E6-9D4C-129E3DF89C9D}"/>
    <cellStyle name="Total 17 3 6" xfId="12112" xr:uid="{198915E8-4488-411F-AA5F-0EA8CB80D0CD}"/>
    <cellStyle name="Total 17 3 7" xfId="10738" xr:uid="{8BF85834-FDB3-4BD0-A095-7AC32745EFE7}"/>
    <cellStyle name="Total 17 3 8" xfId="12580" xr:uid="{B7329889-B874-442E-822A-F63BF6AF541E}"/>
    <cellStyle name="Total 17 3 9" xfId="10319" xr:uid="{DCF57A06-B379-44F9-84D1-D4F6BC27FF85}"/>
    <cellStyle name="Total 17 4" xfId="8022" xr:uid="{12BEC394-6F9C-437D-BD4D-021DCA7F9D67}"/>
    <cellStyle name="Total 17 4 2" xfId="12990" xr:uid="{201AB8B3-9D3E-41F9-AB14-6335C4097EC7}"/>
    <cellStyle name="Total 17 4 3" xfId="10000" xr:uid="{4FE088B9-9FCE-41BF-B42F-0DF99B0A2360}"/>
    <cellStyle name="Total 17 4 4" xfId="13715" xr:uid="{2BBC15CA-59B4-4E81-8700-AA3F8093424B}"/>
    <cellStyle name="Total 17 4 5" xfId="14679" xr:uid="{1B6EDCDF-E500-4EF8-8783-CD5FF063B052}"/>
    <cellStyle name="Total 17 4 6" xfId="15631" xr:uid="{D7C00FE2-04E6-4AC5-9EC6-8DBAC286F160}"/>
    <cellStyle name="Total 17 4 7" xfId="16513" xr:uid="{54AEB872-FFDE-415D-988F-DBF5436975AE}"/>
    <cellStyle name="Total 17 4 8" xfId="17381" xr:uid="{338EEB1F-A798-4A86-9823-CC9EB4D27732}"/>
    <cellStyle name="Total 17 5" xfId="9453" xr:uid="{A9852C6D-5398-4ADD-9AA5-39F152483D22}"/>
    <cellStyle name="Total 17 5 2" xfId="13857" xr:uid="{E2B56806-15FB-4C7B-8D1C-9D78ED3A7472}"/>
    <cellStyle name="Total 17 5 3" xfId="14817" xr:uid="{90F11DC0-BE65-40FD-8DF0-943EA7C5E0B9}"/>
    <cellStyle name="Total 17 5 4" xfId="15769" xr:uid="{3EACE181-DD9B-41B0-B493-2FAA40BAE7FC}"/>
    <cellStyle name="Total 17 5 5" xfId="16643" xr:uid="{EE383287-2A17-4F78-B730-73446BF7952C}"/>
    <cellStyle name="Total 17 5 6" xfId="17508" xr:uid="{6DFEF13A-E0A1-4B45-8CB7-B586A79E58A4}"/>
    <cellStyle name="Total 17 5 7" xfId="18284" xr:uid="{66C3C484-2506-4CE6-94AC-29C6C496E950}"/>
    <cellStyle name="Total 17 5 8" xfId="19041" xr:uid="{014728E2-AC5F-4CDE-AC54-497FAB868CC7}"/>
    <cellStyle name="Total 17 6" xfId="11916" xr:uid="{B3A963CC-3EC6-4AA0-90F8-4AADE67CC779}"/>
    <cellStyle name="Total 17 7" xfId="10899" xr:uid="{320D6701-B3C0-4704-B608-20BDEA1E41A8}"/>
    <cellStyle name="Total 17 8" xfId="11527" xr:uid="{889DF906-7EE5-408C-8EFB-FCDA2F9C3EA1}"/>
    <cellStyle name="Total 17 9" xfId="11210" xr:uid="{88B22013-5E7C-423B-BC44-8C0981FF909C}"/>
    <cellStyle name="Total 18" xfId="6293" xr:uid="{45B21659-AB61-4E84-8858-810626346573}"/>
    <cellStyle name="Total 18 10" xfId="11209" xr:uid="{0230DD0D-5A45-4962-B0ED-3CE8B0FA4C14}"/>
    <cellStyle name="Total 18 11" xfId="12534" xr:uid="{3BF62B76-C6BE-4C6B-B68C-F4011244E6B6}"/>
    <cellStyle name="Total 18 12" xfId="10347" xr:uid="{047B02B5-E913-4271-A408-90A3D03A2CB4}"/>
    <cellStyle name="Total 18 13" xfId="12120" xr:uid="{83A96D0C-B9A3-404F-9D42-F35F22F59F97}"/>
    <cellStyle name="Total 18 2" xfId="6294" xr:uid="{09759B43-FDA5-4CD2-B80D-90AACAFAF78B}"/>
    <cellStyle name="Total 18 2 10" xfId="13563" xr:uid="{5B39F970-71C3-41F2-AA72-AA2BDF1C3697}"/>
    <cellStyle name="Total 18 2 11" xfId="14564" xr:uid="{4C308ACE-A1C1-4650-92B1-542AE1176259}"/>
    <cellStyle name="Total 18 2 12" xfId="15522" xr:uid="{F53EA1C3-24A0-401E-8D78-820342815E9E}"/>
    <cellStyle name="Total 18 2 2" xfId="6918" xr:uid="{63B8AE5C-DED7-4021-9773-48B0841EF7AC}"/>
    <cellStyle name="Total 18 2 2 10" xfId="9860" xr:uid="{1AD62577-CF34-4605-96E5-FF4F450F167A}"/>
    <cellStyle name="Total 18 2 2 11" xfId="12748" xr:uid="{672A82D0-2904-497B-AA92-21EB94DF68B8}"/>
    <cellStyle name="Total 18 2 2 2" xfId="7718" xr:uid="{3C3D879A-574C-430C-B954-C20A875CF5A4}"/>
    <cellStyle name="Total 18 2 2 2 10" xfId="16463" xr:uid="{F6D812AF-5027-4477-B23C-25A810C59477}"/>
    <cellStyle name="Total 18 2 2 2 2" xfId="9358" xr:uid="{249E57D1-CFC5-49BE-8469-FB2059D01BAD}"/>
    <cellStyle name="Total 18 2 2 2 2 2" xfId="13779" xr:uid="{B9BA21E1-F7D0-4C96-A7F4-9057F8B308EF}"/>
    <cellStyle name="Total 18 2 2 2 2 3" xfId="14741" xr:uid="{592DD70D-AA25-4C13-8608-50D85AEF65F5}"/>
    <cellStyle name="Total 18 2 2 2 2 4" xfId="15693" xr:uid="{513FA14E-8744-498A-AC84-B1DA1D4E3FBE}"/>
    <cellStyle name="Total 18 2 2 2 2 5" xfId="16571" xr:uid="{F3AE47F2-EC7A-495F-A1EC-C8F9A3D3F72D}"/>
    <cellStyle name="Total 18 2 2 2 2 6" xfId="17436" xr:uid="{3BAF13ED-1709-4B16-A0BA-054A25050472}"/>
    <cellStyle name="Total 18 2 2 2 2 7" xfId="18212" xr:uid="{7237FF5A-8AFD-4EA7-90D0-A8D98B55D685}"/>
    <cellStyle name="Total 18 2 2 2 2 8" xfId="18969" xr:uid="{2BFA8E97-090D-4744-9361-BAAB6AE8848B}"/>
    <cellStyle name="Total 18 2 2 2 3" xfId="9796" xr:uid="{A4DB3971-BDBC-4A14-9397-C9AAEFC0F1FC}"/>
    <cellStyle name="Total 18 2 2 2 3 2" xfId="14200" xr:uid="{AE4701A4-A518-4936-983E-1D7953226C44}"/>
    <cellStyle name="Total 18 2 2 2 3 3" xfId="15160" xr:uid="{799DED9B-5331-4552-A9BA-2A6373D19658}"/>
    <cellStyle name="Total 18 2 2 2 3 4" xfId="16112" xr:uid="{D337B8B3-5C3F-4396-8184-CCEE78002E18}"/>
    <cellStyle name="Total 18 2 2 2 3 5" xfId="16986" xr:uid="{786C882D-41A4-417F-B544-9D898979C67C}"/>
    <cellStyle name="Total 18 2 2 2 3 6" xfId="17851" xr:uid="{9B60C299-CD8D-4D5F-9DAC-D81DDF1101AE}"/>
    <cellStyle name="Total 18 2 2 2 3 7" xfId="18627" xr:uid="{0391984B-9C53-436B-A8A5-60CCC54BC3C6}"/>
    <cellStyle name="Total 18 2 2 2 3 8" xfId="19384" xr:uid="{51775E07-9EFB-4714-B678-D10887E3E8A1}"/>
    <cellStyle name="Total 18 2 2 2 4" xfId="12765" xr:uid="{A4085CDB-2532-46A5-B62A-23D3618AF9F8}"/>
    <cellStyle name="Total 18 2 2 2 5" xfId="12323" xr:uid="{3AADA2EC-8112-4B25-B0BA-B4665BADE6A9}"/>
    <cellStyle name="Total 18 2 2 2 6" xfId="10545" xr:uid="{BB10194A-2EB4-408A-8E52-C29ED1E16654}"/>
    <cellStyle name="Total 18 2 2 2 7" xfId="13633" xr:uid="{F7754C35-2170-4ABB-ADDD-A1868411D79E}"/>
    <cellStyle name="Total 18 2 2 2 8" xfId="14611" xr:uid="{2C80B8A0-E1C6-4187-9B8E-DD5C57D2E4C6}"/>
    <cellStyle name="Total 18 2 2 2 9" xfId="15564" xr:uid="{4C1A869C-3AFE-4D02-870B-6232B0C7EDAB}"/>
    <cellStyle name="Total 18 2 2 3" xfId="8558" xr:uid="{B6172272-C02A-4B03-9ECD-B03576780F85}"/>
    <cellStyle name="Total 18 2 2 3 2" xfId="13298" xr:uid="{DB041CE5-AAF2-4A22-B2E2-030ABAE3A93E}"/>
    <cellStyle name="Total 18 2 2 3 3" xfId="14318" xr:uid="{960B0EBD-F1FB-4C2E-9375-FDBA080886A4}"/>
    <cellStyle name="Total 18 2 2 3 4" xfId="15278" xr:uid="{BCD46A02-6536-4A2B-B828-5DD043D19ED2}"/>
    <cellStyle name="Total 18 2 2 3 5" xfId="16227" xr:uid="{3F726FCA-AE1A-4B47-9AF5-C937386F996B}"/>
    <cellStyle name="Total 18 2 2 3 6" xfId="17100" xr:uid="{24662C8F-B2DA-4BBA-9B10-DD8B80D84D18}"/>
    <cellStyle name="Total 18 2 2 3 7" xfId="17965" xr:uid="{DE7CF076-A996-4DC3-9351-13E288A8D4E1}"/>
    <cellStyle name="Total 18 2 2 3 8" xfId="18741" xr:uid="{C3A1EFFB-7017-498F-BD96-FB25611A76B6}"/>
    <cellStyle name="Total 18 2 2 4" xfId="9568" xr:uid="{FD4786FF-8B39-4FBD-A0DD-085110B7B145}"/>
    <cellStyle name="Total 18 2 2 4 2" xfId="13972" xr:uid="{4A3245D6-03CE-495C-94D4-8735975ADE6D}"/>
    <cellStyle name="Total 18 2 2 4 3" xfId="14932" xr:uid="{2FFD6267-D96A-4D40-A66F-0A45F7577086}"/>
    <cellStyle name="Total 18 2 2 4 4" xfId="15884" xr:uid="{9E14EFDB-D9B8-43AB-B81D-149FB184B0D7}"/>
    <cellStyle name="Total 18 2 2 4 5" xfId="16758" xr:uid="{84D1D419-E4AD-4C6C-82DB-240DF366FDA4}"/>
    <cellStyle name="Total 18 2 2 4 6" xfId="17623" xr:uid="{EDC03D2A-2A37-4070-98F0-69159DFA7E0C}"/>
    <cellStyle name="Total 18 2 2 4 7" xfId="18399" xr:uid="{580D2E9A-08B9-45D5-8748-56D2270B3316}"/>
    <cellStyle name="Total 18 2 2 4 8" xfId="19156" xr:uid="{9986A9EB-DF9A-43E3-B1B0-F91818F7C512}"/>
    <cellStyle name="Total 18 2 2 5" xfId="12269" xr:uid="{A44C6BDA-36AD-4A48-9ACE-B02EEA0559BE}"/>
    <cellStyle name="Total 18 2 2 6" xfId="10594" xr:uid="{B740AD8D-4454-4930-AC05-99C3131FDAA8}"/>
    <cellStyle name="Total 18 2 2 7" xfId="12915" xr:uid="{EA32C36C-B719-4F08-9EAD-19DDFAD208D3}"/>
    <cellStyle name="Total 18 2 2 8" xfId="10067" xr:uid="{FAF6EC52-8B61-44F8-9373-7DB1329A5141}"/>
    <cellStyle name="Total 18 2 2 9" xfId="13175" xr:uid="{B758E7A8-6742-4242-BE74-4CB9E9DC039A}"/>
    <cellStyle name="Total 18 2 3" xfId="7182" xr:uid="{31338B93-2C80-46B4-9095-2EB4338C7559}"/>
    <cellStyle name="Total 18 2 3 10" xfId="17343" xr:uid="{A22A4070-470D-4A52-BE3C-F827054A44D7}"/>
    <cellStyle name="Total 18 2 3 2" xfId="8822" xr:uid="{1D3BD6BB-53A2-4FA9-BAE0-E18B4FAA6C2B}"/>
    <cellStyle name="Total 18 2 3 2 2" xfId="13481" xr:uid="{C9C8E4ED-86DC-48D9-BED7-4BAC3BBD23DD}"/>
    <cellStyle name="Total 18 2 3 2 3" xfId="14487" xr:uid="{B1974E3D-0A46-461D-9750-FBCE5F80B1C1}"/>
    <cellStyle name="Total 18 2 3 2 4" xfId="15445" xr:uid="{6AEEFE38-ECD8-4889-88D4-0EB3D4CE02FC}"/>
    <cellStyle name="Total 18 2 3 2 5" xfId="16371" xr:uid="{287374BB-7E61-43F4-BADA-CC2BA1724FF9}"/>
    <cellStyle name="Total 18 2 3 2 6" xfId="17242" xr:uid="{EF76F883-10E6-44A9-8A5D-3FA2E7258B2C}"/>
    <cellStyle name="Total 18 2 3 2 7" xfId="18089" xr:uid="{717B5182-3EC1-4F17-8DE0-6FED697C3DCE}"/>
    <cellStyle name="Total 18 2 3 2 8" xfId="18856" xr:uid="{407B76DD-DF56-409C-A4AD-8E7581F10428}"/>
    <cellStyle name="Total 18 2 3 3" xfId="9683" xr:uid="{EF47204D-E58F-4346-8FDC-89ECF92AF2C7}"/>
    <cellStyle name="Total 18 2 3 3 2" xfId="14087" xr:uid="{C1FB6FB0-C0B7-4674-8DE1-3BD5A7F63DF5}"/>
    <cellStyle name="Total 18 2 3 3 3" xfId="15047" xr:uid="{0911C1EE-385D-4CE5-86BA-361BEAE25EEA}"/>
    <cellStyle name="Total 18 2 3 3 4" xfId="15999" xr:uid="{796291EF-E10C-4751-81D6-8F8D5270B489}"/>
    <cellStyle name="Total 18 2 3 3 5" xfId="16873" xr:uid="{C8D1449B-ED6C-4A2B-99CB-75A278183092}"/>
    <cellStyle name="Total 18 2 3 3 6" xfId="17738" xr:uid="{6A9610A1-1FA0-419E-96E4-48537BD8ABA9}"/>
    <cellStyle name="Total 18 2 3 3 7" xfId="18514" xr:uid="{7869919D-26A9-4DFF-A76B-9FDB9715F2A2}"/>
    <cellStyle name="Total 18 2 3 3 8" xfId="19271" xr:uid="{A81F618B-8EEF-4A1C-8544-AD274C91C45C}"/>
    <cellStyle name="Total 18 2 3 4" xfId="12452" xr:uid="{E181CF33-FA40-43D7-9198-A2ADCB931528}"/>
    <cellStyle name="Total 18 2 3 5" xfId="10425" xr:uid="{0ACBED6E-EA81-41A5-8D8F-AF9A08923BF1}"/>
    <cellStyle name="Total 18 2 3 6" xfId="13651" xr:uid="{1390017F-BF4C-4545-A47B-B9704BB7F2F3}"/>
    <cellStyle name="Total 18 2 3 7" xfId="14627" xr:uid="{59C714F2-8AC0-4226-952C-6D18A2F9F90B}"/>
    <cellStyle name="Total 18 2 3 8" xfId="15579" xr:uid="{96B91113-92FA-4EDC-A851-AAF0DC4DE22B}"/>
    <cellStyle name="Total 18 2 3 9" xfId="16474" xr:uid="{9B53ECEC-C3AF-4BDA-B13A-39BC731B9CD6}"/>
    <cellStyle name="Total 18 2 4" xfId="8024" xr:uid="{8F904176-727A-4385-A0E7-14517ECCC94E}"/>
    <cellStyle name="Total 18 2 4 2" xfId="12992" xr:uid="{063185C3-B1D7-43C3-AC0A-562DD3458665}"/>
    <cellStyle name="Total 18 2 4 3" xfId="9998" xr:uid="{6DA83295-C249-4754-AB38-06847E007577}"/>
    <cellStyle name="Total 18 2 4 4" xfId="12392" xr:uid="{6971BB41-0046-406F-AAE3-947723993C43}"/>
    <cellStyle name="Total 18 2 4 5" xfId="10483" xr:uid="{D29318D2-3EAF-4B93-B618-4FFDD4D70E31}"/>
    <cellStyle name="Total 18 2 4 6" xfId="12625" xr:uid="{4DADCE2A-1B68-422F-B5B2-F3A81BB7A673}"/>
    <cellStyle name="Total 18 2 4 7" xfId="10282" xr:uid="{F1B084EF-E190-484C-B6E0-8A957E44A1DF}"/>
    <cellStyle name="Total 18 2 4 8" xfId="11765" xr:uid="{72B51DD9-261D-4095-AD16-F4CCB54F6905}"/>
    <cellStyle name="Total 18 2 5" xfId="9455" xr:uid="{F953ADAB-5D76-415E-91FB-E1654520ECED}"/>
    <cellStyle name="Total 18 2 5 2" xfId="13859" xr:uid="{86697F3D-25D8-4839-8C64-23CA7049E510}"/>
    <cellStyle name="Total 18 2 5 3" xfId="14819" xr:uid="{C3E5A578-1477-4348-8D5C-4FE2BA09BB0F}"/>
    <cellStyle name="Total 18 2 5 4" xfId="15771" xr:uid="{B98453FB-7CCA-4AE5-972B-3077F213B6C4}"/>
    <cellStyle name="Total 18 2 5 5" xfId="16645" xr:uid="{863FE1AD-D10A-4B2E-89EA-565DC9269DA3}"/>
    <cellStyle name="Total 18 2 5 6" xfId="17510" xr:uid="{234ADBF0-CF5D-4627-B1EF-D7978C73D51C}"/>
    <cellStyle name="Total 18 2 5 7" xfId="18286" xr:uid="{E923A988-639A-4F4D-A751-5F3EE8771B11}"/>
    <cellStyle name="Total 18 2 5 8" xfId="19043" xr:uid="{2D9115C3-CE68-4802-857E-3EF3525F83D3}"/>
    <cellStyle name="Total 18 2 6" xfId="11918" xr:uid="{B08DB09B-41B1-46D4-8E75-36C593ACEF06}"/>
    <cellStyle name="Total 18 2 7" xfId="10897" xr:uid="{3541FF13-90B4-4BA5-BA47-7CAF718F16C7}"/>
    <cellStyle name="Total 18 2 8" xfId="11529" xr:uid="{B298948F-45DE-4334-9271-AE88429BEF07}"/>
    <cellStyle name="Total 18 2 9" xfId="11208" xr:uid="{8DEB82A6-13F4-42FE-8AF0-0DE2C652E8B5}"/>
    <cellStyle name="Total 18 3" xfId="6917" xr:uid="{D208EBAA-3E3F-4B34-BA20-0D862D2A0C79}"/>
    <cellStyle name="Total 18 3 10" xfId="16302" xr:uid="{D378E031-918C-4558-9406-C14708143AE3}"/>
    <cellStyle name="Total 18 3 11" xfId="17174" xr:uid="{2861D248-97B4-4D83-90ED-F8DE31F0C3D2}"/>
    <cellStyle name="Total 18 3 2" xfId="7719" xr:uid="{AE75A5B5-7BE7-4416-A8C3-1557EDE6ECF0}"/>
    <cellStyle name="Total 18 3 2 10" xfId="10920" xr:uid="{446037AA-A5DD-454B-BD51-D0F8050D2E3D}"/>
    <cellStyle name="Total 18 3 2 2" xfId="9359" xr:uid="{651DFC74-7EC8-4577-84CC-87D9CBD3110C}"/>
    <cellStyle name="Total 18 3 2 2 2" xfId="13780" xr:uid="{D8229F86-19F0-4F9D-9048-61F815AF22FE}"/>
    <cellStyle name="Total 18 3 2 2 3" xfId="14742" xr:uid="{B5D4A6E7-8763-4EC9-A347-254208F49882}"/>
    <cellStyle name="Total 18 3 2 2 4" xfId="15694" xr:uid="{A5B5FD14-403D-4EF8-9672-28285F5E28FD}"/>
    <cellStyle name="Total 18 3 2 2 5" xfId="16572" xr:uid="{37AEBC0A-2A83-4EE6-8403-0DF4CA65DF5F}"/>
    <cellStyle name="Total 18 3 2 2 6" xfId="17437" xr:uid="{678C0465-9831-4707-8876-70174A93E99F}"/>
    <cellStyle name="Total 18 3 2 2 7" xfId="18213" xr:uid="{6D9E892F-32D3-49B0-B849-992A0E96244F}"/>
    <cellStyle name="Total 18 3 2 2 8" xfId="18970" xr:uid="{22166ACC-D46E-4E3F-B62E-949AB54FF4B5}"/>
    <cellStyle name="Total 18 3 2 3" xfId="9797" xr:uid="{A37A2C35-7728-4A0B-B079-79DD9EFD6EEA}"/>
    <cellStyle name="Total 18 3 2 3 2" xfId="14201" xr:uid="{D5CA8B59-18CD-46C1-95F2-5635AB59E96D}"/>
    <cellStyle name="Total 18 3 2 3 3" xfId="15161" xr:uid="{81C5348F-CF07-40A3-9F55-577512A6750C}"/>
    <cellStyle name="Total 18 3 2 3 4" xfId="16113" xr:uid="{E1DEA82C-F304-464B-8B28-891E0619450D}"/>
    <cellStyle name="Total 18 3 2 3 5" xfId="16987" xr:uid="{028C392E-301E-4508-98FC-494E8E17105A}"/>
    <cellStyle name="Total 18 3 2 3 6" xfId="17852" xr:uid="{2FAB38B5-CDF9-4B68-A897-C4D02F6652E5}"/>
    <cellStyle name="Total 18 3 2 3 7" xfId="18628" xr:uid="{FFFFBC91-A896-4B32-AC50-7392AE93EA53}"/>
    <cellStyle name="Total 18 3 2 3 8" xfId="19385" xr:uid="{3D2A1008-1B19-4437-9F44-7473CD0FF58C}"/>
    <cellStyle name="Total 18 3 2 4" xfId="12766" xr:uid="{7EE4AD7B-37F3-497D-B9F5-6706F426822A}"/>
    <cellStyle name="Total 18 3 2 5" xfId="13065" xr:uid="{2F933C44-1F00-416D-B109-D1627562D613}"/>
    <cellStyle name="Total 18 3 2 6" xfId="9939" xr:uid="{91EC7A3E-217C-45DE-96C6-C5380A7D4C8D}"/>
    <cellStyle name="Total 18 3 2 7" xfId="13196" xr:uid="{388E7363-18C3-43B1-89D4-BEBA626C559C}"/>
    <cellStyle name="Total 18 3 2 8" xfId="9843" xr:uid="{9EE95CDF-D4F9-48DB-A34E-8FDEC454CAD2}"/>
    <cellStyle name="Total 18 3 2 9" xfId="11893" xr:uid="{05241F76-F500-4158-936D-3968CB14358C}"/>
    <cellStyle name="Total 18 3 3" xfId="8557" xr:uid="{DB053E09-DDA7-4CF7-88A5-3E822363772D}"/>
    <cellStyle name="Total 18 3 3 2" xfId="13297" xr:uid="{444489F5-4438-4084-94CD-44ADC77C9F95}"/>
    <cellStyle name="Total 18 3 3 3" xfId="14317" xr:uid="{41EEA7EB-EC60-4E6F-9EA7-0C00379F6F70}"/>
    <cellStyle name="Total 18 3 3 4" xfId="15277" xr:uid="{A521FCD1-2863-45A6-A3CB-E5EC0FB42422}"/>
    <cellStyle name="Total 18 3 3 5" xfId="16226" xr:uid="{891EEDA8-6167-4340-97CF-9A574EB8B363}"/>
    <cellStyle name="Total 18 3 3 6" xfId="17099" xr:uid="{189E3C6C-3F52-44CB-829C-DB45755118D2}"/>
    <cellStyle name="Total 18 3 3 7" xfId="17964" xr:uid="{3B72A3D3-B8AF-4939-85FC-9A266A533AE1}"/>
    <cellStyle name="Total 18 3 3 8" xfId="18740" xr:uid="{3FB30E14-BAC8-4924-A604-BBD051779FBB}"/>
    <cellStyle name="Total 18 3 4" xfId="9567" xr:uid="{BC4B8C20-B402-4A8D-8BD0-C3188566C22A}"/>
    <cellStyle name="Total 18 3 4 2" xfId="13971" xr:uid="{8CC272C5-6EFD-43B1-97EC-504F1836786F}"/>
    <cellStyle name="Total 18 3 4 3" xfId="14931" xr:uid="{8FAD7DAE-53BB-413C-BA8F-FEB1DDA6F1DA}"/>
    <cellStyle name="Total 18 3 4 4" xfId="15883" xr:uid="{37772ED6-18E8-41B2-80CE-49F43943607C}"/>
    <cellStyle name="Total 18 3 4 5" xfId="16757" xr:uid="{3EFBA198-695B-479D-9AC7-F215427861F5}"/>
    <cellStyle name="Total 18 3 4 6" xfId="17622" xr:uid="{E0F8A860-66ED-4DA9-A1ED-4D5022426F5A}"/>
    <cellStyle name="Total 18 3 4 7" xfId="18398" xr:uid="{C5F4FCA1-963C-4D9A-B196-B6847FE9B24F}"/>
    <cellStyle name="Total 18 3 4 8" xfId="19155" xr:uid="{B98F4364-2666-4988-A59D-548F7751A216}"/>
    <cellStyle name="Total 18 3 5" xfId="12268" xr:uid="{3FED07BD-568A-4FAA-AB40-166AD40A2590}"/>
    <cellStyle name="Total 18 3 6" xfId="10595" xr:uid="{9D2573C4-C8A2-4920-BBB9-C5B2EE104118}"/>
    <cellStyle name="Total 18 3 7" xfId="13404" xr:uid="{870B71DE-F144-48FE-9E32-F9FBD2E58FDB}"/>
    <cellStyle name="Total 18 3 8" xfId="14413" xr:uid="{1BA6597B-1282-44C2-8AB7-8E576F5DA6B6}"/>
    <cellStyle name="Total 18 3 9" xfId="15371" xr:uid="{9D253A2C-336B-4FAB-84EA-4DB0E2470825}"/>
    <cellStyle name="Total 18 4" xfId="7181" xr:uid="{6D1A7F23-42F2-40FE-90C8-899848BEA86C}"/>
    <cellStyle name="Total 18 4 10" xfId="15593" xr:uid="{BD1F7373-58B9-47AC-9719-98781FADA58F}"/>
    <cellStyle name="Total 18 4 2" xfId="8821" xr:uid="{44C7F8B7-2D40-42ED-862D-44EE6419E7A0}"/>
    <cellStyle name="Total 18 4 2 2" xfId="13480" xr:uid="{B4F9580B-5A28-43EE-935D-71404DA68B93}"/>
    <cellStyle name="Total 18 4 2 3" xfId="14486" xr:uid="{896D9D93-B704-4405-AF1F-6D16FDF20407}"/>
    <cellStyle name="Total 18 4 2 4" xfId="15444" xr:uid="{B9418355-5170-4E25-BEB9-1A15D5C0E398}"/>
    <cellStyle name="Total 18 4 2 5" xfId="16370" xr:uid="{3B5686CF-C8B3-4A0C-918F-9F9A72F61E83}"/>
    <cellStyle name="Total 18 4 2 6" xfId="17241" xr:uid="{83BE08E1-2E09-461C-99CC-6BF5C06F1E7B}"/>
    <cellStyle name="Total 18 4 2 7" xfId="18088" xr:uid="{E1DB3C29-DF4D-47F0-9CE4-BC652321122E}"/>
    <cellStyle name="Total 18 4 2 8" xfId="18855" xr:uid="{2613354F-C20B-4125-BD18-8552810F3F5F}"/>
    <cellStyle name="Total 18 4 3" xfId="9682" xr:uid="{C920833A-960E-4CF7-9B44-1E6CB526B2E5}"/>
    <cellStyle name="Total 18 4 3 2" xfId="14086" xr:uid="{8A1FCAAA-7B8F-42FB-A4BD-8D560E9E9718}"/>
    <cellStyle name="Total 18 4 3 3" xfId="15046" xr:uid="{BFB02DA8-D290-492E-840F-13591E04A953}"/>
    <cellStyle name="Total 18 4 3 4" xfId="15998" xr:uid="{481596E1-2C08-44C6-9AF6-3D3500B00426}"/>
    <cellStyle name="Total 18 4 3 5" xfId="16872" xr:uid="{4A808079-8005-4993-847A-45F3180E2BA8}"/>
    <cellStyle name="Total 18 4 3 6" xfId="17737" xr:uid="{7F1E36BD-4D08-4B19-9D46-00A3F48141FB}"/>
    <cellStyle name="Total 18 4 3 7" xfId="18513" xr:uid="{EAA5CB70-308A-4450-B5B3-DDF350C92416}"/>
    <cellStyle name="Total 18 4 3 8" xfId="19270" xr:uid="{810C3F16-0645-4044-AA68-8B9DED5FF356}"/>
    <cellStyle name="Total 18 4 4" xfId="12451" xr:uid="{711E0AB7-C2F2-459D-B54F-869531A99767}"/>
    <cellStyle name="Total 18 4 5" xfId="10426" xr:uid="{606D1A4C-76F9-4B8D-99FD-6812FF1488ED}"/>
    <cellStyle name="Total 18 4 6" xfId="12632" xr:uid="{90973E98-1E10-4B37-AD72-9501A56FDD79}"/>
    <cellStyle name="Total 18 4 7" xfId="10276" xr:uid="{D2A13DB0-5E78-437A-8D33-901A8C9E9575}"/>
    <cellStyle name="Total 18 4 8" xfId="13670" xr:uid="{DA04F087-2184-4F1C-B3B2-032E0BF0CBCC}"/>
    <cellStyle name="Total 18 4 9" xfId="14641" xr:uid="{F4650AD7-1780-417D-BE19-5218D4F15D17}"/>
    <cellStyle name="Total 18 5" xfId="8023" xr:uid="{FDC78B3B-C10D-415E-88B6-5F372501D813}"/>
    <cellStyle name="Total 18 5 2" xfId="12991" xr:uid="{ADC4ACA4-804F-4AD7-B8A7-3B7C641EE180}"/>
    <cellStyle name="Total 18 5 3" xfId="9999" xr:uid="{71BA1A75-C19A-4C91-9E96-F2504B345C43}"/>
    <cellStyle name="Total 18 5 4" xfId="13058" xr:uid="{636583D5-6211-40B7-B8A3-5605137FC38D}"/>
    <cellStyle name="Total 18 5 5" xfId="12008" xr:uid="{50847AC7-87AA-460C-BFE9-0906ED3519EA}"/>
    <cellStyle name="Total 18 5 6" xfId="10823" xr:uid="{6ACC34C9-7207-4161-B3CB-D8B65D730EA1}"/>
    <cellStyle name="Total 18 5 7" xfId="11596" xr:uid="{845CEC20-A001-4132-81A6-4DA8B082A601}"/>
    <cellStyle name="Total 18 5 8" xfId="11161" xr:uid="{1EC241D2-DF1E-4421-AF2F-93AA47B5847B}"/>
    <cellStyle name="Total 18 6" xfId="9454" xr:uid="{06EEF873-4FCA-4F1A-BB2A-957ABBB34A20}"/>
    <cellStyle name="Total 18 6 2" xfId="13858" xr:uid="{1FD790C1-7E0E-42E5-A1ED-D033330B97A4}"/>
    <cellStyle name="Total 18 6 3" xfId="14818" xr:uid="{9728004C-DC60-49C6-B988-A01A081617A2}"/>
    <cellStyle name="Total 18 6 4" xfId="15770" xr:uid="{6D532655-653A-4658-9114-8D4B067FF5EE}"/>
    <cellStyle name="Total 18 6 5" xfId="16644" xr:uid="{F2603A60-12D3-41A7-96FB-054F57E27763}"/>
    <cellStyle name="Total 18 6 6" xfId="17509" xr:uid="{030B728B-41E7-4A3D-ABA4-8A68E41C8732}"/>
    <cellStyle name="Total 18 6 7" xfId="18285" xr:uid="{EFCDC00B-9F96-4E35-BC14-3C3FB91E902F}"/>
    <cellStyle name="Total 18 6 8" xfId="19042" xr:uid="{F41DF621-9653-4076-BD31-2AD55DC8AC6B}"/>
    <cellStyle name="Total 18 7" xfId="11917" xr:uid="{1D91103A-63BE-43F3-B06C-65FE37BA509A}"/>
    <cellStyle name="Total 18 8" xfId="10898" xr:uid="{76A0FBEC-3CBC-41EE-8C2F-9F684D4E0190}"/>
    <cellStyle name="Total 18 9" xfId="11528" xr:uid="{358FF1FF-F864-4884-B06D-4184B978F302}"/>
    <cellStyle name="Total 19" xfId="6295" xr:uid="{1BD6CC35-DA48-472D-8972-D988A9FF9F6B}"/>
    <cellStyle name="Total 19 10" xfId="11207" xr:uid="{83DEEAEA-CFBC-44B8-BCEC-60F8C9C5F8C8}"/>
    <cellStyle name="Total 19 11" xfId="13015" xr:uid="{65213CAD-B0DF-46D0-9554-EE3F2D28E683}"/>
    <cellStyle name="Total 19 12" xfId="9976" xr:uid="{C578544E-5C82-4E9F-817C-FDB60AB5D4A1}"/>
    <cellStyle name="Total 19 13" xfId="11827" xr:uid="{992D8837-0A07-46B7-AB77-CFEF939EE588}"/>
    <cellStyle name="Total 19 2" xfId="6296" xr:uid="{1EEE994D-55A2-401F-BDCB-1A10324CA5FC}"/>
    <cellStyle name="Total 19 2 10" xfId="11426" xr:uid="{DDDA0789-5D4A-4EAA-A319-0B2CB1D06E19}"/>
    <cellStyle name="Total 19 2 11" xfId="11295" xr:uid="{685B5810-947D-426A-8560-536ACB4C319A}"/>
    <cellStyle name="Total 19 2 12" xfId="11422" xr:uid="{7339ADAD-ABCD-42C0-BBEE-8EEF5C9222E5}"/>
    <cellStyle name="Total 19 2 2" xfId="6920" xr:uid="{96845871-3500-4B93-8BEB-839500B1E7A3}"/>
    <cellStyle name="Total 19 2 2 10" xfId="11124" xr:uid="{2215E7DA-1F35-4105-8DFD-8F725222AFD2}"/>
    <cellStyle name="Total 19 2 2 11" xfId="12353" xr:uid="{68961B93-23B6-4D35-87B2-394A5708E514}"/>
    <cellStyle name="Total 19 2 2 2" xfId="7720" xr:uid="{B20FD149-00C9-48B3-B8C8-D98C0837594A}"/>
    <cellStyle name="Total 19 2 2 2 10" xfId="18107" xr:uid="{B491AF28-D6BE-4088-A6ED-79F9DC590C3E}"/>
    <cellStyle name="Total 19 2 2 2 2" xfId="9360" xr:uid="{85256FD4-4DB0-440C-85C6-277A632087F6}"/>
    <cellStyle name="Total 19 2 2 2 2 2" xfId="13781" xr:uid="{CA4F3C29-5A71-44A2-B7CE-28D58A85CB3D}"/>
    <cellStyle name="Total 19 2 2 2 2 3" xfId="14743" xr:uid="{873EDAAB-3789-4F7D-9284-85F4BA47A78B}"/>
    <cellStyle name="Total 19 2 2 2 2 4" xfId="15695" xr:uid="{A5B57296-6211-40E6-AA0B-AC943263D661}"/>
    <cellStyle name="Total 19 2 2 2 2 5" xfId="16573" xr:uid="{28E80D09-650B-4D7E-965C-5EED73AFBBE2}"/>
    <cellStyle name="Total 19 2 2 2 2 6" xfId="17438" xr:uid="{C1DD6ABC-A393-458B-9A14-F256A31408B3}"/>
    <cellStyle name="Total 19 2 2 2 2 7" xfId="18214" xr:uid="{C4B484D6-297A-4040-8676-015FCD31DF44}"/>
    <cellStyle name="Total 19 2 2 2 2 8" xfId="18971" xr:uid="{15626915-3438-4AB4-9DC4-C5E6D15AAFEF}"/>
    <cellStyle name="Total 19 2 2 2 3" xfId="9798" xr:uid="{C75353B5-D965-47B9-B52C-DD4C6D73315D}"/>
    <cellStyle name="Total 19 2 2 2 3 2" xfId="14202" xr:uid="{37B5B776-E438-4F1E-A0E2-76564BAD340B}"/>
    <cellStyle name="Total 19 2 2 2 3 3" xfId="15162" xr:uid="{CBD4B5ED-D3A1-4826-B345-03ACA5FDF127}"/>
    <cellStyle name="Total 19 2 2 2 3 4" xfId="16114" xr:uid="{EBD13807-E032-44F9-9657-B3009992BFC9}"/>
    <cellStyle name="Total 19 2 2 2 3 5" xfId="16988" xr:uid="{7965423D-3FB7-4602-B7FA-D9B42C4CFD0A}"/>
    <cellStyle name="Total 19 2 2 2 3 6" xfId="17853" xr:uid="{40320D5B-6090-43DC-80E5-A03A34F31FCC}"/>
    <cellStyle name="Total 19 2 2 2 3 7" xfId="18629" xr:uid="{0CAD0A7C-D5BD-4CC4-8A89-3B17DDED02F6}"/>
    <cellStyle name="Total 19 2 2 2 3 8" xfId="19386" xr:uid="{DD4C7CB3-7C38-4242-9C34-4CB35A690AA7}"/>
    <cellStyle name="Total 19 2 2 2 4" xfId="12767" xr:uid="{234B5573-A539-4C58-BFD6-76A339E2D507}"/>
    <cellStyle name="Total 19 2 2 2 5" xfId="13499" xr:uid="{3B8E40C7-9F8D-4B1A-ADEF-C72DD5D84530}"/>
    <cellStyle name="Total 19 2 2 2 6" xfId="14505" xr:uid="{7DDF40EB-2841-4A76-950A-6A1429091685}"/>
    <cellStyle name="Total 19 2 2 2 7" xfId="15463" xr:uid="{DDDDB775-B9C4-4F63-B8BD-4E9CD0D0407C}"/>
    <cellStyle name="Total 19 2 2 2 8" xfId="16389" xr:uid="{DB09F626-81E6-4624-A851-0AC84A309BF6}"/>
    <cellStyle name="Total 19 2 2 2 9" xfId="17260" xr:uid="{5077C1C7-79A3-463F-A5FA-1003574C7B69}"/>
    <cellStyle name="Total 19 2 2 3" xfId="8560" xr:uid="{67859ABA-190F-4623-8B44-F1EAF8AAB79E}"/>
    <cellStyle name="Total 19 2 2 3 2" xfId="13300" xr:uid="{F8442E00-BF69-447E-96D8-2F42E903AC66}"/>
    <cellStyle name="Total 19 2 2 3 3" xfId="14320" xr:uid="{9D9182D8-D7D0-4583-82E2-30090362D38A}"/>
    <cellStyle name="Total 19 2 2 3 4" xfId="15280" xr:uid="{BF44E894-6F1A-4C77-ABA1-BDF11ABC0F9E}"/>
    <cellStyle name="Total 19 2 2 3 5" xfId="16229" xr:uid="{E1436B46-7E69-4601-AECF-D8D6498FB5E3}"/>
    <cellStyle name="Total 19 2 2 3 6" xfId="17102" xr:uid="{E9CA8BB0-4BE4-40C2-AE80-3F51B3253B2F}"/>
    <cellStyle name="Total 19 2 2 3 7" xfId="17967" xr:uid="{B974FE7B-BA22-40F8-A7DF-1D0EC825369D}"/>
    <cellStyle name="Total 19 2 2 3 8" xfId="18743" xr:uid="{D6E1328B-318F-497F-A637-306C7F17A2E5}"/>
    <cellStyle name="Total 19 2 2 4" xfId="9570" xr:uid="{70ECC65C-AF81-429A-9DB8-ECD1AA9119BF}"/>
    <cellStyle name="Total 19 2 2 4 2" xfId="13974" xr:uid="{8106E835-BF50-474F-BE3A-669CD7B8E16B}"/>
    <cellStyle name="Total 19 2 2 4 3" xfId="14934" xr:uid="{36C84659-1D00-4CB8-A73D-73F656AAEC36}"/>
    <cellStyle name="Total 19 2 2 4 4" xfId="15886" xr:uid="{43D619AA-8C85-4C1F-B061-9EB0450E3761}"/>
    <cellStyle name="Total 19 2 2 4 5" xfId="16760" xr:uid="{D234894A-40F2-44BE-A9D8-E6007C4AAE9F}"/>
    <cellStyle name="Total 19 2 2 4 6" xfId="17625" xr:uid="{84CEA0AC-D969-465D-8561-CBB6097E0FD7}"/>
    <cellStyle name="Total 19 2 2 4 7" xfId="18401" xr:uid="{A0C9C5C7-90D2-4AD8-AF33-A98B83864AC5}"/>
    <cellStyle name="Total 19 2 2 4 8" xfId="19158" xr:uid="{2DB8A41B-EB60-45FF-BCB0-6CE8C0BAD000}"/>
    <cellStyle name="Total 19 2 2 5" xfId="12271" xr:uid="{DB913721-57E7-4E1A-9636-63F7204A64DC}"/>
    <cellStyle name="Total 19 2 2 6" xfId="10592" xr:uid="{2AE5A4D2-6E9D-49B4-AC59-70471AE2B1F4}"/>
    <cellStyle name="Total 19 2 2 7" xfId="12087" xr:uid="{012152C9-FFD3-4F2A-B068-AA11BCDDEE9C}"/>
    <cellStyle name="Total 19 2 2 8" xfId="10761" xr:uid="{2D09A81A-D502-4EFD-9CF3-8A3A0B2BE37A}"/>
    <cellStyle name="Total 19 2 2 9" xfId="11651" xr:uid="{5A2B28AB-35F1-49D4-A1CA-33F0DEC88B55}"/>
    <cellStyle name="Total 19 2 3" xfId="7184" xr:uid="{9AFB1617-437F-408B-B649-80AE806091FA}"/>
    <cellStyle name="Total 19 2 3 10" xfId="15538" xr:uid="{D5C465EB-F731-4AEE-A987-E0E663228D66}"/>
    <cellStyle name="Total 19 2 3 2" xfId="8824" xr:uid="{B8D7F89E-0CA6-4820-A46A-066E635A01A6}"/>
    <cellStyle name="Total 19 2 3 2 2" xfId="13483" xr:uid="{EF25EEBB-C612-4A18-A806-CEF1BC19234F}"/>
    <cellStyle name="Total 19 2 3 2 3" xfId="14489" xr:uid="{9F27CB26-4CCB-4768-AA83-AE5799117D87}"/>
    <cellStyle name="Total 19 2 3 2 4" xfId="15447" xr:uid="{0678F9FD-DB21-40AB-ACD4-2D5DEBBCA211}"/>
    <cellStyle name="Total 19 2 3 2 5" xfId="16373" xr:uid="{65DF548F-CC54-4E6F-879E-4C876A8A488B}"/>
    <cellStyle name="Total 19 2 3 2 6" xfId="17244" xr:uid="{3CAFF51C-2FE3-4354-AEC1-84F2BAB377D8}"/>
    <cellStyle name="Total 19 2 3 2 7" xfId="18091" xr:uid="{7C5195D0-05C6-4D2B-96C1-0DF69BAB588E}"/>
    <cellStyle name="Total 19 2 3 2 8" xfId="18858" xr:uid="{E2AF534A-8287-40C6-804B-96E6CA330319}"/>
    <cellStyle name="Total 19 2 3 3" xfId="9685" xr:uid="{E189565B-2FDE-4A6C-8DC2-1D2B44AFF183}"/>
    <cellStyle name="Total 19 2 3 3 2" xfId="14089" xr:uid="{8BCB1C4B-F6D2-4CBC-BEF4-74B207274162}"/>
    <cellStyle name="Total 19 2 3 3 3" xfId="15049" xr:uid="{6547CB37-47B3-4CEB-85CD-CBC275CC39A2}"/>
    <cellStyle name="Total 19 2 3 3 4" xfId="16001" xr:uid="{94C7DC9A-6D03-496C-A72F-5CFBC7238555}"/>
    <cellStyle name="Total 19 2 3 3 5" xfId="16875" xr:uid="{6816F5B3-B12F-4A14-A777-AA837C99E9DA}"/>
    <cellStyle name="Total 19 2 3 3 6" xfId="17740" xr:uid="{7D8DB269-3894-4EE9-AC1E-4C1C2843C6FB}"/>
    <cellStyle name="Total 19 2 3 3 7" xfId="18516" xr:uid="{06815CE2-E181-4BA2-A41E-73779C46DCE2}"/>
    <cellStyle name="Total 19 2 3 3 8" xfId="19273" xr:uid="{D6309D9A-06A3-4A93-A991-C770508C3A6B}"/>
    <cellStyle name="Total 19 2 3 4" xfId="12454" xr:uid="{4EB5061E-E938-4441-9873-511911EE2819}"/>
    <cellStyle name="Total 19 2 3 5" xfId="10423" xr:uid="{BC0AE9FE-0723-428F-A41E-8AE9FCDCE220}"/>
    <cellStyle name="Total 19 2 3 6" xfId="12113" xr:uid="{EC741C7D-E964-493E-B2AD-472E57862973}"/>
    <cellStyle name="Total 19 2 3 7" xfId="10737" xr:uid="{D524215B-5D89-49CC-B4C4-8C814AB11C51}"/>
    <cellStyle name="Total 19 2 3 8" xfId="13604" xr:uid="{21C55BEC-D676-489C-9A9E-A83ECCB7993E}"/>
    <cellStyle name="Total 19 2 3 9" xfId="14585" xr:uid="{5317DB28-7F0E-46E4-A6F7-40F741994137}"/>
    <cellStyle name="Total 19 2 4" xfId="8026" xr:uid="{738D9925-7555-49DC-BF48-90A13D94188C}"/>
    <cellStyle name="Total 19 2 4 2" xfId="12994" xr:uid="{2A956AB5-B47B-4152-860C-469223A3C61E}"/>
    <cellStyle name="Total 19 2 4 3" xfId="9996" xr:uid="{F3FAA5CA-95ED-439F-8CE2-2376833F3758}"/>
    <cellStyle name="Total 19 2 4 4" xfId="12791" xr:uid="{5A37BD5E-6BA7-455B-80F1-E0CC25D99D90}"/>
    <cellStyle name="Total 19 2 4 5" xfId="10177" xr:uid="{DE2AE8A6-2CE0-49DA-9CC4-8F1A75AD14DF}"/>
    <cellStyle name="Total 19 2 4 6" xfId="11780" xr:uid="{30BBDE59-049A-430F-9B3C-90BB7A24CC11}"/>
    <cellStyle name="Total 19 2 4 7" xfId="11022" xr:uid="{C72E5149-5E16-4337-95E9-381A1073AC49}"/>
    <cellStyle name="Total 19 2 4 8" xfId="13592" xr:uid="{13EC690F-BAA5-468D-9153-0167F0578813}"/>
    <cellStyle name="Total 19 2 5" xfId="9457" xr:uid="{2FE389AB-E50E-41E8-B4C0-906DD74496F3}"/>
    <cellStyle name="Total 19 2 5 2" xfId="13861" xr:uid="{373ECBBA-D021-45E8-9A23-25444318A747}"/>
    <cellStyle name="Total 19 2 5 3" xfId="14821" xr:uid="{F8C88D3C-B410-4E91-8251-2249CC8F6451}"/>
    <cellStyle name="Total 19 2 5 4" xfId="15773" xr:uid="{CD227057-A8C1-4A1E-9F5E-7028F6E2BF03}"/>
    <cellStyle name="Total 19 2 5 5" xfId="16647" xr:uid="{55C2F7DD-E59B-4D7F-AE7B-434EB3D7A0E2}"/>
    <cellStyle name="Total 19 2 5 6" xfId="17512" xr:uid="{D232BA6E-BA58-49E4-8A79-25ADED1A76AF}"/>
    <cellStyle name="Total 19 2 5 7" xfId="18288" xr:uid="{08D7E321-49E8-4BC2-973C-036F569769F9}"/>
    <cellStyle name="Total 19 2 5 8" xfId="19045" xr:uid="{925DC4B9-A430-4B6C-8DE7-34135A28332F}"/>
    <cellStyle name="Total 19 2 6" xfId="11920" xr:uid="{6A8195AA-B2C7-4288-9BE2-5993E8FF6C77}"/>
    <cellStyle name="Total 19 2 7" xfId="10895" xr:uid="{ABF58017-09E9-4634-BDE3-530B4A3D1A5B}"/>
    <cellStyle name="Total 19 2 8" xfId="11531" xr:uid="{4841C1A5-E753-4388-9FAF-9AF9C859AF52}"/>
    <cellStyle name="Total 19 2 9" xfId="11206" xr:uid="{95215785-80B7-4981-8012-9DC854C410DE}"/>
    <cellStyle name="Total 19 3" xfId="6919" xr:uid="{46461B57-709C-4C14-BFA0-427CF449C910}"/>
    <cellStyle name="Total 19 3 10" xfId="11277" xr:uid="{91C1060D-AE20-4888-B47D-7B5859E20A3B}"/>
    <cellStyle name="Total 19 3 11" xfId="12524" xr:uid="{7881B090-8437-41E2-9195-22A0606DA5A5}"/>
    <cellStyle name="Total 19 3 2" xfId="7721" xr:uid="{E57A7F33-43F1-4E07-9409-9E14EE93E46F}"/>
    <cellStyle name="Total 19 3 2 10" xfId="10783" xr:uid="{3C4D9713-29D9-41D3-B768-1AC76CB022F6}"/>
    <cellStyle name="Total 19 3 2 2" xfId="9361" xr:uid="{4B3D4E18-52C3-4C86-943E-9CFB6EB64567}"/>
    <cellStyle name="Total 19 3 2 2 2" xfId="13782" xr:uid="{F18FD5AC-C7CB-4B25-AC92-B87797D8D071}"/>
    <cellStyle name="Total 19 3 2 2 3" xfId="14744" xr:uid="{48F4E018-501D-4E75-BCB6-A5BEBA66224D}"/>
    <cellStyle name="Total 19 3 2 2 4" xfId="15696" xr:uid="{D0459101-222E-4A4B-9C5E-2ADE95F2DCD9}"/>
    <cellStyle name="Total 19 3 2 2 5" xfId="16574" xr:uid="{DF0F81B4-7E85-41C8-B750-93391C9A2061}"/>
    <cellStyle name="Total 19 3 2 2 6" xfId="17439" xr:uid="{0522E2C3-5149-42F9-888E-1DB11DDF0AA6}"/>
    <cellStyle name="Total 19 3 2 2 7" xfId="18215" xr:uid="{C9542727-2910-4179-AAB5-CA978D6D1BC4}"/>
    <cellStyle name="Total 19 3 2 2 8" xfId="18972" xr:uid="{58E6DCF2-9754-444F-BDA0-48F03A065887}"/>
    <cellStyle name="Total 19 3 2 3" xfId="9799" xr:uid="{4C957D16-0DE7-41A3-9757-20DA401787CF}"/>
    <cellStyle name="Total 19 3 2 3 2" xfId="14203" xr:uid="{CB7AE686-F59F-4C80-BDAC-7812B674A649}"/>
    <cellStyle name="Total 19 3 2 3 3" xfId="15163" xr:uid="{97F6ED13-275C-42EC-A17B-F8EF27B6B185}"/>
    <cellStyle name="Total 19 3 2 3 4" xfId="16115" xr:uid="{FF1FC480-D161-4937-9813-A599AFDEB284}"/>
    <cellStyle name="Total 19 3 2 3 5" xfId="16989" xr:uid="{89D7D856-01AF-4978-93D0-68AEBA49C47F}"/>
    <cellStyle name="Total 19 3 2 3 6" xfId="17854" xr:uid="{471EBD7F-CC77-43DA-9F38-1AE311C376E8}"/>
    <cellStyle name="Total 19 3 2 3 7" xfId="18630" xr:uid="{7CA30C50-A312-41C8-8232-3F38281E2129}"/>
    <cellStyle name="Total 19 3 2 3 8" xfId="19387" xr:uid="{6980BA0C-61D3-4271-A9A8-30B19348945C}"/>
    <cellStyle name="Total 19 3 2 4" xfId="12768" xr:uid="{99E80EF9-86E7-4FD1-A539-63633CCEC4EA}"/>
    <cellStyle name="Total 19 3 2 5" xfId="12470" xr:uid="{3A55638E-D255-4E19-9536-A8919073F2D2}"/>
    <cellStyle name="Total 19 3 2 6" xfId="10407" xr:uid="{1A24FE1A-567B-40C5-9EBC-957C5823B822}"/>
    <cellStyle name="Total 19 3 2 7" xfId="11725" xr:uid="{AEE14912-F587-4FD5-96D9-E2FFC07E61ED}"/>
    <cellStyle name="Total 19 3 2 8" xfId="11059" xr:uid="{8E98B935-257C-4EAC-A2D4-AD1E71A3291F}"/>
    <cellStyle name="Total 19 3 2 9" xfId="12058" xr:uid="{42929499-3F5E-44B0-858E-052E59F643C0}"/>
    <cellStyle name="Total 19 3 3" xfId="8559" xr:uid="{7EF82404-205C-453D-9D4E-FCF47A71DDB3}"/>
    <cellStyle name="Total 19 3 3 2" xfId="13299" xr:uid="{DBDB9B36-2F2B-4F49-A4FF-D1A2C3651EE6}"/>
    <cellStyle name="Total 19 3 3 3" xfId="14319" xr:uid="{F8C15D87-E284-4236-BC1E-017B9326F227}"/>
    <cellStyle name="Total 19 3 3 4" xfId="15279" xr:uid="{DFCAF1CA-24B8-447B-8593-A83612D8FC16}"/>
    <cellStyle name="Total 19 3 3 5" xfId="16228" xr:uid="{7C88C7DC-E7DE-4613-B6DB-8DE43DFC4922}"/>
    <cellStyle name="Total 19 3 3 6" xfId="17101" xr:uid="{07DB4946-3E76-41D0-BDCF-1C71575F25D2}"/>
    <cellStyle name="Total 19 3 3 7" xfId="17966" xr:uid="{F04CED4D-7769-4F15-8CBB-5616D2FA56EA}"/>
    <cellStyle name="Total 19 3 3 8" xfId="18742" xr:uid="{6D95846F-A592-4197-983A-814F8A430189}"/>
    <cellStyle name="Total 19 3 4" xfId="9569" xr:uid="{B723BA88-4459-45CB-8AF2-677820167B1A}"/>
    <cellStyle name="Total 19 3 4 2" xfId="13973" xr:uid="{537DBB49-FFCC-43FB-8228-E309D16EFBE7}"/>
    <cellStyle name="Total 19 3 4 3" xfId="14933" xr:uid="{FDB4FCF7-DD84-42E2-B538-5E314088A3A0}"/>
    <cellStyle name="Total 19 3 4 4" xfId="15885" xr:uid="{CCCB730E-F022-4149-8F8E-AC201D2F42D1}"/>
    <cellStyle name="Total 19 3 4 5" xfId="16759" xr:uid="{BF767D73-2C9F-4FA4-B185-4629631866F4}"/>
    <cellStyle name="Total 19 3 4 6" xfId="17624" xr:uid="{30A73A65-3C8C-43DB-A452-449F13D2E8FC}"/>
    <cellStyle name="Total 19 3 4 7" xfId="18400" xr:uid="{37951810-02BF-4A70-A150-8BDAFE2ACEBB}"/>
    <cellStyle name="Total 19 3 4 8" xfId="19157" xr:uid="{CE92B982-1594-424D-B7F6-28005E8D182B}"/>
    <cellStyle name="Total 19 3 5" xfId="12270" xr:uid="{0715B181-1F4D-4D7A-99F6-D52DEE34E77C}"/>
    <cellStyle name="Total 19 3 6" xfId="10593" xr:uid="{5531C8F4-81B6-437A-B01D-11AB9F33E68F}"/>
    <cellStyle name="Total 19 3 7" xfId="11686" xr:uid="{EF1FB99B-4602-40DD-80AA-2E11A4EF3605}"/>
    <cellStyle name="Total 19 3 8" xfId="11093" xr:uid="{81D1F567-092A-4BAE-9EDB-F8F2EC426A06}"/>
    <cellStyle name="Total 19 3 9" xfId="11449" xr:uid="{DDB4340E-8D5B-4BDB-A76A-F1201950DD26}"/>
    <cellStyle name="Total 19 4" xfId="7183" xr:uid="{AF49C353-EF1A-42B8-9B4C-32D351BE3D24}"/>
    <cellStyle name="Total 19 4 10" xfId="11502" xr:uid="{C9C1ACF0-060B-48EF-B234-EBD94656F69A}"/>
    <cellStyle name="Total 19 4 2" xfId="8823" xr:uid="{D34584D5-CAEE-4B38-89BA-310F6718C60D}"/>
    <cellStyle name="Total 19 4 2 2" xfId="13482" xr:uid="{BFB96ADC-9C42-4230-8148-FB36A5DE0D5B}"/>
    <cellStyle name="Total 19 4 2 3" xfId="14488" xr:uid="{7F532AAE-E56B-46DF-82A0-7A0F2B4207BE}"/>
    <cellStyle name="Total 19 4 2 4" xfId="15446" xr:uid="{582D5FF9-C895-4525-B656-5AD08CCBBDAE}"/>
    <cellStyle name="Total 19 4 2 5" xfId="16372" xr:uid="{6E0DECE3-FF88-4CB0-ABAD-5D0A97B640B3}"/>
    <cellStyle name="Total 19 4 2 6" xfId="17243" xr:uid="{2E82ED37-EB71-47B7-8891-C79F3BD17164}"/>
    <cellStyle name="Total 19 4 2 7" xfId="18090" xr:uid="{99B0C9A5-0A24-45F9-BFFF-59ADF53F21A3}"/>
    <cellStyle name="Total 19 4 2 8" xfId="18857" xr:uid="{6005AC82-84B8-4E2B-958A-06E923415028}"/>
    <cellStyle name="Total 19 4 3" xfId="9684" xr:uid="{EA529AF1-2EBC-471A-A3DF-96E7DD758E11}"/>
    <cellStyle name="Total 19 4 3 2" xfId="14088" xr:uid="{189DE4CB-8973-4FDF-A0FC-A5219E433B35}"/>
    <cellStyle name="Total 19 4 3 3" xfId="15048" xr:uid="{6976F691-5693-4E4B-83BF-718A49A787E7}"/>
    <cellStyle name="Total 19 4 3 4" xfId="16000" xr:uid="{71213882-59DB-4503-9B2F-63F6734D6DF6}"/>
    <cellStyle name="Total 19 4 3 5" xfId="16874" xr:uid="{51AA15EC-2EFD-4B70-8EA7-BC8045AD40B4}"/>
    <cellStyle name="Total 19 4 3 6" xfId="17739" xr:uid="{22026E42-42AB-4C99-B5CC-B38531E809EA}"/>
    <cellStyle name="Total 19 4 3 7" xfId="18515" xr:uid="{EC1F4756-003E-434D-B55C-10833116565B}"/>
    <cellStyle name="Total 19 4 3 8" xfId="19272" xr:uid="{2317555A-1ABA-486B-9AB1-B831CEF16DC6}"/>
    <cellStyle name="Total 19 4 4" xfId="12453" xr:uid="{28018E4C-E748-4FCC-9346-75D947853232}"/>
    <cellStyle name="Total 19 4 5" xfId="10424" xr:uid="{98AEF848-F195-41EF-B1EF-75E2DE90EFA0}"/>
    <cellStyle name="Total 19 4 6" xfId="13143" xr:uid="{082795DC-1B52-4DEF-BCFC-65EF39CDCB30}"/>
    <cellStyle name="Total 19 4 7" xfId="9885" xr:uid="{4A76F91A-09EB-43C4-80D6-45EACD2A25D9}"/>
    <cellStyle name="Total 19 4 8" xfId="11883" xr:uid="{3EC454FE-EE0E-4F9E-B364-B4B3DFABDDA5}"/>
    <cellStyle name="Total 19 4 9" xfId="10928" xr:uid="{16448094-DDA5-4C6A-8A03-71DFDC3CA8FA}"/>
    <cellStyle name="Total 19 5" xfId="8025" xr:uid="{64C472D9-2092-4A42-9592-D12E4E9849C7}"/>
    <cellStyle name="Total 19 5 2" xfId="12993" xr:uid="{C408A3AF-7554-49B6-B846-DD80117AD229}"/>
    <cellStyle name="Total 19 5 3" xfId="9997" xr:uid="{904ABD6F-1829-4453-93CA-C7109C999676}"/>
    <cellStyle name="Total 19 5 4" xfId="13423" xr:uid="{D47AD7DC-9979-467E-B9AD-6686A7F0C95A}"/>
    <cellStyle name="Total 19 5 5" xfId="14430" xr:uid="{660F7660-FC8A-4B8E-A325-836B241FB58A}"/>
    <cellStyle name="Total 19 5 6" xfId="15388" xr:uid="{E5C21050-0E61-4752-AABA-8C07C19FF442}"/>
    <cellStyle name="Total 19 5 7" xfId="16315" xr:uid="{81CD0270-4F29-4B16-B7EA-8171A794027B}"/>
    <cellStyle name="Total 19 5 8" xfId="17186" xr:uid="{B97600B2-8F1B-440F-B31B-0501641D9C78}"/>
    <cellStyle name="Total 19 6" xfId="9456" xr:uid="{C5E6F95A-EE65-4645-8AD3-B4708117C16B}"/>
    <cellStyle name="Total 19 6 2" xfId="13860" xr:uid="{5ECBCF05-F8EE-473E-A160-97E056F9A02C}"/>
    <cellStyle name="Total 19 6 3" xfId="14820" xr:uid="{F65143C4-C13B-4E03-9580-91803ECD5D7D}"/>
    <cellStyle name="Total 19 6 4" xfId="15772" xr:uid="{34DED218-C50C-456B-B158-1963E2DCFE1D}"/>
    <cellStyle name="Total 19 6 5" xfId="16646" xr:uid="{A8AD13DC-A190-4A99-BDB2-CA743F2D5E44}"/>
    <cellStyle name="Total 19 6 6" xfId="17511" xr:uid="{8ED2099E-1425-4207-8DAD-CE7FFB3CDD3B}"/>
    <cellStyle name="Total 19 6 7" xfId="18287" xr:uid="{409149A0-8F0C-48BF-85A0-BE1222E7619F}"/>
    <cellStyle name="Total 19 6 8" xfId="19044" xr:uid="{987A4C3D-7C8F-4B7B-8097-229E1BB5B5C2}"/>
    <cellStyle name="Total 19 7" xfId="11919" xr:uid="{04080410-BD36-4AC9-B9BD-CC4C134BF314}"/>
    <cellStyle name="Total 19 8" xfId="10896" xr:uid="{048D15A6-8DEA-442A-B7F1-0FFF1B892FC3}"/>
    <cellStyle name="Total 19 9" xfId="11530" xr:uid="{18BF0413-22AC-4538-A674-1A8D275BCF95}"/>
    <cellStyle name="Total 2" xfId="6297" xr:uid="{408CAA71-73D7-4B07-A830-6A86F107BFE8}"/>
    <cellStyle name="Total 2 10" xfId="11205" xr:uid="{3C556F17-0957-4677-9780-D880E060F9A9}"/>
    <cellStyle name="Total 2 11" xfId="9822" xr:uid="{15897411-31E2-489B-954D-A0FD8F2E2257}"/>
    <cellStyle name="Total 2 12" xfId="11943" xr:uid="{E0D3F717-E2A8-46FD-9242-72BA092AADA5}"/>
    <cellStyle name="Total 2 13" xfId="10872" xr:uid="{2D6972B1-DF8F-4E04-AF8B-2611E6C838E1}"/>
    <cellStyle name="Total 2 2" xfId="6298" xr:uid="{754342A4-2ACF-4C67-885F-8822F1A87BDA}"/>
    <cellStyle name="Total 2 3" xfId="6921" xr:uid="{07493451-1184-47DF-88C6-9EAD3BDABF29}"/>
    <cellStyle name="Total 2 3 10" xfId="11034" xr:uid="{208DE169-20AB-4D8E-AA58-9EF4C3F5912D}"/>
    <cellStyle name="Total 2 3 11" xfId="12564" xr:uid="{7AA235BE-79EF-45B4-B273-A32AECD0511B}"/>
    <cellStyle name="Total 2 3 2" xfId="7722" xr:uid="{08E14BA4-7655-44AB-B29C-5301DC39FD83}"/>
    <cellStyle name="Total 2 3 2 10" xfId="10788" xr:uid="{5C058F9C-DB33-40FB-B6AE-3CFD7E424867}"/>
    <cellStyle name="Total 2 3 2 2" xfId="9362" xr:uid="{1768ADA1-B433-4D16-B02D-60F2A8EDC4AA}"/>
    <cellStyle name="Total 2 3 2 2 2" xfId="13783" xr:uid="{637FBB01-5AE5-44DB-92D9-943BC8A1F0A6}"/>
    <cellStyle name="Total 2 3 2 2 3" xfId="14745" xr:uid="{7C5A30E3-BF0F-4DE5-986F-38BB639154F2}"/>
    <cellStyle name="Total 2 3 2 2 4" xfId="15697" xr:uid="{647EA2BA-D829-4EFF-BD61-27B2E67615BC}"/>
    <cellStyle name="Total 2 3 2 2 5" xfId="16575" xr:uid="{41CA5038-59A3-49CD-A063-B149FC568A57}"/>
    <cellStyle name="Total 2 3 2 2 6" xfId="17440" xr:uid="{66F7BDE7-1C93-41BD-85CA-651C2D34387A}"/>
    <cellStyle name="Total 2 3 2 2 7" xfId="18216" xr:uid="{462F64D4-B51E-4E35-BDD5-BDD2A99FC7E3}"/>
    <cellStyle name="Total 2 3 2 2 8" xfId="18973" xr:uid="{15DADB04-AEFC-49CC-A009-EDF1B32385B3}"/>
    <cellStyle name="Total 2 3 2 3" xfId="9800" xr:uid="{4095F112-B083-4614-A6F3-D83A1A1CF119}"/>
    <cellStyle name="Total 2 3 2 3 2" xfId="14204" xr:uid="{ADE33EC8-DF9C-4AA1-8A37-958E45D5411D}"/>
    <cellStyle name="Total 2 3 2 3 3" xfId="15164" xr:uid="{F0A4416C-7D8B-4EB3-9EC0-9A5FEA43040D}"/>
    <cellStyle name="Total 2 3 2 3 4" xfId="16116" xr:uid="{C15707D8-CD15-4E98-9091-73FC57B69CAB}"/>
    <cellStyle name="Total 2 3 2 3 5" xfId="16990" xr:uid="{A2405533-7D01-476A-BC20-70749194BCC1}"/>
    <cellStyle name="Total 2 3 2 3 6" xfId="17855" xr:uid="{D83A7BC7-B4AF-4E6C-B12D-87FFB9289280}"/>
    <cellStyle name="Total 2 3 2 3 7" xfId="18631" xr:uid="{0CCDD7C8-8F36-4F82-8E0E-0AF1742B25F1}"/>
    <cellStyle name="Total 2 3 2 3 8" xfId="19388" xr:uid="{3FD371E3-F9BF-4FE1-95D4-57E046351829}"/>
    <cellStyle name="Total 2 3 2 4" xfId="12769" xr:uid="{BFD41C99-BB7C-49DB-8731-EECD90E5634F}"/>
    <cellStyle name="Total 2 3 2 5" xfId="12019" xr:uid="{CFE7ECAB-E5D5-4670-95F4-C21F0605254D}"/>
    <cellStyle name="Total 2 3 2 6" xfId="10812" xr:uid="{DD71CA22-8925-4132-9F81-1DF024B8AE62}"/>
    <cellStyle name="Total 2 3 2 7" xfId="11606" xr:uid="{85CF704A-095C-4E05-BDC6-276588FDC412}"/>
    <cellStyle name="Total 2 3 2 8" xfId="11151" xr:uid="{1D490081-8478-47B5-BEC3-A5D50B267CC4}"/>
    <cellStyle name="Total 2 3 2 9" xfId="12047" xr:uid="{8FA7BA25-CC42-463B-BD3B-74CBB68AF70C}"/>
    <cellStyle name="Total 2 3 3" xfId="8561" xr:uid="{9EAAC5FE-E8A2-4089-B262-F3AB5DF6D241}"/>
    <cellStyle name="Total 2 3 3 2" xfId="13301" xr:uid="{9A355B4D-ABFB-4343-A271-2E2484F3D4DB}"/>
    <cellStyle name="Total 2 3 3 3" xfId="14321" xr:uid="{AED4B5B3-F747-4B81-98A1-D11FB7A85AF1}"/>
    <cellStyle name="Total 2 3 3 4" xfId="15281" xr:uid="{6A9ED8E1-B3B0-4F95-8D80-FF4A76B71CF0}"/>
    <cellStyle name="Total 2 3 3 5" xfId="16230" xr:uid="{2D202021-D790-4FFE-BF08-075502A4582C}"/>
    <cellStyle name="Total 2 3 3 6" xfId="17103" xr:uid="{E6EC7ED0-4EC5-42FD-9CDF-4CD05B028BF9}"/>
    <cellStyle name="Total 2 3 3 7" xfId="17968" xr:uid="{345C907A-48F3-47B3-AA78-2809896E3BC2}"/>
    <cellStyle name="Total 2 3 3 8" xfId="18744" xr:uid="{0F05FC80-0AFB-45D4-A549-52CE0A3098F7}"/>
    <cellStyle name="Total 2 3 4" xfId="9571" xr:uid="{7A90F5D8-5108-4177-9010-9C1B9C1F5768}"/>
    <cellStyle name="Total 2 3 4 2" xfId="13975" xr:uid="{2EAE3D33-20D2-439A-9AB2-8CB169DBDB51}"/>
    <cellStyle name="Total 2 3 4 3" xfId="14935" xr:uid="{D1304A61-750B-416D-A51C-1B28FC75985F}"/>
    <cellStyle name="Total 2 3 4 4" xfId="15887" xr:uid="{36A6424F-A8AA-4236-9A66-4F5F62D413F4}"/>
    <cellStyle name="Total 2 3 4 5" xfId="16761" xr:uid="{3E83754E-014B-4313-8010-15DE83E61D92}"/>
    <cellStyle name="Total 2 3 4 6" xfId="17626" xr:uid="{24658DD6-CBF5-4A07-A929-7D6FFC444724}"/>
    <cellStyle name="Total 2 3 4 7" xfId="18402" xr:uid="{9E2F684F-CCDC-44CC-9CF9-6BAADFB24B5B}"/>
    <cellStyle name="Total 2 3 4 8" xfId="19159" xr:uid="{223CB7B5-072F-4A98-90C4-3157D66D7499}"/>
    <cellStyle name="Total 2 3 5" xfId="12272" xr:uid="{B8A2ABEF-03BD-4063-9477-AA49B4A5D4BD}"/>
    <cellStyle name="Total 2 3 6" xfId="10591" xr:uid="{FDF1C887-F3F4-451B-BBC6-E36F5F1998A7}"/>
    <cellStyle name="Total 2 3 7" xfId="12603" xr:uid="{A84FBB12-9E00-4161-A35F-D88CA61FC87A}"/>
    <cellStyle name="Total 2 3 8" xfId="10299" xr:uid="{DF318254-1037-4902-BB59-5F8D33327D0F}"/>
    <cellStyle name="Total 2 3 9" xfId="11761" xr:uid="{2139541D-C879-4A1E-AD0C-8729339FAF0F}"/>
    <cellStyle name="Total 2 4" xfId="7185" xr:uid="{A1291539-0021-4E9F-A92F-5AAC447BA25E}"/>
    <cellStyle name="Total 2 4 10" xfId="12170" xr:uid="{F697596B-B42A-4AE6-B955-D039E946B90F}"/>
    <cellStyle name="Total 2 4 2" xfId="8825" xr:uid="{FDC34328-282C-4B09-8D21-04936216D7E8}"/>
    <cellStyle name="Total 2 4 2 2" xfId="13484" xr:uid="{FAB52F33-118D-4C47-A2D6-AEDB883E04F2}"/>
    <cellStyle name="Total 2 4 2 3" xfId="14490" xr:uid="{CF18343E-0C9F-4CA4-8310-B6DA1AD2AC36}"/>
    <cellStyle name="Total 2 4 2 4" xfId="15448" xr:uid="{37D927B3-EF9C-4E4A-A4E6-7765A66F7862}"/>
    <cellStyle name="Total 2 4 2 5" xfId="16374" xr:uid="{1765EEF8-1DB1-4CE8-A36E-B64577E5C312}"/>
    <cellStyle name="Total 2 4 2 6" xfId="17245" xr:uid="{D0769BA7-94FF-4A6A-9AA6-BF2D7932885A}"/>
    <cellStyle name="Total 2 4 2 7" xfId="18092" xr:uid="{DE509A92-A793-4A01-A882-C3F9121BEF8A}"/>
    <cellStyle name="Total 2 4 2 8" xfId="18859" xr:uid="{4821E696-18AF-4262-B5EB-07CE1EB7427D}"/>
    <cellStyle name="Total 2 4 3" xfId="9686" xr:uid="{B3AC406A-7A3E-41FE-B549-E340A4B45488}"/>
    <cellStyle name="Total 2 4 3 2" xfId="14090" xr:uid="{E2A43E56-E299-4B20-A07D-EFA76FB779E5}"/>
    <cellStyle name="Total 2 4 3 3" xfId="15050" xr:uid="{4B3E2007-D41D-4518-86BF-430832375FD9}"/>
    <cellStyle name="Total 2 4 3 4" xfId="16002" xr:uid="{DD1951F1-4218-4B64-81E5-8FE2583A4A9D}"/>
    <cellStyle name="Total 2 4 3 5" xfId="16876" xr:uid="{54D4D74F-3606-468C-A8C3-88D836D0D0C9}"/>
    <cellStyle name="Total 2 4 3 6" xfId="17741" xr:uid="{552A483C-052D-4BD5-95FF-3ACAFF3454A2}"/>
    <cellStyle name="Total 2 4 3 7" xfId="18517" xr:uid="{E5FAA093-47D6-46CC-A5EB-7F7D8872C00E}"/>
    <cellStyle name="Total 2 4 3 8" xfId="19274" xr:uid="{DCE228F8-10E0-4BD2-8484-D2874EDF05B4}"/>
    <cellStyle name="Total 2 4 4" xfId="12455" xr:uid="{959A7283-7C6A-4065-AF87-D5F19611787C}"/>
    <cellStyle name="Total 2 4 5" xfId="10422" xr:uid="{F40A48FE-C1BD-418E-A8B9-6840B303E0B1}"/>
    <cellStyle name="Total 2 4 6" xfId="12633" xr:uid="{AF6BD3D1-3D3A-49EA-9F9F-FD72E0BE2EFE}"/>
    <cellStyle name="Total 2 4 7" xfId="10275" xr:uid="{46D355EC-0535-411B-91F7-B733BEA4A7C5}"/>
    <cellStyle name="Total 2 4 8" xfId="13156" xr:uid="{818C9191-E521-41E7-AE71-EEC2C6796CD0}"/>
    <cellStyle name="Total 2 4 9" xfId="9876" xr:uid="{C6F3BD68-8A1A-4247-AFFB-CF5EC056A95A}"/>
    <cellStyle name="Total 2 5" xfId="8027" xr:uid="{332255DE-1186-45AC-AE76-43D3FC7BE3C9}"/>
    <cellStyle name="Total 2 5 2" xfId="12995" xr:uid="{8A313B19-050D-49BF-B933-0F4B8AB03B50}"/>
    <cellStyle name="Total 2 5 3" xfId="9995" xr:uid="{0BEC3507-28F7-458E-B4A6-2B9A027169CD}"/>
    <cellStyle name="Total 2 5 4" xfId="11809" xr:uid="{EB4AA32C-6928-48A4-9FBF-DB3284EBF563}"/>
    <cellStyle name="Total 2 5 5" xfId="10994" xr:uid="{4EEFBCDE-BE1F-4ED2-80DD-245FC088C808}"/>
    <cellStyle name="Total 2 5 6" xfId="12571" xr:uid="{2B72509D-7B2F-470C-865A-E33916268C43}"/>
    <cellStyle name="Total 2 5 7" xfId="10326" xr:uid="{7AFE8A67-17F5-414E-B1D3-95CCCF18FB55}"/>
    <cellStyle name="Total 2 5 8" xfId="11738" xr:uid="{4E756D4E-38C1-4606-8F37-A880E0E4DAFD}"/>
    <cellStyle name="Total 2 6" xfId="9458" xr:uid="{A1EAFC4F-5149-4A03-84F7-371507F2236F}"/>
    <cellStyle name="Total 2 6 2" xfId="13862" xr:uid="{729AB042-6339-4884-B329-8E19D0D24E2F}"/>
    <cellStyle name="Total 2 6 3" xfId="14822" xr:uid="{07F3DAFA-2B50-442D-B864-2F9CA6B3F6FE}"/>
    <cellStyle name="Total 2 6 4" xfId="15774" xr:uid="{6816612A-5BBC-431B-96F1-AF6BD2BF36C5}"/>
    <cellStyle name="Total 2 6 5" xfId="16648" xr:uid="{C5CB98B4-8736-4D8B-BCE7-519C7926EA2A}"/>
    <cellStyle name="Total 2 6 6" xfId="17513" xr:uid="{92F8D102-3CCD-4D9D-B017-AC6F5DE1956D}"/>
    <cellStyle name="Total 2 6 7" xfId="18289" xr:uid="{BB6595A3-72F0-43E1-8C23-2C7BC7D2797E}"/>
    <cellStyle name="Total 2 6 8" xfId="19046" xr:uid="{E62027A4-75EC-4ED8-95B4-11B672008130}"/>
    <cellStyle name="Total 2 7" xfId="11921" xr:uid="{D456E80E-31A2-4605-BA3F-B43882BEC520}"/>
    <cellStyle name="Total 2 8" xfId="10894" xr:uid="{8DC28B6B-5593-443B-962F-76140A5D6F4B}"/>
    <cellStyle name="Total 2 9" xfId="11532" xr:uid="{C6BE3F18-71C9-4BFA-B0C4-5A9A49EBE651}"/>
    <cellStyle name="Total 3" xfId="6299" xr:uid="{DB9BB93C-8E33-4285-B4A9-2D1EE836F305}"/>
    <cellStyle name="Total 3 10" xfId="11203" xr:uid="{147E0E9C-1743-4627-B0D3-431916916528}"/>
    <cellStyle name="Total 3 11" xfId="12043" xr:uid="{B9E073B5-71D0-46B2-AEB5-779115E1640D}"/>
    <cellStyle name="Total 3 12" xfId="10791" xr:uid="{B4039205-C0D6-4857-9CEB-FFD6BDCD6048}"/>
    <cellStyle name="Total 3 13" xfId="11625" xr:uid="{56860DC6-9464-4843-BD18-28EF97D134C0}"/>
    <cellStyle name="Total 3 2" xfId="6300" xr:uid="{77765E24-3B37-4CDD-A706-FC9C99CC6555}"/>
    <cellStyle name="Total 3 2 10" xfId="11634" xr:uid="{6655B6A4-BCC6-4F0E-B274-F5934C389F76}"/>
    <cellStyle name="Total 3 2 11" xfId="11135" xr:uid="{4BBA974A-4D4D-46CB-B747-098BE6232F38}"/>
    <cellStyle name="Total 3 2 12" xfId="11435" xr:uid="{EC463E95-B147-4E2F-9B21-5F76A50EA579}"/>
    <cellStyle name="Total 3 2 2" xfId="6923" xr:uid="{B0DAC058-4EA7-4A35-B063-DAF82602F916}"/>
    <cellStyle name="Total 3 2 2 10" xfId="10574" xr:uid="{E436E503-A584-4A84-9B0C-E0F7B89B5798}"/>
    <cellStyle name="Total 3 2 2 11" xfId="11689" xr:uid="{A6116DBF-F5FC-493F-8E82-81BCB9D37009}"/>
    <cellStyle name="Total 3 2 2 2" xfId="7723" xr:uid="{B53E9EA8-2E12-4D82-80BF-594CD6E56C62}"/>
    <cellStyle name="Total 3 2 2 2 10" xfId="11425" xr:uid="{2A95E8F4-31DB-408D-9776-9EDB078BE2D0}"/>
    <cellStyle name="Total 3 2 2 2 2" xfId="9363" xr:uid="{0E03B092-005A-4C3A-BB79-9E36128762AE}"/>
    <cellStyle name="Total 3 2 2 2 2 2" xfId="13784" xr:uid="{D27A0036-E473-4BF9-9031-05C6A52FF06D}"/>
    <cellStyle name="Total 3 2 2 2 2 3" xfId="14746" xr:uid="{0AFAD5DC-562E-4202-9F21-71BCE03EA4A8}"/>
    <cellStyle name="Total 3 2 2 2 2 4" xfId="15698" xr:uid="{2AC27087-82DB-4431-8611-DEBB89315633}"/>
    <cellStyle name="Total 3 2 2 2 2 5" xfId="16576" xr:uid="{5EB6C97A-ED8C-4DD4-AFA5-B9FA95203801}"/>
    <cellStyle name="Total 3 2 2 2 2 6" xfId="17441" xr:uid="{4131EDDD-38C6-49FB-AEDC-0299D23003EF}"/>
    <cellStyle name="Total 3 2 2 2 2 7" xfId="18217" xr:uid="{EADB6142-98C7-493A-B7CD-1975C625B0AD}"/>
    <cellStyle name="Total 3 2 2 2 2 8" xfId="18974" xr:uid="{734CB95F-6922-4F23-A11C-AC7D0D4ED6A9}"/>
    <cellStyle name="Total 3 2 2 2 3" xfId="9801" xr:uid="{200AC1D7-1BF0-4666-85E4-84604B7B0D35}"/>
    <cellStyle name="Total 3 2 2 2 3 2" xfId="14205" xr:uid="{5E90C2FD-19CE-4B99-8146-F05244B23C4E}"/>
    <cellStyle name="Total 3 2 2 2 3 3" xfId="15165" xr:uid="{36630B34-FDFB-47F0-A414-D37A7B535DE2}"/>
    <cellStyle name="Total 3 2 2 2 3 4" xfId="16117" xr:uid="{FB6D7815-250C-4379-AF77-2E150842BF03}"/>
    <cellStyle name="Total 3 2 2 2 3 5" xfId="16991" xr:uid="{CB4BB0F5-486C-48F6-826F-BD7DDABB2A88}"/>
    <cellStyle name="Total 3 2 2 2 3 6" xfId="17856" xr:uid="{CFB87167-E88F-4B69-9098-07D34A515203}"/>
    <cellStyle name="Total 3 2 2 2 3 7" xfId="18632" xr:uid="{5C02C193-ACC8-4679-8FB2-D00AA3B79858}"/>
    <cellStyle name="Total 3 2 2 2 3 8" xfId="19389" xr:uid="{63D25179-5A76-43B7-8887-C23B3A20D27F}"/>
    <cellStyle name="Total 3 2 2 2 4" xfId="12770" xr:uid="{405E6652-5374-4C97-81AB-89007A36DD18}"/>
    <cellStyle name="Total 3 2 2 2 5" xfId="9837" xr:uid="{4D11700D-0C52-44DC-8D89-D1E2F3C5ED3C}"/>
    <cellStyle name="Total 3 2 2 2 6" xfId="11897" xr:uid="{38DC3BBF-EF2C-4883-B083-2B773033892D}"/>
    <cellStyle name="Total 3 2 2 2 7" xfId="10918" xr:uid="{B4A60672-6941-4A53-913F-3789962BFAC2}"/>
    <cellStyle name="Total 3 2 2 2 8" xfId="11509" xr:uid="{7905981B-AFA0-40CA-A6AB-C3FBC3D48CCB}"/>
    <cellStyle name="Total 3 2 2 2 9" xfId="11228" xr:uid="{D49CD1A5-C202-460D-979C-E6B86D6EA9F4}"/>
    <cellStyle name="Total 3 2 2 3" xfId="8563" xr:uid="{F5C35D8F-BEFB-4313-A4AF-9C5D5D9C9D96}"/>
    <cellStyle name="Total 3 2 2 3 2" xfId="13303" xr:uid="{286D6092-2D4F-49FA-AEE7-866EA335B6F4}"/>
    <cellStyle name="Total 3 2 2 3 3" xfId="14323" xr:uid="{3FC2DF8E-6A44-4939-A165-D6130DEFD142}"/>
    <cellStyle name="Total 3 2 2 3 4" xfId="15283" xr:uid="{D1E49060-D717-4D66-B828-ECD0293C7E94}"/>
    <cellStyle name="Total 3 2 2 3 5" xfId="16232" xr:uid="{75AB29F5-7AE1-4CFF-B096-2E779625029B}"/>
    <cellStyle name="Total 3 2 2 3 6" xfId="17105" xr:uid="{D6CD5C44-A264-4319-A81A-9610B882FDE6}"/>
    <cellStyle name="Total 3 2 2 3 7" xfId="17970" xr:uid="{6CDD44AD-A244-46FA-BB7C-69F1DB3655AF}"/>
    <cellStyle name="Total 3 2 2 3 8" xfId="18746" xr:uid="{710E7DC4-9512-4696-BFD8-A078DBE852F0}"/>
    <cellStyle name="Total 3 2 2 4" xfId="9573" xr:uid="{C0F7A072-FCC1-49C1-B24B-DD3431C30BC3}"/>
    <cellStyle name="Total 3 2 2 4 2" xfId="13977" xr:uid="{2BB6AB5B-227D-4AE4-A7E0-BCE3B4B7DCAE}"/>
    <cellStyle name="Total 3 2 2 4 3" xfId="14937" xr:uid="{7CBC7069-635A-472D-8E4D-20AA104FC888}"/>
    <cellStyle name="Total 3 2 2 4 4" xfId="15889" xr:uid="{68939ABA-B7BE-4E51-84A4-E2C94F82A8C4}"/>
    <cellStyle name="Total 3 2 2 4 5" xfId="16763" xr:uid="{6E09AAF7-EB12-469D-A37B-99C6D32C0950}"/>
    <cellStyle name="Total 3 2 2 4 6" xfId="17628" xr:uid="{697B6BF7-7D4E-4E63-9435-A2469A6292BF}"/>
    <cellStyle name="Total 3 2 2 4 7" xfId="18404" xr:uid="{D7B50FB1-3EE6-4335-979C-22322732B43D}"/>
    <cellStyle name="Total 3 2 2 4 8" xfId="19161" xr:uid="{2C955901-1FCB-4968-8A04-CFBEF051215B}"/>
    <cellStyle name="Total 3 2 2 5" xfId="12274" xr:uid="{3C2ED07F-38F5-4766-B1FD-62FA62324817}"/>
    <cellStyle name="Total 3 2 2 6" xfId="10589" xr:uid="{A5A6E800-6A98-4EA7-8E47-1174CE3878E1}"/>
    <cellStyle name="Total 3 2 2 7" xfId="13120" xr:uid="{75D6D191-536D-4018-BA4C-03933A11D427}"/>
    <cellStyle name="Total 3 2 2 8" xfId="9904" xr:uid="{F65108DB-B35F-46A6-AD7F-8A8E7A3F86E3}"/>
    <cellStyle name="Total 3 2 2 9" xfId="12290" xr:uid="{213FDBB7-FECE-4494-B419-1A8D5F395403}"/>
    <cellStyle name="Total 3 2 3" xfId="7187" xr:uid="{05CA467A-1242-45F1-8162-7BCB5F5517F9}"/>
    <cellStyle name="Total 3 2 3 10" xfId="11503" xr:uid="{7A3C3DCB-3A4A-4CC6-AB75-8DEA310097EC}"/>
    <cellStyle name="Total 3 2 3 2" xfId="8827" xr:uid="{D60BC2E8-E8AC-4398-92F4-CE11CE5CB6C5}"/>
    <cellStyle name="Total 3 2 3 2 2" xfId="13486" xr:uid="{8C2D8CB5-FCF7-45E2-A266-197EE93B4849}"/>
    <cellStyle name="Total 3 2 3 2 3" xfId="14492" xr:uid="{FD88CF2F-9ED1-4739-ABFC-C3E06FC33EC1}"/>
    <cellStyle name="Total 3 2 3 2 4" xfId="15450" xr:uid="{B078F0FE-59F1-4C52-9893-760CC019EF69}"/>
    <cellStyle name="Total 3 2 3 2 5" xfId="16376" xr:uid="{AC7A47B9-373C-46B6-A426-32BAC044071C}"/>
    <cellStyle name="Total 3 2 3 2 6" xfId="17247" xr:uid="{4EB60CDD-CA4D-4B96-8EE5-BF1B058DB140}"/>
    <cellStyle name="Total 3 2 3 2 7" xfId="18094" xr:uid="{4B505311-35C1-4516-A4EC-737B99EB2371}"/>
    <cellStyle name="Total 3 2 3 2 8" xfId="18861" xr:uid="{33E26CF3-A053-4E9E-9C86-2582E3BC221A}"/>
    <cellStyle name="Total 3 2 3 3" xfId="9688" xr:uid="{ED36C01E-58A7-45CF-95D7-E9B689908C7A}"/>
    <cellStyle name="Total 3 2 3 3 2" xfId="14092" xr:uid="{0DB1AFAC-A2A3-485A-89C4-AE5B952D26BB}"/>
    <cellStyle name="Total 3 2 3 3 3" xfId="15052" xr:uid="{CEA47CAE-E260-47AB-8BAC-FA4051C434CA}"/>
    <cellStyle name="Total 3 2 3 3 4" xfId="16004" xr:uid="{B80F3C2B-C097-4A52-A915-8EEDE1C27478}"/>
    <cellStyle name="Total 3 2 3 3 5" xfId="16878" xr:uid="{E09E3362-0B64-4E7B-98A9-3B8CE4D363D6}"/>
    <cellStyle name="Total 3 2 3 3 6" xfId="17743" xr:uid="{F43E31D5-C2C4-412F-BD0C-275625FC6056}"/>
    <cellStyle name="Total 3 2 3 3 7" xfId="18519" xr:uid="{37DE1882-C29D-43CE-AE8E-5F2FD4B71A99}"/>
    <cellStyle name="Total 3 2 3 3 8" xfId="19276" xr:uid="{98AAA449-FADE-4022-8CF4-1E607B082F4E}"/>
    <cellStyle name="Total 3 2 3 4" xfId="12457" xr:uid="{DD0D2B31-5AE9-43B2-B362-57D4CC475B6F}"/>
    <cellStyle name="Total 3 2 3 5" xfId="10420" xr:uid="{32344983-9428-4500-A5E1-EE0C793A80C5}"/>
    <cellStyle name="Total 3 2 3 6" xfId="13144" xr:uid="{BE0CF22F-CB99-434F-8D6B-B2DFC30F5C50}"/>
    <cellStyle name="Total 3 2 3 7" xfId="9884" xr:uid="{9820E93E-1399-47C8-94B8-F6798D21E615}"/>
    <cellStyle name="Total 3 2 3 8" xfId="11884" xr:uid="{08939938-C606-4780-BC0E-B9776BA01E1D}"/>
    <cellStyle name="Total 3 2 3 9" xfId="10927" xr:uid="{755F86D1-770B-4CD5-B12D-DC88B5B11358}"/>
    <cellStyle name="Total 3 2 4" xfId="8029" xr:uid="{3004F43E-E5D2-408B-BBB7-FE67F35E88D8}"/>
    <cellStyle name="Total 3 2 4 2" xfId="12997" xr:uid="{D9B2CF66-0F55-4BFA-954B-8F3924AE0C52}"/>
    <cellStyle name="Total 3 2 4 3" xfId="9993" xr:uid="{9C00EBAB-6775-47A6-B3C9-D95A1F32200C}"/>
    <cellStyle name="Total 3 2 4 4" xfId="11811" xr:uid="{64BCFA31-1FD3-4A7D-ABD5-2CC6AAC60A68}"/>
    <cellStyle name="Total 3 2 4 5" xfId="10992" xr:uid="{BD9AFC75-93F9-4461-8897-9FA88064910A}"/>
    <cellStyle name="Total 3 2 4 6" xfId="13099" xr:uid="{64625011-6CE1-457B-A1BB-7D5A0340326B}"/>
    <cellStyle name="Total 3 2 4 7" xfId="9920" xr:uid="{D6D35CEA-1CD7-4DAD-8524-EFBCFB486EEC}"/>
    <cellStyle name="Total 3 2 4 8" xfId="12788" xr:uid="{A72B2C25-094B-4B35-8632-AAA843E5AD99}"/>
    <cellStyle name="Total 3 2 5" xfId="9460" xr:uid="{0FB6FD76-67C1-41C9-9B5E-4CA1914B4BC4}"/>
    <cellStyle name="Total 3 2 5 2" xfId="13864" xr:uid="{FB5FB9B7-704E-47E2-BAF3-4C56FC013026}"/>
    <cellStyle name="Total 3 2 5 3" xfId="14824" xr:uid="{D21C8C50-8BC0-4B3A-AB60-178F60EC7F2E}"/>
    <cellStyle name="Total 3 2 5 4" xfId="15776" xr:uid="{A2DA515B-406C-4B03-A4F6-67D640F52151}"/>
    <cellStyle name="Total 3 2 5 5" xfId="16650" xr:uid="{BD317446-792C-4BFC-91C8-DFBCB93F73F7}"/>
    <cellStyle name="Total 3 2 5 6" xfId="17515" xr:uid="{C210585E-0FC7-41D8-9305-4547AA9C3480}"/>
    <cellStyle name="Total 3 2 5 7" xfId="18291" xr:uid="{640AE898-3C3B-439E-9392-BA56184BC11D}"/>
    <cellStyle name="Total 3 2 5 8" xfId="19048" xr:uid="{68C9433C-0314-4099-8281-08BD055C4487}"/>
    <cellStyle name="Total 3 2 6" xfId="11924" xr:uid="{4F729746-3621-45D7-8D04-1092CF7FCF42}"/>
    <cellStyle name="Total 3 2 7" xfId="10891" xr:uid="{CA32BE98-2800-4795-A43C-58C9C6A025E0}"/>
    <cellStyle name="Total 3 2 8" xfId="12068" xr:uid="{15C79631-F0DD-4B99-AF29-77B12260113E}"/>
    <cellStyle name="Total 3 2 9" xfId="10778" xr:uid="{8CD25DB2-E0AF-408C-9F4F-6F8002977DE8}"/>
    <cellStyle name="Total 3 3" xfId="6922" xr:uid="{62FF1451-17F8-49F7-8173-E70737316214}"/>
    <cellStyle name="Total 3 3 10" xfId="16455" xr:uid="{8847CF90-368C-46D4-9270-C400275C394D}"/>
    <cellStyle name="Total 3 3 11" xfId="17326" xr:uid="{75B90B64-7C30-4958-A4D7-938EDBBFE902}"/>
    <cellStyle name="Total 3 3 2" xfId="7724" xr:uid="{0A34F66A-83F6-435D-8F76-EF23A55C34AC}"/>
    <cellStyle name="Total 3 3 2 10" xfId="13381" xr:uid="{651D3D01-82A2-425B-A334-766A371B6FA1}"/>
    <cellStyle name="Total 3 3 2 2" xfId="9364" xr:uid="{3F1B38B9-4BF1-4538-A016-9DE0985D210E}"/>
    <cellStyle name="Total 3 3 2 2 2" xfId="13785" xr:uid="{6D78F20E-41E0-4FAD-ACF7-05766D831035}"/>
    <cellStyle name="Total 3 3 2 2 3" xfId="14747" xr:uid="{97A18FDE-4468-4857-AD77-8F1A394E4B04}"/>
    <cellStyle name="Total 3 3 2 2 4" xfId="15699" xr:uid="{E484F602-2CB6-4CD3-853A-3980C3774139}"/>
    <cellStyle name="Total 3 3 2 2 5" xfId="16577" xr:uid="{89D7509B-6B37-4C82-A4F5-8092936883E0}"/>
    <cellStyle name="Total 3 3 2 2 6" xfId="17442" xr:uid="{4D4A6636-1312-4D11-9269-0C58CEB296B1}"/>
    <cellStyle name="Total 3 3 2 2 7" xfId="18218" xr:uid="{88A4A394-9510-44EE-8244-446FA4A2CDD0}"/>
    <cellStyle name="Total 3 3 2 2 8" xfId="18975" xr:uid="{810DB73C-E752-429B-9DB0-CF846F912FAD}"/>
    <cellStyle name="Total 3 3 2 3" xfId="9802" xr:uid="{5A0694DC-FE9D-4770-9D05-508553AFD1D9}"/>
    <cellStyle name="Total 3 3 2 3 2" xfId="14206" xr:uid="{DBD06FEA-76A8-4BEB-8296-6711294EE917}"/>
    <cellStyle name="Total 3 3 2 3 3" xfId="15166" xr:uid="{8486650E-0178-4BBE-87EB-09DEB4AC0B7F}"/>
    <cellStyle name="Total 3 3 2 3 4" xfId="16118" xr:uid="{DA2D9C62-F9ED-4801-ACF8-A0134D47F387}"/>
    <cellStyle name="Total 3 3 2 3 5" xfId="16992" xr:uid="{73D98B62-B5A8-429D-8F14-0E69E3D2383F}"/>
    <cellStyle name="Total 3 3 2 3 6" xfId="17857" xr:uid="{08206E8A-C9EC-44B1-8284-DD9F998FD5F0}"/>
    <cellStyle name="Total 3 3 2 3 7" xfId="18633" xr:uid="{C54CBD68-B178-486D-BAC1-5DDE784CDB85}"/>
    <cellStyle name="Total 3 3 2 3 8" xfId="19390" xr:uid="{DD09A1A2-51DD-4880-87F8-0713D21F2A8F}"/>
    <cellStyle name="Total 3 3 2 4" xfId="12771" xr:uid="{7BC5FBC1-0DC4-42C2-AC7D-9E96E7752831}"/>
    <cellStyle name="Total 3 3 2 5" xfId="148" xr:uid="{A8E7EE80-86D6-49C7-8B4E-79B3C3C238ED}"/>
    <cellStyle name="Total 3 3 2 6" xfId="11944" xr:uid="{64F7A90E-1C63-439B-AF1E-BD0CD9CA5944}"/>
    <cellStyle name="Total 3 3 2 7" xfId="10871" xr:uid="{FAF576CC-E991-48AA-AC62-6B0445144E80}"/>
    <cellStyle name="Total 3 3 2 8" xfId="11549" xr:uid="{9012B31B-B21C-49EF-A726-170E318BAC82}"/>
    <cellStyle name="Total 3 3 2 9" xfId="11188" xr:uid="{F43C02A4-35F6-4980-B753-1022B1751FF4}"/>
    <cellStyle name="Total 3 3 3" xfId="8562" xr:uid="{F0C973C2-B9E7-46C6-81CE-6D875696D7A9}"/>
    <cellStyle name="Total 3 3 3 2" xfId="13302" xr:uid="{888D82AF-996F-44B6-ACFC-60685C1156E0}"/>
    <cellStyle name="Total 3 3 3 3" xfId="14322" xr:uid="{B727EE03-699D-46D3-A79D-364BF6668A94}"/>
    <cellStyle name="Total 3 3 3 4" xfId="15282" xr:uid="{316DC153-DCE0-4F5B-943F-BD983C8D4AC7}"/>
    <cellStyle name="Total 3 3 3 5" xfId="16231" xr:uid="{8F9D1363-DF66-41C1-9AAE-6BA0AE92F14D}"/>
    <cellStyle name="Total 3 3 3 6" xfId="17104" xr:uid="{9F0B96DB-4D41-4FC0-8C94-E87CD3028ED9}"/>
    <cellStyle name="Total 3 3 3 7" xfId="17969" xr:uid="{1F443FCC-D7FD-42B4-B956-B2DBBA8B956E}"/>
    <cellStyle name="Total 3 3 3 8" xfId="18745" xr:uid="{5AEC8FA9-8672-4A13-BEC8-85C89FBB82F0}"/>
    <cellStyle name="Total 3 3 4" xfId="9572" xr:uid="{B3B1123B-5AD4-4CF5-8E4C-51387D3F2A1C}"/>
    <cellStyle name="Total 3 3 4 2" xfId="13976" xr:uid="{6C360684-974E-4C14-80E3-7AE7C1A10E75}"/>
    <cellStyle name="Total 3 3 4 3" xfId="14936" xr:uid="{E605EBED-446C-462E-8211-2E04A44A3A9B}"/>
    <cellStyle name="Total 3 3 4 4" xfId="15888" xr:uid="{E31F5402-F180-49A0-827B-5349A30EDBAD}"/>
    <cellStyle name="Total 3 3 4 5" xfId="16762" xr:uid="{05785EF2-D646-427B-BC14-09122DBC1F84}"/>
    <cellStyle name="Total 3 3 4 6" xfId="17627" xr:uid="{0E085C2E-D094-47C3-A085-B4649472EE00}"/>
    <cellStyle name="Total 3 3 4 7" xfId="18403" xr:uid="{6A383B30-2523-4B7F-815E-F6B7241FF4FC}"/>
    <cellStyle name="Total 3 3 4 8" xfId="19160" xr:uid="{4C578557-4A61-47C4-A159-2598B623EEBE}"/>
    <cellStyle name="Total 3 3 5" xfId="12273" xr:uid="{00769A36-68B1-46C6-A851-3902E4D02C91}"/>
    <cellStyle name="Total 3 3 6" xfId="10590" xr:uid="{A7D66910-8CAD-4888-90F5-971FBC719CCD}"/>
    <cellStyle name="Total 3 3 7" xfId="13625" xr:uid="{851D01C6-084F-439E-9AF3-32656B77FABE}"/>
    <cellStyle name="Total 3 3 8" xfId="14603" xr:uid="{883F6922-4062-49E8-BE34-DE9AE806A880}"/>
    <cellStyle name="Total 3 3 9" xfId="15556" xr:uid="{E048C455-C8F0-4B87-966E-1649C550735A}"/>
    <cellStyle name="Total 3 4" xfId="7186" xr:uid="{2893781F-460D-4A2E-9324-44D2ACC6E5F1}"/>
    <cellStyle name="Total 3 4 10" xfId="17344" xr:uid="{0E254D22-7BDE-4E62-9E00-9329ED6155FA}"/>
    <cellStyle name="Total 3 4 2" xfId="8826" xr:uid="{F6A51479-BCB3-427D-9E1C-E8DE531CC750}"/>
    <cellStyle name="Total 3 4 2 2" xfId="13485" xr:uid="{CCAA93B6-F1E8-4FFC-B47E-669C7C2D26DA}"/>
    <cellStyle name="Total 3 4 2 3" xfId="14491" xr:uid="{E9FA2685-59C5-4AAC-A689-2C4F7E1C74FB}"/>
    <cellStyle name="Total 3 4 2 4" xfId="15449" xr:uid="{4D05ACE0-A2CC-4EC7-A591-868BDAE550A2}"/>
    <cellStyle name="Total 3 4 2 5" xfId="16375" xr:uid="{04349EFB-1699-4FB4-A187-F287EC5C1A6C}"/>
    <cellStyle name="Total 3 4 2 6" xfId="17246" xr:uid="{4403BBCD-A55D-4460-BFB2-CDBA72AEEEBF}"/>
    <cellStyle name="Total 3 4 2 7" xfId="18093" xr:uid="{36618A27-F601-4A73-9C15-EEA71FC86009}"/>
    <cellStyle name="Total 3 4 2 8" xfId="18860" xr:uid="{5ED5C2BD-668D-4E05-A759-A2CF8B277D60}"/>
    <cellStyle name="Total 3 4 3" xfId="9687" xr:uid="{603122E5-B070-401F-B9FF-F61AA7339902}"/>
    <cellStyle name="Total 3 4 3 2" xfId="14091" xr:uid="{E6566C52-D7F5-4BF5-9637-A78CFDD1465D}"/>
    <cellStyle name="Total 3 4 3 3" xfId="15051" xr:uid="{20F204D5-DD1E-4285-8DAC-4F73F31ED2E3}"/>
    <cellStyle name="Total 3 4 3 4" xfId="16003" xr:uid="{9EDE70D8-694C-4603-9B82-75AF34A9EF4F}"/>
    <cellStyle name="Total 3 4 3 5" xfId="16877" xr:uid="{819B8086-AF19-4C7F-B93D-1C42D7CBA8E6}"/>
    <cellStyle name="Total 3 4 3 6" xfId="17742" xr:uid="{5E516F8B-5094-42A4-8E73-E70EFA491EBE}"/>
    <cellStyle name="Total 3 4 3 7" xfId="18518" xr:uid="{1244E710-BE87-4920-9468-5DFCF9DAAFE1}"/>
    <cellStyle name="Total 3 4 3 8" xfId="19275" xr:uid="{913DA153-B134-42CC-94F1-116768FF4D14}"/>
    <cellStyle name="Total 3 4 4" xfId="12456" xr:uid="{BB7C829E-BB88-4094-A0B8-2A2A9EC882D1}"/>
    <cellStyle name="Total 3 4 5" xfId="10421" xr:uid="{F1645FDF-A78B-4F6B-B759-E34C0ADB7BBA}"/>
    <cellStyle name="Total 3 4 6" xfId="13652" xr:uid="{57B3F6DA-4EDB-4B2B-A4E7-F561827D5633}"/>
    <cellStyle name="Total 3 4 7" xfId="14628" xr:uid="{F9409FD5-DD35-4E98-94D0-E6C260F560BA}"/>
    <cellStyle name="Total 3 4 8" xfId="15580" xr:uid="{CA103C87-D458-4961-8990-9B2C760B4989}"/>
    <cellStyle name="Total 3 4 9" xfId="16475" xr:uid="{DE111F8D-E422-4D40-B694-1A4A930BFB55}"/>
    <cellStyle name="Total 3 5" xfId="8028" xr:uid="{A5E7B23C-E65C-4654-990A-5EA8F071A914}"/>
    <cellStyle name="Total 3 5 2" xfId="12996" xr:uid="{D49140B7-AA49-4D2A-B1E2-750916C38949}"/>
    <cellStyle name="Total 3 5 3" xfId="9994" xr:uid="{B765265B-CB31-4240-859A-E24971841883}"/>
    <cellStyle name="Total 3 5 4" xfId="11810" xr:uid="{F0395AA2-92B5-41C0-9E3E-3C7F1C04DDA1}"/>
    <cellStyle name="Total 3 5 5" xfId="10993" xr:uid="{D4664626-D90D-4C1E-8872-5DBD9D8DCB7D}"/>
    <cellStyle name="Total 3 5 6" xfId="13597" xr:uid="{59E8151A-C2AB-481A-98E4-E081674C8236}"/>
    <cellStyle name="Total 3 5 7" xfId="14579" xr:uid="{349BD455-9655-4716-9980-C2EE800736BF}"/>
    <cellStyle name="Total 3 5 8" xfId="15532" xr:uid="{40A4BD16-A56B-4FD6-A31F-6942E2624B91}"/>
    <cellStyle name="Total 3 6" xfId="9459" xr:uid="{BF2D6E0B-9907-414E-8D47-0E75F7EA96E7}"/>
    <cellStyle name="Total 3 6 2" xfId="13863" xr:uid="{C3145D90-889D-4F25-8968-9CD86A90BF33}"/>
    <cellStyle name="Total 3 6 3" xfId="14823" xr:uid="{3500B733-8716-452E-8953-D6F7FF1A7BB0}"/>
    <cellStyle name="Total 3 6 4" xfId="15775" xr:uid="{3E1A9752-0034-4F86-9FC3-E013EDE13923}"/>
    <cellStyle name="Total 3 6 5" xfId="16649" xr:uid="{50B14B19-BFDD-4D4A-BFFA-5569E015985D}"/>
    <cellStyle name="Total 3 6 6" xfId="17514" xr:uid="{4982FBF2-F2DD-4547-9761-CEB9E55C81CC}"/>
    <cellStyle name="Total 3 6 7" xfId="18290" xr:uid="{1E02DA76-48CE-4A06-8895-5CEAF6104BC3}"/>
    <cellStyle name="Total 3 6 8" xfId="19047" xr:uid="{2845C2B3-1D1B-4B85-A26B-C30FB22B2D76}"/>
    <cellStyle name="Total 3 7" xfId="11923" xr:uid="{B7053BF7-BFAD-4CEE-804B-0B3D792E00C9}"/>
    <cellStyle name="Total 3 8" xfId="10892" xr:uid="{38FCBA05-7EEC-4281-BCB9-43C11E2B45CE}"/>
    <cellStyle name="Total 3 9" xfId="11534" xr:uid="{8DC571E1-3797-4DB2-A9D6-BD70A95B946D}"/>
    <cellStyle name="Total 4" xfId="6301" xr:uid="{5E470ED8-5647-4F44-9E81-EC3FABE2CAF0}"/>
    <cellStyle name="Total 4 10" xfId="10323" xr:uid="{D4DE33A2-5174-4B5A-B3C9-0C271650C1B8}"/>
    <cellStyle name="Total 4 11" xfId="12647" xr:uid="{3977C560-A5AE-4CE4-A319-EEF12BFA1B9B}"/>
    <cellStyle name="Total 4 12" xfId="10265" xr:uid="{45A34736-5311-4875-9103-4972B78D38F4}"/>
    <cellStyle name="Total 4 13" xfId="13157" xr:uid="{EC86A4F1-E43B-49A8-A075-3334511B4C1A}"/>
    <cellStyle name="Total 4 2" xfId="6302" xr:uid="{BB1B83EE-6FD8-4266-A706-BCEB93415689}"/>
    <cellStyle name="Total 4 2 10" xfId="15535" xr:uid="{482F7B4F-86CA-4F77-91FF-8081546EE2C1}"/>
    <cellStyle name="Total 4 2 11" xfId="16438" xr:uid="{B94C26DD-6AB3-43FC-BCFF-0B5B84546C66}"/>
    <cellStyle name="Total 4 2 12" xfId="17309" xr:uid="{66ED6292-AB91-447C-ABC7-43BAA003816D}"/>
    <cellStyle name="Total 4 2 2" xfId="6925" xr:uid="{CFEA2435-517A-4518-AB4B-E370183328FE}"/>
    <cellStyle name="Total 4 2 2 10" xfId="11033" xr:uid="{F04986FD-BE10-4092-9B94-EA261114A958}"/>
    <cellStyle name="Total 4 2 2 11" xfId="13590" xr:uid="{4FE3A837-8C2E-4009-BDEC-A73C3F379D74}"/>
    <cellStyle name="Total 4 2 2 2" xfId="7725" xr:uid="{90ECE258-0D0E-480A-B2CE-85956AE9DEC5}"/>
    <cellStyle name="Total 4 2 2 2 10" xfId="13084" xr:uid="{23A93D67-F533-4F3B-9565-FBCD0A18FE0B}"/>
    <cellStyle name="Total 4 2 2 2 2" xfId="9365" xr:uid="{7B639129-03CA-475C-84B8-B3E52CC42B7A}"/>
    <cellStyle name="Total 4 2 2 2 2 2" xfId="13786" xr:uid="{254A7F5D-E07D-41EB-B4FC-DED7246CB13F}"/>
    <cellStyle name="Total 4 2 2 2 2 3" xfId="14748" xr:uid="{C12D4854-2215-4E8C-AEF9-89247363B663}"/>
    <cellStyle name="Total 4 2 2 2 2 4" xfId="15700" xr:uid="{06AF3141-3F3F-4A3A-8FA7-13DF5C5E39E3}"/>
    <cellStyle name="Total 4 2 2 2 2 5" xfId="16578" xr:uid="{A64E8AFC-E26B-4130-8582-7375FAC26DBC}"/>
    <cellStyle name="Total 4 2 2 2 2 6" xfId="17443" xr:uid="{3EAE3826-B9AF-4DE2-985B-25C3541491A0}"/>
    <cellStyle name="Total 4 2 2 2 2 7" xfId="18219" xr:uid="{197B83F5-5743-4969-B0AA-A8EE1AC2BFEB}"/>
    <cellStyle name="Total 4 2 2 2 2 8" xfId="18976" xr:uid="{127789DC-4037-4175-AC49-BA5BF8933481}"/>
    <cellStyle name="Total 4 2 2 2 3" xfId="9803" xr:uid="{7421C958-BD77-407B-A24F-EEEE65B00A7C}"/>
    <cellStyle name="Total 4 2 2 2 3 2" xfId="14207" xr:uid="{285021C6-A80D-497E-BAC1-A31F25A4EBD1}"/>
    <cellStyle name="Total 4 2 2 2 3 3" xfId="15167" xr:uid="{76DF2EA0-9276-475C-8B3A-F1384BAD6403}"/>
    <cellStyle name="Total 4 2 2 2 3 4" xfId="16119" xr:uid="{47D06980-FF6D-4608-9889-47AAF7FE4679}"/>
    <cellStyle name="Total 4 2 2 2 3 5" xfId="16993" xr:uid="{D6DF820C-CB3E-45C7-96E5-E50C9344DE09}"/>
    <cellStyle name="Total 4 2 2 2 3 6" xfId="17858" xr:uid="{420BA6BD-0286-43CC-B0C5-47464D489457}"/>
    <cellStyle name="Total 4 2 2 2 3 7" xfId="18634" xr:uid="{E459AF18-6E65-4D8A-9F77-8C6C9C29EAE8}"/>
    <cellStyle name="Total 4 2 2 2 3 8" xfId="19391" xr:uid="{82AAC425-2E30-4488-89B1-6E256648F19D}"/>
    <cellStyle name="Total 4 2 2 2 4" xfId="12772" xr:uid="{FB7F6946-EB96-4E0C-928D-A8CC1C8E37B2}"/>
    <cellStyle name="Total 4 2 2 2 5" xfId="10212" xr:uid="{7B0E488F-ED04-433B-B375-EF040D3D84EF}"/>
    <cellStyle name="Total 4 2 2 2 6" xfId="12024" xr:uid="{DB26F6F4-524A-400B-99D3-B8891026A85B}"/>
    <cellStyle name="Total 4 2 2 2 7" xfId="10808" xr:uid="{55A0AD54-DEA8-4789-8077-87296169990C}"/>
    <cellStyle name="Total 4 2 2 2 8" xfId="11609" xr:uid="{4EC380B0-C074-4B61-9547-F3716183ABAF}"/>
    <cellStyle name="Total 4 2 2 2 9" xfId="11148" xr:uid="{D784DFFB-A388-4449-8F3D-EA8B7924C7BD}"/>
    <cellStyle name="Total 4 2 2 3" xfId="8565" xr:uid="{670623D8-8B37-4EEA-9FE4-BCDE10E4820B}"/>
    <cellStyle name="Total 4 2 2 3 2" xfId="13305" xr:uid="{E1669411-4B96-4B25-A6DD-9AF395095ADB}"/>
    <cellStyle name="Total 4 2 2 3 3" xfId="14325" xr:uid="{EAFE351F-46A3-4F72-B103-62B1912055FC}"/>
    <cellStyle name="Total 4 2 2 3 4" xfId="15285" xr:uid="{53062DD5-DB7E-4B35-8E7F-BFEC8A176977}"/>
    <cellStyle name="Total 4 2 2 3 5" xfId="16234" xr:uid="{92770C4C-FDB9-4012-8397-0339F3AEDF79}"/>
    <cellStyle name="Total 4 2 2 3 6" xfId="17107" xr:uid="{37E17548-E962-4078-83D5-E341347B327C}"/>
    <cellStyle name="Total 4 2 2 3 7" xfId="17972" xr:uid="{428A1392-DBB9-4704-A09D-9322867515B9}"/>
    <cellStyle name="Total 4 2 2 3 8" xfId="18748" xr:uid="{603DCB63-7EB0-4959-B52B-114264E9169D}"/>
    <cellStyle name="Total 4 2 2 4" xfId="9575" xr:uid="{97841EC6-502D-4C04-B2D7-EC5C5AD18C1D}"/>
    <cellStyle name="Total 4 2 2 4 2" xfId="13979" xr:uid="{F08C2360-54DD-498E-993E-2C0B5F886E2C}"/>
    <cellStyle name="Total 4 2 2 4 3" xfId="14939" xr:uid="{F1DBDE81-67D2-4155-9191-462AC21D8757}"/>
    <cellStyle name="Total 4 2 2 4 4" xfId="15891" xr:uid="{E8BD6F9B-6C7D-4368-B100-1B36C935C833}"/>
    <cellStyle name="Total 4 2 2 4 5" xfId="16765" xr:uid="{BBE1FF47-DD68-484F-BCD4-078BF75E274D}"/>
    <cellStyle name="Total 4 2 2 4 6" xfId="17630" xr:uid="{D95249DE-C255-432D-968A-D03F3CF889DF}"/>
    <cellStyle name="Total 4 2 2 4 7" xfId="18406" xr:uid="{9FD88B27-7FB4-41F3-80F4-E770BCBE81C8}"/>
    <cellStyle name="Total 4 2 2 4 8" xfId="19163" xr:uid="{1322A9CD-5D49-4755-9A99-6E576F0E93DD}"/>
    <cellStyle name="Total 4 2 2 5" xfId="12276" xr:uid="{908FB92E-40ED-4EC3-954B-7E00EBFE0C28}"/>
    <cellStyle name="Total 4 2 2 6" xfId="10587" xr:uid="{3D8D4FB3-5D97-4497-8C77-DAA1CDBE148A}"/>
    <cellStyle name="Total 4 2 2 7" xfId="12604" xr:uid="{B6784945-6889-42A6-9B29-0E7C95548CD5}"/>
    <cellStyle name="Total 4 2 2 8" xfId="10298" xr:uid="{082D37C6-C916-4245-9512-7599D0252DFE}"/>
    <cellStyle name="Total 4 2 2 9" xfId="11762" xr:uid="{2DE78F11-BF93-4B78-BDB3-E27979FA9EF5}"/>
    <cellStyle name="Total 4 2 3" xfId="7189" xr:uid="{4A753A11-B34D-43DB-9FA9-A30A7D29C2E9}"/>
    <cellStyle name="Total 4 2 3 10" xfId="11582" xr:uid="{DDEEF795-7F01-4240-B16D-C5AF8824DF6C}"/>
    <cellStyle name="Total 4 2 3 2" xfId="8829" xr:uid="{0462ED66-30FD-426A-9674-775B2D1BC0F1}"/>
    <cellStyle name="Total 4 2 3 2 2" xfId="13488" xr:uid="{82050BE2-79F9-42B1-AAD0-D0A8A137840B}"/>
    <cellStyle name="Total 4 2 3 2 3" xfId="14494" xr:uid="{DCDDD1E1-4F51-4CC2-A77A-FD19306E60BB}"/>
    <cellStyle name="Total 4 2 3 2 4" xfId="15452" xr:uid="{7C287BBE-DCE5-4EED-AB37-4FD8CB2649B5}"/>
    <cellStyle name="Total 4 2 3 2 5" xfId="16378" xr:uid="{AC241BD1-2824-4487-9AC7-F1A590BC0983}"/>
    <cellStyle name="Total 4 2 3 2 6" xfId="17249" xr:uid="{175226CB-C2DA-4FBD-8C64-61C7FE362D4A}"/>
    <cellStyle name="Total 4 2 3 2 7" xfId="18096" xr:uid="{64900B45-BAC6-4290-9046-EB9CBE819C17}"/>
    <cellStyle name="Total 4 2 3 2 8" xfId="18863" xr:uid="{1FF6C896-AC11-493F-BA39-9B61E4498FF1}"/>
    <cellStyle name="Total 4 2 3 3" xfId="9690" xr:uid="{7AD60231-0AE2-47FD-BECB-8715B96E4A31}"/>
    <cellStyle name="Total 4 2 3 3 2" xfId="14094" xr:uid="{C2E2DB96-3698-42B1-BB34-19D9D1EADC9C}"/>
    <cellStyle name="Total 4 2 3 3 3" xfId="15054" xr:uid="{11BD0369-3236-4894-88F6-99011E228AE3}"/>
    <cellStyle name="Total 4 2 3 3 4" xfId="16006" xr:uid="{20AD195E-A1FF-46D7-A5BF-8C59AA1C07D7}"/>
    <cellStyle name="Total 4 2 3 3 5" xfId="16880" xr:uid="{98BCFD36-31D3-407A-B01E-C5B3A0F5B04C}"/>
    <cellStyle name="Total 4 2 3 3 6" xfId="17745" xr:uid="{F061A2BB-B274-4321-9C59-8F1952CC232D}"/>
    <cellStyle name="Total 4 2 3 3 7" xfId="18521" xr:uid="{2E424FDE-6B7C-486F-9891-645BD178F854}"/>
    <cellStyle name="Total 4 2 3 3 8" xfId="19278" xr:uid="{184C2965-C32F-44C4-8B4A-356E214CBF5D}"/>
    <cellStyle name="Total 4 2 3 4" xfId="12459" xr:uid="{85FF83E4-8BCD-479E-A70B-A786714AA8E6}"/>
    <cellStyle name="Total 4 2 3 5" xfId="10418" xr:uid="{86EA8187-CD22-4E70-B330-6384BC7BD85D}"/>
    <cellStyle name="Total 4 2 3 6" xfId="12634" xr:uid="{176F059A-4868-46E1-971E-888F38F8A7C5}"/>
    <cellStyle name="Total 4 2 3 7" xfId="10274" xr:uid="{F1BE9BA0-3CB1-400D-A36D-FF1274124EEC}"/>
    <cellStyle name="Total 4 2 3 8" xfId="11989" xr:uid="{F5F294D5-0BBE-4E5E-94BF-109AF7309F0E}"/>
    <cellStyle name="Total 4 2 3 9" xfId="10838" xr:uid="{5CB060C1-E4B0-495B-979E-71F3C4A8F951}"/>
    <cellStyle name="Total 4 2 4" xfId="8031" xr:uid="{1E56271D-5FF2-4C44-8AAA-DDF58F1EC837}"/>
    <cellStyle name="Total 4 2 4 2" xfId="12999" xr:uid="{C7028577-BCFC-4742-B962-FBB79502D35F}"/>
    <cellStyle name="Total 4 2 4 3" xfId="9991" xr:uid="{05246F3D-F3BB-4BC9-993D-14E35EDBA4A1}"/>
    <cellStyle name="Total 4 2 4 4" xfId="11813" xr:uid="{4237C85A-2D88-41EF-91E7-A338396D7341}"/>
    <cellStyle name="Total 4 2 4 5" xfId="10990" xr:uid="{B33BFD41-912A-4BEF-8E02-62CA507F3984}"/>
    <cellStyle name="Total 4 2 4 6" xfId="12572" xr:uid="{277D30AB-421E-4FF2-A5D1-4621F3058547}"/>
    <cellStyle name="Total 4 2 4 7" xfId="10325" xr:uid="{A3F65DD3-E346-454C-ADEE-1C6BAD55946D}"/>
    <cellStyle name="Total 4 2 4 8" xfId="11739" xr:uid="{B413C450-3E91-4D88-B8BD-F8D159FB405A}"/>
    <cellStyle name="Total 4 2 5" xfId="9462" xr:uid="{EAA4AACD-F8C2-410C-AEAB-355DED6ADD29}"/>
    <cellStyle name="Total 4 2 5 2" xfId="13866" xr:uid="{57F2AA84-D220-4C4A-BA09-F11E34CAA070}"/>
    <cellStyle name="Total 4 2 5 3" xfId="14826" xr:uid="{07584486-7BB1-47A6-8A62-5BA29D7DC900}"/>
    <cellStyle name="Total 4 2 5 4" xfId="15778" xr:uid="{B139B659-5468-4944-AA8E-7851FE1342A0}"/>
    <cellStyle name="Total 4 2 5 5" xfId="16652" xr:uid="{8B9AF854-71CE-4662-AF48-FCDDE8F479C7}"/>
    <cellStyle name="Total 4 2 5 6" xfId="17517" xr:uid="{47DC4211-B744-41F8-815F-88A6B1435771}"/>
    <cellStyle name="Total 4 2 5 7" xfId="18293" xr:uid="{EB0F609F-3603-44ED-B549-66257A445151}"/>
    <cellStyle name="Total 4 2 5 8" xfId="19050" xr:uid="{FCD1B3C4-FF8D-404D-9B3A-BBC868E3FC70}"/>
    <cellStyle name="Total 4 2 6" xfId="11926" xr:uid="{7A6B7100-9B15-482F-A5C9-16C229BD5411}"/>
    <cellStyle name="Total 4 2 7" xfId="10889" xr:uid="{39A1EF41-5EA2-4CF5-A33D-E637061E8456}"/>
    <cellStyle name="Total 4 2 8" xfId="13601" xr:uid="{21CB3C98-6A5D-4902-9B5C-36F9EFDE5A92}"/>
    <cellStyle name="Total 4 2 9" xfId="14582" xr:uid="{F95BFD52-FC4C-46A4-8039-195039B2CDDB}"/>
    <cellStyle name="Total 4 3" xfId="6924" xr:uid="{EAAFF89D-BA44-4B94-B041-F57A5FFF4B90}"/>
    <cellStyle name="Total 4 3 10" xfId="11123" xr:uid="{0DAFA060-FF71-479D-B3F3-D6900ED86AB4}"/>
    <cellStyle name="Total 4 3 11" xfId="13383" xr:uid="{64C1511E-9D96-43B4-8553-C0BA8348C59C}"/>
    <cellStyle name="Total 4 3 2" xfId="7726" xr:uid="{8FB6E83B-D28B-4CA5-9567-67889AAF1721}"/>
    <cellStyle name="Total 4 3 2 10" xfId="11224" xr:uid="{7AF201B0-E533-4707-86A2-340F99AFC217}"/>
    <cellStyle name="Total 4 3 2 2" xfId="9366" xr:uid="{E0AD449F-427D-439F-97A8-D036C64D77DA}"/>
    <cellStyle name="Total 4 3 2 2 2" xfId="13787" xr:uid="{2700AD20-73F3-4492-A829-66330D21CCDA}"/>
    <cellStyle name="Total 4 3 2 2 3" xfId="14749" xr:uid="{E15AE3A2-076B-414C-8AD2-201EBDC18A88}"/>
    <cellStyle name="Total 4 3 2 2 4" xfId="15701" xr:uid="{FE48DDE6-15C2-40D9-8B7B-B51B6456A33E}"/>
    <cellStyle name="Total 4 3 2 2 5" xfId="16579" xr:uid="{F0ABA225-0520-45C7-BA85-6A7535896245}"/>
    <cellStyle name="Total 4 3 2 2 6" xfId="17444" xr:uid="{A54180A8-087C-4E61-A6EF-EA43F28FBD3D}"/>
    <cellStyle name="Total 4 3 2 2 7" xfId="18220" xr:uid="{36CC21DB-CCF5-48BB-8948-73CEDC2A05FF}"/>
    <cellStyle name="Total 4 3 2 2 8" xfId="18977" xr:uid="{5641D056-127F-4024-9A4A-C5D67AB11E90}"/>
    <cellStyle name="Total 4 3 2 3" xfId="9804" xr:uid="{A2671C17-3DD8-47F6-9053-9628D72FBB0F}"/>
    <cellStyle name="Total 4 3 2 3 2" xfId="14208" xr:uid="{92709E49-BB18-44C7-95DA-9BB017766368}"/>
    <cellStyle name="Total 4 3 2 3 3" xfId="15168" xr:uid="{384760E8-E6D1-4D03-9441-4CEEFB63E8F7}"/>
    <cellStyle name="Total 4 3 2 3 4" xfId="16120" xr:uid="{D8D5A694-BBA6-403D-8FF1-AB5E2012F591}"/>
    <cellStyle name="Total 4 3 2 3 5" xfId="16994" xr:uid="{BA6FECBD-8F8D-4A5C-B106-FD06A3A0BED0}"/>
    <cellStyle name="Total 4 3 2 3 6" xfId="17859" xr:uid="{5D62449B-2396-452A-8259-5F9A055A34EB}"/>
    <cellStyle name="Total 4 3 2 3 7" xfId="18635" xr:uid="{08CDC2AA-E76E-47BE-8D94-1DD705BD22AD}"/>
    <cellStyle name="Total 4 3 2 3 8" xfId="19392" xr:uid="{F8CEF3FE-C363-43A3-8010-1912D557B80A}"/>
    <cellStyle name="Total 4 3 2 4" xfId="12773" xr:uid="{5D9B26AA-B976-49AE-98F7-2534DE2F8534}"/>
    <cellStyle name="Total 4 3 2 5" xfId="10211" xr:uid="{3DCC994C-A71C-4496-ABE8-119C404C0FD2}"/>
    <cellStyle name="Total 4 3 2 6" xfId="9832" xr:uid="{1E6F7F85-2968-449F-85BA-A68F01119C96}"/>
    <cellStyle name="Total 4 3 2 7" xfId="11902" xr:uid="{FC4441AF-2B47-4024-BEF2-B8A104DCAD0F}"/>
    <cellStyle name="Total 4 3 2 8" xfId="10913" xr:uid="{4D0D55E8-5A7B-415B-B5AD-94689822A61B}"/>
    <cellStyle name="Total 4 3 2 9" xfId="11513" xr:uid="{3D819ED0-784D-4849-8AA0-90BEDEC69CF3}"/>
    <cellStyle name="Total 4 3 3" xfId="8564" xr:uid="{87ED86F2-66CB-413A-9BF2-2073C14E6BD1}"/>
    <cellStyle name="Total 4 3 3 2" xfId="13304" xr:uid="{C7015034-0BB6-4328-8B73-A58871BEBFD3}"/>
    <cellStyle name="Total 4 3 3 3" xfId="14324" xr:uid="{9673125A-3B4F-4C1E-BBF1-EF5D74B4F411}"/>
    <cellStyle name="Total 4 3 3 4" xfId="15284" xr:uid="{D565B8EB-2D8C-4DF1-A81E-15143733AC5E}"/>
    <cellStyle name="Total 4 3 3 5" xfId="16233" xr:uid="{9F592D3D-1295-4D1C-98F6-707313CACEC0}"/>
    <cellStyle name="Total 4 3 3 6" xfId="17106" xr:uid="{0DF2FE34-FEB5-441D-AE6C-7DA4922BC1EF}"/>
    <cellStyle name="Total 4 3 3 7" xfId="17971" xr:uid="{E2DCDCB3-E6BB-4B7D-A97C-7974799DC255}"/>
    <cellStyle name="Total 4 3 3 8" xfId="18747" xr:uid="{72EEAD69-D9E8-4F48-BA96-A2885D9309F3}"/>
    <cellStyle name="Total 4 3 4" xfId="9574" xr:uid="{6157B08C-FD92-43B4-BD5C-8DB2F565BE73}"/>
    <cellStyle name="Total 4 3 4 2" xfId="13978" xr:uid="{0EE3271B-A5FE-4EBD-A8E0-52238A34BFC5}"/>
    <cellStyle name="Total 4 3 4 3" xfId="14938" xr:uid="{CED247FB-CEF2-4304-AAC0-0C85901F0C19}"/>
    <cellStyle name="Total 4 3 4 4" xfId="15890" xr:uid="{85C5CD15-2C13-4441-9A5D-06909DE36C89}"/>
    <cellStyle name="Total 4 3 4 5" xfId="16764" xr:uid="{3F16915A-0EED-4235-85BE-F44D20FDDA03}"/>
    <cellStyle name="Total 4 3 4 6" xfId="17629" xr:uid="{D20FCE4F-D2F2-45E1-893B-C4B6E73BCABA}"/>
    <cellStyle name="Total 4 3 4 7" xfId="18405" xr:uid="{066176E2-5C12-4AF7-B75A-3007E86BE14C}"/>
    <cellStyle name="Total 4 3 4 8" xfId="19162" xr:uid="{599D6F61-9C87-4640-9085-6E20A1560FDF}"/>
    <cellStyle name="Total 4 3 5" xfId="12275" xr:uid="{9AA49DD3-03D2-4969-938D-4EC4B73667CE}"/>
    <cellStyle name="Total 4 3 6" xfId="10588" xr:uid="{DEF91FB7-552F-4ADF-B5B5-FF1620C634AF}"/>
    <cellStyle name="Total 4 3 7" xfId="12088" xr:uid="{3106BB14-3F2A-4390-A279-41D01D90C728}"/>
    <cellStyle name="Total 4 3 8" xfId="10760" xr:uid="{E6DA73FD-8903-4F08-87DE-40F7DDB2DE82}"/>
    <cellStyle name="Total 4 3 9" xfId="11652" xr:uid="{0ED5D9C6-AD6B-4D97-B2A3-75FD8BDD13A9}"/>
    <cellStyle name="Total 4 4" xfId="7188" xr:uid="{B9C39F1C-0345-4307-956F-36779144DEA2}"/>
    <cellStyle name="Total 4 4 10" xfId="13082" xr:uid="{4AF8CA2B-278D-4AFF-93C3-A0E800EE641D}"/>
    <cellStyle name="Total 4 4 2" xfId="8828" xr:uid="{A722B7EC-B43F-40FA-8401-42A6924DE537}"/>
    <cellStyle name="Total 4 4 2 2" xfId="13487" xr:uid="{43731741-3806-4808-87CB-3DBD7A48EED7}"/>
    <cellStyle name="Total 4 4 2 3" xfId="14493" xr:uid="{A77C8D18-971E-48E9-B149-203F07F591C7}"/>
    <cellStyle name="Total 4 4 2 4" xfId="15451" xr:uid="{04088132-C51E-4154-AA72-11A01D1108EC}"/>
    <cellStyle name="Total 4 4 2 5" xfId="16377" xr:uid="{D8EC609F-27B7-47E0-BFE8-7339492E7384}"/>
    <cellStyle name="Total 4 4 2 6" xfId="17248" xr:uid="{91727150-B14A-4620-86C1-FF1425B7FDC5}"/>
    <cellStyle name="Total 4 4 2 7" xfId="18095" xr:uid="{5D1D158A-1B89-4806-9254-D0C33FD3148B}"/>
    <cellStyle name="Total 4 4 2 8" xfId="18862" xr:uid="{F5F4E77C-29A2-4ACB-B7DF-D34FEC6527B3}"/>
    <cellStyle name="Total 4 4 3" xfId="9689" xr:uid="{CF0E8DB9-025E-450D-9B77-3C8AE504B4AC}"/>
    <cellStyle name="Total 4 4 3 2" xfId="14093" xr:uid="{3B0FA89D-D5D6-4A1B-BEA8-77883F6A295E}"/>
    <cellStyle name="Total 4 4 3 3" xfId="15053" xr:uid="{88874EF2-1083-4852-B9DB-39240F44F818}"/>
    <cellStyle name="Total 4 4 3 4" xfId="16005" xr:uid="{7A7A6507-F1EC-4294-982C-F7BD47E5F72E}"/>
    <cellStyle name="Total 4 4 3 5" xfId="16879" xr:uid="{FA9AD536-C56D-498F-AC53-7F34A6334B03}"/>
    <cellStyle name="Total 4 4 3 6" xfId="17744" xr:uid="{7A26DEC4-8E66-47D8-B2D2-5CCDE1256C4B}"/>
    <cellStyle name="Total 4 4 3 7" xfId="18520" xr:uid="{B2793767-708B-4F9E-A89D-7BFE18F60F16}"/>
    <cellStyle name="Total 4 4 3 8" xfId="19277" xr:uid="{48297F28-BE87-4CF7-B1EB-A6E10E4207E6}"/>
    <cellStyle name="Total 4 4 4" xfId="12458" xr:uid="{7D05E8A7-6209-49C9-A642-F765B0E3AE2E}"/>
    <cellStyle name="Total 4 4 5" xfId="10419" xr:uid="{7ED28FAD-290E-4E30-A43D-A4557CED27E2}"/>
    <cellStyle name="Total 4 4 6" xfId="11985" xr:uid="{3773E897-E422-4824-AE19-DCE786A93273}"/>
    <cellStyle name="Total 4 4 7" xfId="10842" xr:uid="{9111C625-78A0-4CCC-9AAA-E7E03A343D45}"/>
    <cellStyle name="Total 4 4 8" xfId="11578" xr:uid="{1AEEEBC5-D94F-4247-8C2F-7376B636FF23}"/>
    <cellStyle name="Total 4 4 9" xfId="11174" xr:uid="{9ECD64E2-930A-4086-BC5F-645DEC75E983}"/>
    <cellStyle name="Total 4 5" xfId="8030" xr:uid="{DE0FEBD0-2452-4889-A77F-F0AB5EF78A3A}"/>
    <cellStyle name="Total 4 5 2" xfId="12998" xr:uid="{30F93462-9890-4DA6-B152-8A1217F10157}"/>
    <cellStyle name="Total 4 5 3" xfId="9992" xr:uid="{B1515EB0-EAA8-4210-B24B-D350AFD107D8}"/>
    <cellStyle name="Total 4 5 4" xfId="11812" xr:uid="{501B4072-41B2-4CFF-A849-7C4E7F307354}"/>
    <cellStyle name="Total 4 5 5" xfId="10991" xr:uid="{7038F9EE-2C89-4AFC-9BF0-14167C16D1A6}"/>
    <cellStyle name="Total 4 5 6" xfId="12065" xr:uid="{A385D807-F461-4FD0-A39C-D72C34B65858}"/>
    <cellStyle name="Total 4 5 7" xfId="10779" xr:uid="{D61D0159-2FFE-4C60-9558-1B1332CED10C}"/>
    <cellStyle name="Total 4 5 8" xfId="11633" xr:uid="{B9AFA2E4-1196-4FCC-86CB-A2300172DBFB}"/>
    <cellStyle name="Total 4 6" xfId="9461" xr:uid="{7A61EF9B-02FD-45E2-9082-FE477AFBA24C}"/>
    <cellStyle name="Total 4 6 2" xfId="13865" xr:uid="{EB1AD7D4-3A92-4EF1-AA42-8A7089977FBD}"/>
    <cellStyle name="Total 4 6 3" xfId="14825" xr:uid="{7C225C96-9661-4F70-8237-5B545F7046A1}"/>
    <cellStyle name="Total 4 6 4" xfId="15777" xr:uid="{E82F8F7E-1450-4E3E-AF9C-F98C2693FA4A}"/>
    <cellStyle name="Total 4 6 5" xfId="16651" xr:uid="{8E4F4F07-469D-4BB9-9102-82B4221FE699}"/>
    <cellStyle name="Total 4 6 6" xfId="17516" xr:uid="{61D6EF60-1203-43CE-A1A4-033521A048EC}"/>
    <cellStyle name="Total 4 6 7" xfId="18292" xr:uid="{A06F82A6-F082-4E5C-85CE-A58DC4F6332D}"/>
    <cellStyle name="Total 4 6 8" xfId="19049" xr:uid="{B4E83F76-8D7F-4305-8DA7-030F5091878C}"/>
    <cellStyle name="Total 4 7" xfId="11925" xr:uid="{B5959A39-8056-413C-B197-E21621B53306}"/>
    <cellStyle name="Total 4 8" xfId="10890" xr:uid="{35FA6DE3-8927-43AB-AB05-6D17BA3ADCBA}"/>
    <cellStyle name="Total 4 9" xfId="12576" xr:uid="{0535EA0F-D9D2-4F69-82D0-05FABA817C69}"/>
    <cellStyle name="Total 5" xfId="6303" xr:uid="{6F9214E3-4EE8-4F41-9D38-1EEF0D923383}"/>
    <cellStyle name="Total 5 10" xfId="9918" xr:uid="{B64AE6D7-35ED-4986-82E0-491E9BDCA849}"/>
    <cellStyle name="Total 5 11" xfId="13798" xr:uid="{ADECB43D-F7A6-4A0F-B02A-F484B591AB9E}"/>
    <cellStyle name="Total 5 12" xfId="14760" xr:uid="{B67F88A9-5B7F-4EA7-9820-0E67C883F6DE}"/>
    <cellStyle name="Total 5 13" xfId="15712" xr:uid="{D31C8371-0305-44E9-B8DA-5056381A649B}"/>
    <cellStyle name="Total 5 2" xfId="6304" xr:uid="{7353E925-F8BD-4693-A2E6-2E4D4EB199FB}"/>
    <cellStyle name="Total 5 2 10" xfId="12535" xr:uid="{50E36B1F-B03D-4995-A373-01136F8DB485}"/>
    <cellStyle name="Total 5 2 11" xfId="10346" xr:uid="{DF96B76E-A030-4B58-A0EC-FBBA5970AE20}"/>
    <cellStyle name="Total 5 2 12" xfId="12645" xr:uid="{0DDC292B-1D09-4DC8-B926-ACD36FF99A27}"/>
    <cellStyle name="Total 5 2 2" xfId="6927" xr:uid="{C21C30A3-1FB7-4AA9-90A9-176CD40B39E8}"/>
    <cellStyle name="Total 5 2 2 10" xfId="14338" xr:uid="{4EC97784-DA22-42DE-B060-0291F1BF7A74}"/>
    <cellStyle name="Total 5 2 2 11" xfId="15298" xr:uid="{7D06E118-9D89-4195-ABE9-20E27ED07772}"/>
    <cellStyle name="Total 5 2 2 2" xfId="7727" xr:uid="{23A3C725-57BA-41CC-AB94-004E8139E420}"/>
    <cellStyle name="Total 5 2 2 2 10" xfId="12048" xr:uid="{70A4B06F-430C-4B8F-AF3C-0462BE991D7F}"/>
    <cellStyle name="Total 5 2 2 2 2" xfId="9367" xr:uid="{557DF50F-3D4F-433E-AB87-76C5EF54806B}"/>
    <cellStyle name="Total 5 2 2 2 2 2" xfId="13788" xr:uid="{0077676F-7CDC-4FC3-A0B0-D5A85F606BC1}"/>
    <cellStyle name="Total 5 2 2 2 2 3" xfId="14750" xr:uid="{15C2848A-6C27-4008-8389-8D342E13DB66}"/>
    <cellStyle name="Total 5 2 2 2 2 4" xfId="15702" xr:uid="{8FDD5D2C-CE3F-4A48-8EC3-C9F3BB909C05}"/>
    <cellStyle name="Total 5 2 2 2 2 5" xfId="16580" xr:uid="{C95BE7AC-CB5F-48D9-A011-BC00BC06E11C}"/>
    <cellStyle name="Total 5 2 2 2 2 6" xfId="17445" xr:uid="{8D151CFD-9B0D-4052-8357-9D6A87B9DEBA}"/>
    <cellStyle name="Total 5 2 2 2 2 7" xfId="18221" xr:uid="{A8C2DC8B-E857-4D86-9324-CD802C985418}"/>
    <cellStyle name="Total 5 2 2 2 2 8" xfId="18978" xr:uid="{318DD6F0-59BB-4933-968D-266712DAF825}"/>
    <cellStyle name="Total 5 2 2 2 3" xfId="9805" xr:uid="{EC331521-B7D3-4B8D-81E0-3837BA9F32B0}"/>
    <cellStyle name="Total 5 2 2 2 3 2" xfId="14209" xr:uid="{16FA04C5-806C-4B90-8E15-6ED24D01B393}"/>
    <cellStyle name="Total 5 2 2 2 3 3" xfId="15169" xr:uid="{7F518283-3CF0-4D2E-BE27-1C8EBA9BC5DA}"/>
    <cellStyle name="Total 5 2 2 2 3 4" xfId="16121" xr:uid="{3050CE12-695B-4F09-9FCC-744855B204D6}"/>
    <cellStyle name="Total 5 2 2 2 3 5" xfId="16995" xr:uid="{D93BC73E-F1D7-4C8C-ABDA-86BBEBBADC26}"/>
    <cellStyle name="Total 5 2 2 2 3 6" xfId="17860" xr:uid="{E5D9B448-4A5E-432C-A561-F01801946D12}"/>
    <cellStyle name="Total 5 2 2 2 3 7" xfId="18636" xr:uid="{F2AFF0C4-652F-4B4C-B3DC-B546C9CF115B}"/>
    <cellStyle name="Total 5 2 2 2 3 8" xfId="19393" xr:uid="{68D7A44A-E8A2-4BBC-B9DF-19686814C509}"/>
    <cellStyle name="Total 5 2 2 2 4" xfId="12774" xr:uid="{BCA0F00B-EE38-4553-BDEF-FA803D71B249}"/>
    <cellStyle name="Total 5 2 2 2 5" xfId="10210" xr:uid="{A72EB8E6-A3C2-4552-B707-1BAB4C91EE23}"/>
    <cellStyle name="Total 5 2 2 2 6" xfId="12025" xr:uid="{2D3DE8E7-6302-47F8-8730-0F52505E085E}"/>
    <cellStyle name="Total 5 2 2 2 7" xfId="10807" xr:uid="{E22CD651-37FF-46DF-9684-838B9B305B5F}"/>
    <cellStyle name="Total 5 2 2 2 8" xfId="11610" xr:uid="{739CDC7B-C6F4-4465-9957-2C4229253D5A}"/>
    <cellStyle name="Total 5 2 2 2 9" xfId="11147" xr:uid="{A6FBEFE7-2739-4DDB-97BA-63BA7B87A5FE}"/>
    <cellStyle name="Total 5 2 2 3" xfId="8567" xr:uid="{3AA8E461-1C91-463D-B1E3-A4B327B2A461}"/>
    <cellStyle name="Total 5 2 2 3 2" xfId="13307" xr:uid="{ED91D497-F7DF-41E1-BC38-E2013B109853}"/>
    <cellStyle name="Total 5 2 2 3 3" xfId="14327" xr:uid="{71B4C329-2B44-4E85-BDEA-C9F76E31D122}"/>
    <cellStyle name="Total 5 2 2 3 4" xfId="15287" xr:uid="{EE32A467-2B7E-4A18-9DE4-784DE2E9232E}"/>
    <cellStyle name="Total 5 2 2 3 5" xfId="16236" xr:uid="{58F1EDB4-B635-45EA-A6B1-28C3DEB63F45}"/>
    <cellStyle name="Total 5 2 2 3 6" xfId="17109" xr:uid="{5624801B-F40E-44CB-98F7-A276853CE461}"/>
    <cellStyle name="Total 5 2 2 3 7" xfId="17974" xr:uid="{EA642981-1994-4D7A-B1E5-530774F26C22}"/>
    <cellStyle name="Total 5 2 2 3 8" xfId="18750" xr:uid="{4FD830DE-A2B3-455F-B628-372F3BC622C0}"/>
    <cellStyle name="Total 5 2 2 4" xfId="9577" xr:uid="{338B3DF1-8CDB-46F4-8F65-8FEDBF7039C9}"/>
    <cellStyle name="Total 5 2 2 4 2" xfId="13981" xr:uid="{86190320-16A3-44DE-A396-18E1F86002D4}"/>
    <cellStyle name="Total 5 2 2 4 3" xfId="14941" xr:uid="{07A9B81C-E549-4F19-A481-7AA2B2312F7D}"/>
    <cellStyle name="Total 5 2 2 4 4" xfId="15893" xr:uid="{894C79B1-59AC-4529-A50B-9BDDFC4043BA}"/>
    <cellStyle name="Total 5 2 2 4 5" xfId="16767" xr:uid="{A5623FEE-8E27-43CB-963F-28FFF63BA377}"/>
    <cellStyle name="Total 5 2 2 4 6" xfId="17632" xr:uid="{2A8162E7-F970-40FE-B683-CB81DAE64C1E}"/>
    <cellStyle name="Total 5 2 2 4 7" xfId="18408" xr:uid="{3FB29A68-F944-47F6-8262-B6185674A162}"/>
    <cellStyle name="Total 5 2 2 4 8" xfId="19165" xr:uid="{C0041BD3-4DDE-48A1-AFDD-642237B44B5D}"/>
    <cellStyle name="Total 5 2 2 5" xfId="12278" xr:uid="{C374718B-E0FC-449B-8788-04BC32AEAA9F}"/>
    <cellStyle name="Total 5 2 2 6" xfId="10585" xr:uid="{25258501-4C5E-4F3E-9076-DC0A952CE701}"/>
    <cellStyle name="Total 5 2 2 7" xfId="13121" xr:uid="{B2791EE2-37FC-4C93-A620-3ABFA0E6461E}"/>
    <cellStyle name="Total 5 2 2 8" xfId="9903" xr:uid="{F85D6656-42BB-4C81-A030-2345F2BBAD5E}"/>
    <cellStyle name="Total 5 2 2 9" xfId="13322" xr:uid="{08248C40-F910-4BF9-8F7C-6C950CCB67EC}"/>
    <cellStyle name="Total 5 2 3" xfId="7191" xr:uid="{8BE252CD-99B9-41DF-9C0B-BC718658A35B}"/>
    <cellStyle name="Total 5 2 3 10" xfId="12385" xr:uid="{3EA58CD0-2BA5-4274-9D6E-56DED46ADBE0}"/>
    <cellStyle name="Total 5 2 3 2" xfId="8831" xr:uid="{F213E1DE-9628-4AE7-B2C8-8DF4D5F3000E}"/>
    <cellStyle name="Total 5 2 3 2 2" xfId="13490" xr:uid="{FCA54502-FDD4-4E68-B938-D274B82A584C}"/>
    <cellStyle name="Total 5 2 3 2 3" xfId="14496" xr:uid="{BBE622BA-7DB1-4001-BBB6-FF44E04A0545}"/>
    <cellStyle name="Total 5 2 3 2 4" xfId="15454" xr:uid="{27288B62-8B21-4878-84FE-B85404322D32}"/>
    <cellStyle name="Total 5 2 3 2 5" xfId="16380" xr:uid="{43E337FE-8063-4159-BE63-7020743BB649}"/>
    <cellStyle name="Total 5 2 3 2 6" xfId="17251" xr:uid="{239108CA-1C41-440A-9AA3-8F83950094B6}"/>
    <cellStyle name="Total 5 2 3 2 7" xfId="18098" xr:uid="{BB240B54-AC19-4039-BC8B-27F99BD3F36F}"/>
    <cellStyle name="Total 5 2 3 2 8" xfId="18865" xr:uid="{C8E14D19-C5C4-4B7D-B7FB-5962487A8258}"/>
    <cellStyle name="Total 5 2 3 3" xfId="9692" xr:uid="{05594604-C8AC-4060-8D17-A8C4DF5B66B2}"/>
    <cellStyle name="Total 5 2 3 3 2" xfId="14096" xr:uid="{D3035E03-8C5C-44C3-B27B-E4990AA6BF21}"/>
    <cellStyle name="Total 5 2 3 3 3" xfId="15056" xr:uid="{7EAA5305-8C8D-4B37-887B-FE2CFE016654}"/>
    <cellStyle name="Total 5 2 3 3 4" xfId="16008" xr:uid="{4FBAAA46-AA41-4196-B938-06BC128A94E0}"/>
    <cellStyle name="Total 5 2 3 3 5" xfId="16882" xr:uid="{7DE15E7D-D916-4291-AD31-B45DD81402D6}"/>
    <cellStyle name="Total 5 2 3 3 6" xfId="17747" xr:uid="{1F672E63-2EE9-4232-92B9-B217CB9628B5}"/>
    <cellStyle name="Total 5 2 3 3 7" xfId="18523" xr:uid="{56515866-0A51-4BC2-894E-18E2629CE352}"/>
    <cellStyle name="Total 5 2 3 3 8" xfId="19280" xr:uid="{ACB7DED5-22A6-4B9F-B62C-83F415BE576A}"/>
    <cellStyle name="Total 5 2 3 4" xfId="12461" xr:uid="{63155B77-5FB6-463F-8A41-CDB6D15900F1}"/>
    <cellStyle name="Total 5 2 3 5" xfId="10416" xr:uid="{2B4AD508-70A2-4C96-9444-4CB97540DFBD}"/>
    <cellStyle name="Total 5 2 3 6" xfId="13042" xr:uid="{12EAE66E-A66A-4C77-A6B6-9858ADF0CBB4}"/>
    <cellStyle name="Total 5 2 3 7" xfId="9958" xr:uid="{311285C1-98D9-4FE6-8C62-0933D688F2FE}"/>
    <cellStyle name="Total 5 2 3 8" xfId="12698" xr:uid="{003D8A97-34F5-4CDF-997C-1F7E3053CE01}"/>
    <cellStyle name="Total 5 2 3 9" xfId="10223" xr:uid="{8408E782-5A5E-4687-989A-0CB26FF8F318}"/>
    <cellStyle name="Total 5 2 4" xfId="8033" xr:uid="{ED598693-FF5C-4166-94BE-F899D7658F77}"/>
    <cellStyle name="Total 5 2 4 2" xfId="13001" xr:uid="{D935FA29-8436-4575-BA51-ACCFF723F354}"/>
    <cellStyle name="Total 5 2 4 3" xfId="9989" xr:uid="{41F51ED5-437B-4D57-B074-D63A8578BD22}"/>
    <cellStyle name="Total 5 2 4 4" xfId="11815" xr:uid="{D8C99D45-32A3-4698-89FE-182765D93A7D}"/>
    <cellStyle name="Total 5 2 4 5" xfId="10988" xr:uid="{ABAB7DB3-037E-4EF9-9542-C9730D51F007}"/>
    <cellStyle name="Total 5 2 4 6" xfId="13100" xr:uid="{8F4CAA99-7CDE-4B68-9EE7-C960EAE4258E}"/>
    <cellStyle name="Total 5 2 4 7" xfId="9919" xr:uid="{96152AA3-F9DA-488A-80EF-0BFEB574065D}"/>
    <cellStyle name="Total 5 2 4 8" xfId="13802" xr:uid="{CAB6B1F7-6065-4625-A4C2-27DE89B9F9D0}"/>
    <cellStyle name="Total 5 2 5" xfId="9464" xr:uid="{54875D2F-4E41-457F-85D3-CD947589A08E}"/>
    <cellStyle name="Total 5 2 5 2" xfId="13868" xr:uid="{34AFBB23-C6D5-476D-98CF-D72255F81D41}"/>
    <cellStyle name="Total 5 2 5 3" xfId="14828" xr:uid="{69D7C5CA-2A98-4EAF-B509-24FFCA3D822C}"/>
    <cellStyle name="Total 5 2 5 4" xfId="15780" xr:uid="{491D1E81-610A-45D1-A7C6-17776458ADA6}"/>
    <cellStyle name="Total 5 2 5 5" xfId="16654" xr:uid="{60B237A2-FC04-4652-B1ED-C9CC38BF8F0A}"/>
    <cellStyle name="Total 5 2 5 6" xfId="17519" xr:uid="{4B1D3459-BCC6-4D59-BC0E-503D5D32F39E}"/>
    <cellStyle name="Total 5 2 5 7" xfId="18295" xr:uid="{06531C1B-7298-4339-A31C-CAACF2E1F5FC}"/>
    <cellStyle name="Total 5 2 5 8" xfId="19052" xr:uid="{BDDB908D-7B80-4DDB-B2DA-24360CE99601}"/>
    <cellStyle name="Total 5 2 6" xfId="11928" xr:uid="{561C375A-2616-40E3-8D44-152F3B726004}"/>
    <cellStyle name="Total 5 2 7" xfId="10887" xr:uid="{4E7EF81B-F427-418A-8C13-AF1E615F2240}"/>
    <cellStyle name="Total 5 2 8" xfId="11535" xr:uid="{1C0EFFAE-174A-4ED9-90E7-778FFE73729D}"/>
    <cellStyle name="Total 5 2 9" xfId="11202" xr:uid="{0791D44F-4179-441F-A7F5-8B8572FA5425}"/>
    <cellStyle name="Total 5 3" xfId="6926" xr:uid="{C27266FE-85BE-4173-BAC9-65D9FA3BFBD0}"/>
    <cellStyle name="Total 5 3 10" xfId="16456" xr:uid="{796FAFDF-6934-49F0-92A8-50B8F03C355F}"/>
    <cellStyle name="Total 5 3 11" xfId="17327" xr:uid="{9993806D-AA3A-46A9-82DB-D9D9FAF33A20}"/>
    <cellStyle name="Total 5 3 2" xfId="7728" xr:uid="{EF3B3CA9-970C-40DD-AA08-2996D9E95FE3}"/>
    <cellStyle name="Total 5 3 2 10" xfId="15530" xr:uid="{551036E0-13BC-47CA-87B4-8F84A3184301}"/>
    <cellStyle name="Total 5 3 2 2" xfId="9368" xr:uid="{FAB45786-1026-48C3-8348-A556E0BDF9FE}"/>
    <cellStyle name="Total 5 3 2 2 2" xfId="13789" xr:uid="{121EC8EC-0823-460E-9C0A-D21AF9F50513}"/>
    <cellStyle name="Total 5 3 2 2 3" xfId="14751" xr:uid="{442849D7-1EF3-45FC-B4FA-8AA30B881DBA}"/>
    <cellStyle name="Total 5 3 2 2 4" xfId="15703" xr:uid="{412FB144-07A9-4D76-A1C5-CCD25CD0E491}"/>
    <cellStyle name="Total 5 3 2 2 5" xfId="16581" xr:uid="{469AB6D0-7BEE-4D5D-BF45-CF249B082952}"/>
    <cellStyle name="Total 5 3 2 2 6" xfId="17446" xr:uid="{8C2522D7-1653-4B75-AA6C-FE3EA74D23CA}"/>
    <cellStyle name="Total 5 3 2 2 7" xfId="18222" xr:uid="{7DE6FBAA-C646-488C-B4DB-B4F28CC5096B}"/>
    <cellStyle name="Total 5 3 2 2 8" xfId="18979" xr:uid="{EDF7A81A-0252-46AC-AC84-75A1987670E4}"/>
    <cellStyle name="Total 5 3 2 3" xfId="9806" xr:uid="{CABFE45E-A3E4-4FC0-B0B4-85054C73ADF3}"/>
    <cellStyle name="Total 5 3 2 3 2" xfId="14210" xr:uid="{EDF8BE90-7678-406B-A9B9-24D199009DF1}"/>
    <cellStyle name="Total 5 3 2 3 3" xfId="15170" xr:uid="{4DA50677-38A9-43B4-BFEE-AE9DB7019476}"/>
    <cellStyle name="Total 5 3 2 3 4" xfId="16122" xr:uid="{D9639B5C-EAE3-4A3A-8CD5-FF06CF374DAB}"/>
    <cellStyle name="Total 5 3 2 3 5" xfId="16996" xr:uid="{EFD5AC8A-49B2-4673-9AAA-CB2A6402DB40}"/>
    <cellStyle name="Total 5 3 2 3 6" xfId="17861" xr:uid="{5AA1DC9F-0133-47C0-9BE0-B2CE8E378538}"/>
    <cellStyle name="Total 5 3 2 3 7" xfId="18637" xr:uid="{661721C5-EC55-47EA-A383-F57A59ADFF89}"/>
    <cellStyle name="Total 5 3 2 3 8" xfId="19394" xr:uid="{A30D12BF-4C4F-4F6D-8897-226D69AD5F13}"/>
    <cellStyle name="Total 5 3 2 4" xfId="12775" xr:uid="{9A8CB91C-3263-490C-B933-5EEA5F29CA73}"/>
    <cellStyle name="Total 5 3 2 5" xfId="10209" xr:uid="{CF9F7E92-F01B-457A-9F83-165BA4A43AEC}"/>
    <cellStyle name="Total 5 3 2 6" xfId="11770" xr:uid="{D88D423D-E604-45A9-BBB2-A62258F6B374}"/>
    <cellStyle name="Total 5 3 2 7" xfId="11030" xr:uid="{0562E340-3E72-4B8C-AFEE-E745F158C8C7}"/>
    <cellStyle name="Total 5 3 2 8" xfId="13591" xr:uid="{DB4D8DC4-5259-4F3F-820C-EF53E523FF5A}"/>
    <cellStyle name="Total 5 3 2 9" xfId="14574" xr:uid="{B3772AB1-DFB9-4D38-8871-4FBE77ACE1B1}"/>
    <cellStyle name="Total 5 3 3" xfId="8566" xr:uid="{64B4FCCC-D536-4B12-8FB1-BD50670D1F01}"/>
    <cellStyle name="Total 5 3 3 2" xfId="13306" xr:uid="{32730DDB-E062-42F7-A960-89D3BBDA0974}"/>
    <cellStyle name="Total 5 3 3 3" xfId="14326" xr:uid="{3A2F27ED-3C9E-44E7-89C0-A9CC2D74118F}"/>
    <cellStyle name="Total 5 3 3 4" xfId="15286" xr:uid="{82D71FBC-785B-458F-A253-0B4DE68DE2C3}"/>
    <cellStyle name="Total 5 3 3 5" xfId="16235" xr:uid="{C08A7227-0F81-4A7B-8B57-8DC028E55E45}"/>
    <cellStyle name="Total 5 3 3 6" xfId="17108" xr:uid="{0FF1D240-C21F-4358-BA96-7187D859E464}"/>
    <cellStyle name="Total 5 3 3 7" xfId="17973" xr:uid="{0136E8BD-2BDC-4351-AB49-AE138E5046D1}"/>
    <cellStyle name="Total 5 3 3 8" xfId="18749" xr:uid="{18378341-237E-401E-98C7-6261420EB5F1}"/>
    <cellStyle name="Total 5 3 4" xfId="9576" xr:uid="{CA36E375-66C3-47C1-A1F4-2013234E024E}"/>
    <cellStyle name="Total 5 3 4 2" xfId="13980" xr:uid="{7108DC4C-9F46-42C9-9E1A-71FA98130792}"/>
    <cellStyle name="Total 5 3 4 3" xfId="14940" xr:uid="{7A606207-17D0-4BAB-9FB1-E7FAF5493F54}"/>
    <cellStyle name="Total 5 3 4 4" xfId="15892" xr:uid="{C5B18BD3-DA84-4FFE-A3DC-893CCA9F753F}"/>
    <cellStyle name="Total 5 3 4 5" xfId="16766" xr:uid="{12A763DB-342B-44D3-8E10-84CFB1A471A0}"/>
    <cellStyle name="Total 5 3 4 6" xfId="17631" xr:uid="{4AD18195-7060-4D81-9D84-AB0A9497C5BB}"/>
    <cellStyle name="Total 5 3 4 7" xfId="18407" xr:uid="{BC3F8A61-E3AC-4A80-85BF-0C8A6ADBC0CD}"/>
    <cellStyle name="Total 5 3 4 8" xfId="19164" xr:uid="{0797CC85-67BC-4255-8E7C-330759324BF6}"/>
    <cellStyle name="Total 5 3 5" xfId="12277" xr:uid="{BF7BF448-6AFB-4869-880B-7FCBCB629D86}"/>
    <cellStyle name="Total 5 3 6" xfId="10586" xr:uid="{9B53D0D7-7CA0-4B51-B4EA-E35FBE9FF969}"/>
    <cellStyle name="Total 5 3 7" xfId="13626" xr:uid="{1EAEF373-4F28-471C-96AD-B9154879853E}"/>
    <cellStyle name="Total 5 3 8" xfId="14604" xr:uid="{FC302B00-5E1C-44C7-B783-FA657A368D07}"/>
    <cellStyle name="Total 5 3 9" xfId="15557" xr:uid="{9FA129FA-6D71-4D04-82DB-5D4744CA7730}"/>
    <cellStyle name="Total 5 4" xfId="7190" xr:uid="{BABEB952-0BE8-4EA0-85EE-2ACB91EB7F95}"/>
    <cellStyle name="Total 5 4 10" xfId="17345" xr:uid="{740BB229-3DC5-4905-B339-BB095981BD15}"/>
    <cellStyle name="Total 5 4 2" xfId="8830" xr:uid="{D761ABD0-03A9-4064-B11E-84F6FDE95E5C}"/>
    <cellStyle name="Total 5 4 2 2" xfId="13489" xr:uid="{F3585E61-9FF0-49AB-8073-556D90DC9A2C}"/>
    <cellStyle name="Total 5 4 2 3" xfId="14495" xr:uid="{25D5CE57-2105-4B03-8B37-7AD0F549494F}"/>
    <cellStyle name="Total 5 4 2 4" xfId="15453" xr:uid="{B41FC14A-CED9-47D3-9EE7-DA27B0B26127}"/>
    <cellStyle name="Total 5 4 2 5" xfId="16379" xr:uid="{625460AB-B57C-4118-8CCD-F69D01C68420}"/>
    <cellStyle name="Total 5 4 2 6" xfId="17250" xr:uid="{E23B5686-7AF1-4B96-8125-7663DE605EFB}"/>
    <cellStyle name="Total 5 4 2 7" xfId="18097" xr:uid="{00D3665D-AB09-4242-9958-3694A01AF7A2}"/>
    <cellStyle name="Total 5 4 2 8" xfId="18864" xr:uid="{EFFD1D4F-FA20-402F-9FD2-F537CD7BB7BC}"/>
    <cellStyle name="Total 5 4 3" xfId="9691" xr:uid="{9FD2DE18-5B65-4FDD-AD49-93CF5A1F914E}"/>
    <cellStyle name="Total 5 4 3 2" xfId="14095" xr:uid="{261AEC01-44F6-4E16-83C7-1C7C394E2635}"/>
    <cellStyle name="Total 5 4 3 3" xfId="15055" xr:uid="{E81EAB9F-AFAA-4409-9888-1B3196F98263}"/>
    <cellStyle name="Total 5 4 3 4" xfId="16007" xr:uid="{FFEF761F-518A-4F2C-A5BF-A64264D10609}"/>
    <cellStyle name="Total 5 4 3 5" xfId="16881" xr:uid="{FEB95D70-FC26-4181-B788-BB742E48CA6D}"/>
    <cellStyle name="Total 5 4 3 6" xfId="17746" xr:uid="{8B99FD1A-52BF-40BA-9208-91AEB11A6400}"/>
    <cellStyle name="Total 5 4 3 7" xfId="18522" xr:uid="{97323BA2-34FD-4F38-8644-5A54540043F6}"/>
    <cellStyle name="Total 5 4 3 8" xfId="19279" xr:uid="{DD50A693-71AB-4B31-807E-F0F4CF8D907D}"/>
    <cellStyle name="Total 5 4 4" xfId="12460" xr:uid="{7A9BA8E4-63EF-4136-ADF7-0FEB5AC5E8AD}"/>
    <cellStyle name="Total 5 4 5" xfId="10417" xr:uid="{CA498044-FD21-4133-8D52-A13E67C448FA}"/>
    <cellStyle name="Total 5 4 6" xfId="13653" xr:uid="{7DB9ADFE-C9FB-40A7-8F91-9D76C5265D3A}"/>
    <cellStyle name="Total 5 4 7" xfId="14629" xr:uid="{E42DD113-853C-4B34-A6B1-773DE237BCC9}"/>
    <cellStyle name="Total 5 4 8" xfId="15581" xr:uid="{6655542C-01E4-4AA4-99D9-AC509D519AFE}"/>
    <cellStyle name="Total 5 4 9" xfId="16476" xr:uid="{B49B5240-3E2F-4115-B806-D923F107A0E2}"/>
    <cellStyle name="Total 5 5" xfId="8032" xr:uid="{3CD4A118-A0DD-4CCE-94F2-A70950EE4303}"/>
    <cellStyle name="Total 5 5 2" xfId="13000" xr:uid="{3DBE2BF0-91D6-45CD-8905-DB468B3B6E4A}"/>
    <cellStyle name="Total 5 5 3" xfId="9990" xr:uid="{10DA6C42-D084-4496-AE6B-5903693A3C4C}"/>
    <cellStyle name="Total 5 5 4" xfId="11814" xr:uid="{64A0D7FD-5FDB-4B9D-A2DF-E1E05539B048}"/>
    <cellStyle name="Total 5 5 5" xfId="10989" xr:uid="{C39DE7E3-7163-4AF1-BF6A-1F56F00F6F9F}"/>
    <cellStyle name="Total 5 5 6" xfId="13598" xr:uid="{D452AC50-9A5A-43F4-BB47-79B868B88CBE}"/>
    <cellStyle name="Total 5 5 7" xfId="14580" xr:uid="{964B88DE-45F3-4D98-9926-7812EF705E11}"/>
    <cellStyle name="Total 5 5 8" xfId="15533" xr:uid="{BBB51E42-8CDB-4DF8-B655-0A71BB9AE841}"/>
    <cellStyle name="Total 5 6" xfId="9463" xr:uid="{7E917B4F-D668-41C7-8652-5C2B64AE6F09}"/>
    <cellStyle name="Total 5 6 2" xfId="13867" xr:uid="{9C453255-271B-4717-A743-03A9844C98A2}"/>
    <cellStyle name="Total 5 6 3" xfId="14827" xr:uid="{53C8465C-4897-40D3-AA90-14206C163579}"/>
    <cellStyle name="Total 5 6 4" xfId="15779" xr:uid="{AE4D142B-B6D5-45C2-BC49-F8A126CB8F0A}"/>
    <cellStyle name="Total 5 6 5" xfId="16653" xr:uid="{93C10720-759E-4918-9E62-BFA38F78DEFF}"/>
    <cellStyle name="Total 5 6 6" xfId="17518" xr:uid="{F2261D4B-BE9D-4108-8E1D-289DAED15E5F}"/>
    <cellStyle name="Total 5 6 7" xfId="18294" xr:uid="{142BA643-63DC-4413-9885-A3344A7D420A}"/>
    <cellStyle name="Total 5 6 8" xfId="19051" xr:uid="{5EBCFB41-06F2-4451-A1B0-FA8D5E3E9825}"/>
    <cellStyle name="Total 5 7" xfId="11927" xr:uid="{9C29C6BC-720F-417D-9A87-3C02109D2387}"/>
    <cellStyle name="Total 5 8" xfId="10888" xr:uid="{E9B24B23-0868-4DD6-B120-12D59D2CE975}"/>
    <cellStyle name="Total 5 9" xfId="13103" xr:uid="{83476C6D-18CD-49C6-96FC-8B65D9ACEABF}"/>
    <cellStyle name="Total 6" xfId="6305" xr:uid="{B96C63BB-4314-46D8-BE1D-8D2C847622CB}"/>
    <cellStyle name="Total 6 10" xfId="11201" xr:uid="{5B6093D2-1622-47CB-9BDE-7137AEAA7B06}"/>
    <cellStyle name="Total 6 11" xfId="13564" xr:uid="{6D64B9D8-5D5B-4C71-B21E-D82EDA4E6A4B}"/>
    <cellStyle name="Total 6 12" xfId="14565" xr:uid="{4727AB5F-6334-44D0-939B-3D9522A737F3}"/>
    <cellStyle name="Total 6 13" xfId="15523" xr:uid="{65728055-A75E-41A3-9EB2-C8F73E639330}"/>
    <cellStyle name="Total 6 2" xfId="6306" xr:uid="{99C74498-2373-49BC-985A-C942EFF3BA6B}"/>
    <cellStyle name="Total 6 2 10" xfId="13080" xr:uid="{06794AA9-9B51-4072-AB43-C521F9FB462B}"/>
    <cellStyle name="Total 6 2 11" xfId="9927" xr:uid="{965AFC93-E635-41BD-AF94-AD1F60953A6C}"/>
    <cellStyle name="Total 6 2 12" xfId="13198" xr:uid="{D0482CBD-39E4-44EA-895A-4874D8876BF2}"/>
    <cellStyle name="Total 6 2 2" xfId="6929" xr:uid="{BD31FE54-0D96-4577-BF10-0F2C2142267E}"/>
    <cellStyle name="Total 6 2 2 10" xfId="11032" xr:uid="{CB65B84E-60AC-42FA-A0D3-05A8454D803A}"/>
    <cellStyle name="Total 6 2 2 11" xfId="13096" xr:uid="{6F4239F4-C48E-4623-91E5-7BE38112CD90}"/>
    <cellStyle name="Total 6 2 2 2" xfId="7729" xr:uid="{EDC4D65F-F374-4E98-A9FF-40FDCCC3CF4F}"/>
    <cellStyle name="Total 6 2 2 2 10" xfId="15363" xr:uid="{7A026792-17E9-4F8F-BBF6-68442BDB17B9}"/>
    <cellStyle name="Total 6 2 2 2 2" xfId="9369" xr:uid="{2D1A1B5D-0C93-43F3-9C50-FC99AE695B04}"/>
    <cellStyle name="Total 6 2 2 2 2 2" xfId="13790" xr:uid="{366FAA90-0A01-4699-97EC-91A53A7FB000}"/>
    <cellStyle name="Total 6 2 2 2 2 3" xfId="14752" xr:uid="{A49C6F4D-C15E-442B-B767-CF8CB1041226}"/>
    <cellStyle name="Total 6 2 2 2 2 4" xfId="15704" xr:uid="{DA30FBF0-5C8E-4831-83F4-AF6ACFA43192}"/>
    <cellStyle name="Total 6 2 2 2 2 5" xfId="16582" xr:uid="{85EFDABA-671D-43FB-904C-A77595984874}"/>
    <cellStyle name="Total 6 2 2 2 2 6" xfId="17447" xr:uid="{EB84463F-518B-4498-ABE0-038FBFCCF6DB}"/>
    <cellStyle name="Total 6 2 2 2 2 7" xfId="18223" xr:uid="{221C4923-445E-4D92-8A43-FCE650C97858}"/>
    <cellStyle name="Total 6 2 2 2 2 8" xfId="18980" xr:uid="{1A438D5A-0995-403A-963E-46FE5F8403E5}"/>
    <cellStyle name="Total 6 2 2 2 3" xfId="9807" xr:uid="{A4176377-BEDA-4953-8AA8-630E02D98B5D}"/>
    <cellStyle name="Total 6 2 2 2 3 2" xfId="14211" xr:uid="{944386B8-A448-447D-935A-851279AD6A8C}"/>
    <cellStyle name="Total 6 2 2 2 3 3" xfId="15171" xr:uid="{DA20B2FF-1620-4035-873F-EB2B0D74FDE8}"/>
    <cellStyle name="Total 6 2 2 2 3 4" xfId="16123" xr:uid="{F8D86095-4E81-439C-9AC1-5AE54066DB1A}"/>
    <cellStyle name="Total 6 2 2 2 3 5" xfId="16997" xr:uid="{A7991467-85F6-4162-BE1D-E570A931FF30}"/>
    <cellStyle name="Total 6 2 2 2 3 6" xfId="17862" xr:uid="{FFF83855-F000-4342-9219-D3D2BBCFFE57}"/>
    <cellStyle name="Total 6 2 2 2 3 7" xfId="18638" xr:uid="{CD207765-D8F7-446A-AB9A-E2A81376374B}"/>
    <cellStyle name="Total 6 2 2 2 3 8" xfId="19395" xr:uid="{0892DD57-D6AA-457E-B881-3A46BD869B0D}"/>
    <cellStyle name="Total 6 2 2 2 4" xfId="12776" xr:uid="{A3D7D794-5C28-4954-BCD0-CAD6CCE3E3FD}"/>
    <cellStyle name="Total 6 2 2 2 5" xfId="10208" xr:uid="{C786CA25-2DAC-465E-87B0-0A61B45285A4}"/>
    <cellStyle name="Total 6 2 2 2 6" xfId="12129" xr:uid="{2415259A-5570-4ED9-9C33-D4B06327E4C3}"/>
    <cellStyle name="Total 6 2 2 2 7" xfId="10724" xr:uid="{2E835B14-2D5C-49E0-9CCB-0C09566F8E25}"/>
    <cellStyle name="Total 6 2 2 2 8" xfId="13396" xr:uid="{AF23D140-2288-460F-B558-7C5B4B65CD95}"/>
    <cellStyle name="Total 6 2 2 2 9" xfId="14405" xr:uid="{E233AF90-5C86-4638-ACB2-672A253C7DAF}"/>
    <cellStyle name="Total 6 2 2 3" xfId="8569" xr:uid="{086171C8-D9B2-484B-9BDB-4A3B0B73F95C}"/>
    <cellStyle name="Total 6 2 2 3 2" xfId="13309" xr:uid="{EAA2C8CE-A57C-46DE-827C-96200E4BBB5B}"/>
    <cellStyle name="Total 6 2 2 3 3" xfId="14329" xr:uid="{8A634935-CC01-4D95-A005-DC8C69A34C22}"/>
    <cellStyle name="Total 6 2 2 3 4" xfId="15289" xr:uid="{68657C7C-CFA1-471A-91F4-0A9B4C5A61A2}"/>
    <cellStyle name="Total 6 2 2 3 5" xfId="16238" xr:uid="{62BE06D1-37F4-440A-889D-F4C5999FE196}"/>
    <cellStyle name="Total 6 2 2 3 6" xfId="17111" xr:uid="{D4DD5F8C-9314-40CC-8F6B-1B9552006A96}"/>
    <cellStyle name="Total 6 2 2 3 7" xfId="17976" xr:uid="{A8002AE7-7612-48C6-AB90-5184A03D9F70}"/>
    <cellStyle name="Total 6 2 2 3 8" xfId="18752" xr:uid="{ED0EE16A-F68E-460D-BCB6-9EAD09DE3103}"/>
    <cellStyle name="Total 6 2 2 4" xfId="9579" xr:uid="{932F1472-F416-4270-BA0B-E2B0D6ED81F2}"/>
    <cellStyle name="Total 6 2 2 4 2" xfId="13983" xr:uid="{66B3CF57-10D5-459F-A5E2-1C665022384C}"/>
    <cellStyle name="Total 6 2 2 4 3" xfId="14943" xr:uid="{2577497A-4A8F-419A-B9BF-701A6FAEE104}"/>
    <cellStyle name="Total 6 2 2 4 4" xfId="15895" xr:uid="{81105366-7AC9-474A-807D-869ACC5A9F3D}"/>
    <cellStyle name="Total 6 2 2 4 5" xfId="16769" xr:uid="{8F124E31-77FF-4851-BC52-CA38EFA6C0D3}"/>
    <cellStyle name="Total 6 2 2 4 6" xfId="17634" xr:uid="{497830B4-CC42-40C6-9659-3BB5907160A6}"/>
    <cellStyle name="Total 6 2 2 4 7" xfId="18410" xr:uid="{7F789955-8DA5-466A-8700-08B1434C82F6}"/>
    <cellStyle name="Total 6 2 2 4 8" xfId="19167" xr:uid="{7D9E0AB6-0659-4493-8C5C-ED361813DE49}"/>
    <cellStyle name="Total 6 2 2 5" xfId="12280" xr:uid="{DBD37595-94C8-4566-92AA-89FFF83686EF}"/>
    <cellStyle name="Total 6 2 2 6" xfId="10583" xr:uid="{2EFE3E0C-5CD1-438E-9944-19F4B6633BD4}"/>
    <cellStyle name="Total 6 2 2 7" xfId="12605" xr:uid="{2792880C-90A7-4322-9506-C3CF288CDEF7}"/>
    <cellStyle name="Total 6 2 2 8" xfId="10297" xr:uid="{04FF0A80-4EF3-4309-AC2C-9FC94E28612F}"/>
    <cellStyle name="Total 6 2 2 9" xfId="11763" xr:uid="{1A7950A7-E681-4977-A953-4A9CA9ADB550}"/>
    <cellStyle name="Total 6 2 3" xfId="7193" xr:uid="{ED4967B0-6E51-48E1-BBFC-C812D06244CC}"/>
    <cellStyle name="Total 6 2 3 10" xfId="17179" xr:uid="{51AD2A1B-E4A8-4E8F-B87F-12DB02BCD00C}"/>
    <cellStyle name="Total 6 2 3 2" xfId="8833" xr:uid="{4D15B685-3028-4797-9238-BC53BE2AE905}"/>
    <cellStyle name="Total 6 2 3 2 2" xfId="13492" xr:uid="{F01FD23C-5B0D-49D1-91F6-15C79D2F4839}"/>
    <cellStyle name="Total 6 2 3 2 3" xfId="14498" xr:uid="{2FB4DBA7-0613-4E46-8AC9-647FCAC800AA}"/>
    <cellStyle name="Total 6 2 3 2 4" xfId="15456" xr:uid="{9DF54F2C-1CC2-4AB9-8687-60D2EFF84976}"/>
    <cellStyle name="Total 6 2 3 2 5" xfId="16382" xr:uid="{21401073-2E7D-4E1F-8134-1E0261A0EFD3}"/>
    <cellStyle name="Total 6 2 3 2 6" xfId="17253" xr:uid="{5A7B487A-9F8D-41A2-B9FF-F164F95145EC}"/>
    <cellStyle name="Total 6 2 3 2 7" xfId="18100" xr:uid="{04351733-0EE5-4819-A4E6-8AC3FBD45708}"/>
    <cellStyle name="Total 6 2 3 2 8" xfId="18867" xr:uid="{36D2B616-B08E-496D-8231-A6D32105684B}"/>
    <cellStyle name="Total 6 2 3 3" xfId="9694" xr:uid="{627F311E-7982-4962-9F8E-BD63B107BCFC}"/>
    <cellStyle name="Total 6 2 3 3 2" xfId="14098" xr:uid="{124E2902-66D5-4D8D-9C40-2FCE5A438C1C}"/>
    <cellStyle name="Total 6 2 3 3 3" xfId="15058" xr:uid="{5B3819C3-2476-476E-987F-983395BAB74A}"/>
    <cellStyle name="Total 6 2 3 3 4" xfId="16010" xr:uid="{3C80C5BA-99AB-4CF5-A58C-1F5A2883DA05}"/>
    <cellStyle name="Total 6 2 3 3 5" xfId="16884" xr:uid="{662A313E-66BA-4349-B02C-159293ADBCAB}"/>
    <cellStyle name="Total 6 2 3 3 6" xfId="17749" xr:uid="{10173578-1F0C-48A9-B8DB-C15DA6281062}"/>
    <cellStyle name="Total 6 2 3 3 7" xfId="18525" xr:uid="{85A1277C-C7F1-4D67-83FA-DA4B7C29AC96}"/>
    <cellStyle name="Total 6 2 3 3 8" xfId="19282" xr:uid="{07F93A43-56FB-40A2-9483-2C4D04268A90}"/>
    <cellStyle name="Total 6 2 3 4" xfId="12463" xr:uid="{FC64143E-1711-4901-9AE9-4049A16918BD}"/>
    <cellStyle name="Total 6 2 3 5" xfId="10414" xr:uid="{25D01079-E992-4BDB-888E-D75289521341}"/>
    <cellStyle name="Total 6 2 3 6" xfId="13409" xr:uid="{812C84A4-8D33-41AF-8BCC-228D345DC6B3}"/>
    <cellStyle name="Total 6 2 3 7" xfId="14418" xr:uid="{6C4F1B8B-E350-4FF7-9F9F-2AB4BA28E503}"/>
    <cellStyle name="Total 6 2 3 8" xfId="15376" xr:uid="{FAF2B1E9-1265-491A-A6D1-A4894003BDCE}"/>
    <cellStyle name="Total 6 2 3 9" xfId="16307" xr:uid="{D87C4BFB-4380-4A0A-8738-D98312E03973}"/>
    <cellStyle name="Total 6 2 4" xfId="8035" xr:uid="{F7E1EB70-A044-490F-AFB5-AD401486B607}"/>
    <cellStyle name="Total 6 2 4 2" xfId="13003" xr:uid="{9090767E-D840-46BE-8313-6F25054E16C3}"/>
    <cellStyle name="Total 6 2 4 3" xfId="9987" xr:uid="{FF14CEDC-D55C-4563-A930-0EDB722852C8}"/>
    <cellStyle name="Total 6 2 4 4" xfId="11817" xr:uid="{FE989224-8D4E-4B9C-895D-F9DE744C850E}"/>
    <cellStyle name="Total 6 2 4 5" xfId="10986" xr:uid="{AC439DF9-9BC8-4A39-ACEF-F1E47B0D354F}"/>
    <cellStyle name="Total 6 2 4 6" xfId="12573" xr:uid="{59A984BF-429C-4632-A85C-3D5FC3224BCF}"/>
    <cellStyle name="Total 6 2 4 7" xfId="10324" xr:uid="{CDC16A06-71CF-4F42-B6D0-61A86D807696}"/>
    <cellStyle name="Total 6 2 4 8" xfId="11740" xr:uid="{AE716227-ADF4-4D30-A719-9A7BB1132E9E}"/>
    <cellStyle name="Total 6 2 5" xfId="9466" xr:uid="{7CA49F1D-6EAA-42F7-B1A9-F3206812006B}"/>
    <cellStyle name="Total 6 2 5 2" xfId="13870" xr:uid="{8858C582-1ED6-4CBD-80F6-63B875DC01EC}"/>
    <cellStyle name="Total 6 2 5 3" xfId="14830" xr:uid="{268E42C3-E5F4-4BC1-B1C0-ECCC43ED1BE2}"/>
    <cellStyle name="Total 6 2 5 4" xfId="15782" xr:uid="{D8443248-E9F4-4FCA-94D6-29FE5CBB4804}"/>
    <cellStyle name="Total 6 2 5 5" xfId="16656" xr:uid="{9DC373A9-2107-4C66-849C-A4A270446080}"/>
    <cellStyle name="Total 6 2 5 6" xfId="17521" xr:uid="{B27F9AA0-4ED2-4793-BB16-BAE3C04CB8AA}"/>
    <cellStyle name="Total 6 2 5 7" xfId="18297" xr:uid="{30442080-9B81-48CD-A951-8A337578E07B}"/>
    <cellStyle name="Total 6 2 5 8" xfId="19054" xr:uid="{C966DB7D-B372-4537-8A90-62D8636DF9E2}"/>
    <cellStyle name="Total 6 2 6" xfId="11930" xr:uid="{3D6C8F74-B089-4097-9FE0-B696F139074E}"/>
    <cellStyle name="Total 6 2 7" xfId="10885" xr:uid="{C7EC15B1-1D90-41DB-8782-0BAB2639F17A}"/>
    <cellStyle name="Total 6 2 8" xfId="11537" xr:uid="{C7590A0A-122F-4214-96CB-EE7AA5E65E1E}"/>
    <cellStyle name="Total 6 2 9" xfId="11200" xr:uid="{EF60DCC2-F6BC-4534-B6A8-DFF9E9B5EC40}"/>
    <cellStyle name="Total 6 3" xfId="6928" xr:uid="{9C299E0D-0B0B-4D2D-B145-743175E4EABD}"/>
    <cellStyle name="Total 6 3 10" xfId="11178" xr:uid="{949B7F5D-8472-4F6E-B56E-CC908D9F492E}"/>
    <cellStyle name="Total 6 3 11" xfId="13382" xr:uid="{D6146F5F-51D1-4337-A05A-059B1B7317C6}"/>
    <cellStyle name="Total 6 3 2" xfId="7730" xr:uid="{943BBBED-71BB-4BD6-9FC1-D0C49770EA22}"/>
    <cellStyle name="Total 6 3 2 10" xfId="15595" xr:uid="{D7F72F00-F08D-4F5E-AE42-AC0003B69BBC}"/>
    <cellStyle name="Total 6 3 2 2" xfId="9370" xr:uid="{70CDA530-996D-44BE-A231-B06D6C7F657F}"/>
    <cellStyle name="Total 6 3 2 2 2" xfId="13791" xr:uid="{F8B87194-CCAD-4F2C-8762-C9DC7A7CCE17}"/>
    <cellStyle name="Total 6 3 2 2 3" xfId="14753" xr:uid="{3B18BB6F-6A1E-414C-8DF7-1F615DFCB65F}"/>
    <cellStyle name="Total 6 3 2 2 4" xfId="15705" xr:uid="{384CA4C6-A532-49EA-894B-95470F22DE16}"/>
    <cellStyle name="Total 6 3 2 2 5" xfId="16583" xr:uid="{D4B27478-1226-41CA-8CEB-D72480C59579}"/>
    <cellStyle name="Total 6 3 2 2 6" xfId="17448" xr:uid="{B4DF5484-394B-420B-8239-66B1A6D16408}"/>
    <cellStyle name="Total 6 3 2 2 7" xfId="18224" xr:uid="{BDB86EBE-C950-4547-A598-42151D859751}"/>
    <cellStyle name="Total 6 3 2 2 8" xfId="18981" xr:uid="{4572C12F-2E8A-4A2B-8584-5D1689C73A1C}"/>
    <cellStyle name="Total 6 3 2 3" xfId="9808" xr:uid="{65F39825-22D0-4538-B73C-364ADB8481DB}"/>
    <cellStyle name="Total 6 3 2 3 2" xfId="14212" xr:uid="{DF86625E-A150-497E-8478-CD9BD6D3DC9C}"/>
    <cellStyle name="Total 6 3 2 3 3" xfId="15172" xr:uid="{DE3AA531-4833-4643-930D-641E721C18E1}"/>
    <cellStyle name="Total 6 3 2 3 4" xfId="16124" xr:uid="{E20FDAFC-3DA4-4448-AECF-6E86FF75BC39}"/>
    <cellStyle name="Total 6 3 2 3 5" xfId="16998" xr:uid="{F0A0484A-51D9-4066-AECF-457A1DB7F6B9}"/>
    <cellStyle name="Total 6 3 2 3 6" xfId="17863" xr:uid="{15FDA395-D387-4948-A649-074216DF7DCB}"/>
    <cellStyle name="Total 6 3 2 3 7" xfId="18639" xr:uid="{97F338BF-0940-4D3C-87A4-147F42CCC934}"/>
    <cellStyle name="Total 6 3 2 3 8" xfId="19396" xr:uid="{3106EEFE-25EF-4643-BA5A-CD490E218994}"/>
    <cellStyle name="Total 6 3 2 4" xfId="12777" xr:uid="{A38F30F7-C4DD-4FCD-A292-A401F8B8C496}"/>
    <cellStyle name="Total 6 3 2 5" xfId="10207" xr:uid="{7E9B4017-66AD-463D-A559-D779BAD9AB0C}"/>
    <cellStyle name="Total 6 3 2 6" xfId="12662" xr:uid="{8B0E5DEB-FA13-4410-ACC2-37AA2E952BB1}"/>
    <cellStyle name="Total 6 3 2 7" xfId="10253" xr:uid="{BABACA79-6D97-4F4B-9065-10C6CE23A83B}"/>
    <cellStyle name="Total 6 3 2 8" xfId="13674" xr:uid="{A7E7EB31-35F3-4253-8BA2-1DD5F17D1A28}"/>
    <cellStyle name="Total 6 3 2 9" xfId="14643" xr:uid="{D11693E8-F926-4142-997D-377694D8BC8B}"/>
    <cellStyle name="Total 6 3 3" xfId="8568" xr:uid="{29BBDC56-19F2-4744-A80C-9F37DD1B7CF1}"/>
    <cellStyle name="Total 6 3 3 2" xfId="13308" xr:uid="{4A3E2BAE-2C87-45A6-8A3A-78B5FC310FED}"/>
    <cellStyle name="Total 6 3 3 3" xfId="14328" xr:uid="{7014ACBE-E3A1-4CCC-8FAF-D93F3D6F7B4C}"/>
    <cellStyle name="Total 6 3 3 4" xfId="15288" xr:uid="{2DB5EB28-9C18-4D8B-AF4B-F75EE8E371C3}"/>
    <cellStyle name="Total 6 3 3 5" xfId="16237" xr:uid="{17111614-DAF0-4B54-A73E-869C25274A12}"/>
    <cellStyle name="Total 6 3 3 6" xfId="17110" xr:uid="{0BABB2E4-8A89-4A9C-8CFC-40CB4B002CE4}"/>
    <cellStyle name="Total 6 3 3 7" xfId="17975" xr:uid="{95282F92-9C70-4ED1-936E-BCEE5C5AAE78}"/>
    <cellStyle name="Total 6 3 3 8" xfId="18751" xr:uid="{68FD29FA-95D4-4901-9741-C39F39A3DC06}"/>
    <cellStyle name="Total 6 3 4" xfId="9578" xr:uid="{2B6A9383-6B96-4401-9ED9-CBCA0862F233}"/>
    <cellStyle name="Total 6 3 4 2" xfId="13982" xr:uid="{CF99C6CF-AB73-4E2C-9708-708DF08CAC42}"/>
    <cellStyle name="Total 6 3 4 3" xfId="14942" xr:uid="{24ED0FE2-E969-4960-B10B-4954F5BC6584}"/>
    <cellStyle name="Total 6 3 4 4" xfId="15894" xr:uid="{F8AC3C6A-6FCC-4767-A885-20E8CE0EDE88}"/>
    <cellStyle name="Total 6 3 4 5" xfId="16768" xr:uid="{56BE08B5-0A8D-416E-8B75-2E94AA97BBF2}"/>
    <cellStyle name="Total 6 3 4 6" xfId="17633" xr:uid="{299C313F-429D-4F8E-BA31-5B9D761B0028}"/>
    <cellStyle name="Total 6 3 4 7" xfId="18409" xr:uid="{04E26B4E-302F-4EB5-9F00-33E34B4367ED}"/>
    <cellStyle name="Total 6 3 4 8" xfId="19166" xr:uid="{9F2C478F-9F65-42DD-942B-3918439822D2}"/>
    <cellStyle name="Total 6 3 5" xfId="12279" xr:uid="{6342A6ED-EB49-4856-B877-D5E09ED73F2B}"/>
    <cellStyle name="Total 6 3 6" xfId="10584" xr:uid="{EC257481-F267-4C1D-98AC-9D6D25E28276}"/>
    <cellStyle name="Total 6 3 7" xfId="11980" xr:uid="{EB97C1CF-77B9-4A8C-80AA-8A40A45A7B87}"/>
    <cellStyle name="Total 6 3 8" xfId="10846" xr:uid="{360422C6-40E0-4A23-9A63-5B23B5232588}"/>
    <cellStyle name="Total 6 3 9" xfId="11574" xr:uid="{E5F34ACE-113A-45A4-B694-2F427C13BA57}"/>
    <cellStyle name="Total 6 4" xfId="7192" xr:uid="{8D4907F1-9350-4A98-ACA0-774F7107CB4F}"/>
    <cellStyle name="Total 6 4 10" xfId="12054" xr:uid="{62FE8ABD-F382-425D-B350-FDCF96003F1A}"/>
    <cellStyle name="Total 6 4 2" xfId="8832" xr:uid="{116F2B80-CFDA-47BE-8486-0932C3BAF45C}"/>
    <cellStyle name="Total 6 4 2 2" xfId="13491" xr:uid="{4F0CA253-E31B-487C-BBA9-883E0A8742D2}"/>
    <cellStyle name="Total 6 4 2 3" xfId="14497" xr:uid="{7BDED9C8-D27F-4B5F-B73B-3D33E21938B8}"/>
    <cellStyle name="Total 6 4 2 4" xfId="15455" xr:uid="{5B6288A5-1DB2-4738-8805-77B072714115}"/>
    <cellStyle name="Total 6 4 2 5" xfId="16381" xr:uid="{6270E07A-97B1-40AB-88FA-05D8AB105EDF}"/>
    <cellStyle name="Total 6 4 2 6" xfId="17252" xr:uid="{07AE7269-9AE4-4060-8BFA-A4EC052B592E}"/>
    <cellStyle name="Total 6 4 2 7" xfId="18099" xr:uid="{67261EF5-6C25-42C9-88A7-5C5B1541C184}"/>
    <cellStyle name="Total 6 4 2 8" xfId="18866" xr:uid="{8A6557F9-A2CD-4604-8433-8FD187E1BF88}"/>
    <cellStyle name="Total 6 4 3" xfId="9693" xr:uid="{9209C635-5F02-4FA0-B347-442279CBF46D}"/>
    <cellStyle name="Total 6 4 3 2" xfId="14097" xr:uid="{5242C807-9961-440D-9B4E-FD3400E190EA}"/>
    <cellStyle name="Total 6 4 3 3" xfId="15057" xr:uid="{916CADF0-9821-421B-A957-AB196C13FB0D}"/>
    <cellStyle name="Total 6 4 3 4" xfId="16009" xr:uid="{BBBFDD3A-2EB1-4D42-B213-5440BA178AC9}"/>
    <cellStyle name="Total 6 4 3 5" xfId="16883" xr:uid="{1A967957-BB86-463B-842B-300B921CDA04}"/>
    <cellStyle name="Total 6 4 3 6" xfId="17748" xr:uid="{80565D7B-51B2-4AA1-B5AD-9911F76D50FB}"/>
    <cellStyle name="Total 6 4 3 7" xfId="18524" xr:uid="{37A86D1D-7BED-48BE-A4A6-954A42AE1C20}"/>
    <cellStyle name="Total 6 4 3 8" xfId="19281" xr:uid="{8E6361B2-46FD-4CA0-952E-AC24E8F4FCB6}"/>
    <cellStyle name="Total 6 4 4" xfId="12462" xr:uid="{E723EAB1-818B-4707-934E-2214EB2E0367}"/>
    <cellStyle name="Total 6 4 5" xfId="10415" xr:uid="{5BB75DB4-9B46-4D98-BF93-1AA17BDD8C44}"/>
    <cellStyle name="Total 6 4 6" xfId="12378" xr:uid="{95AA4784-0D07-4997-9741-EFC68251D8D7}"/>
    <cellStyle name="Total 6 4 7" xfId="10495" xr:uid="{E84D88B2-15AB-407A-8E1A-E937F05911E8}"/>
    <cellStyle name="Total 6 4 8" xfId="11695" xr:uid="{8314C209-544C-40F7-A5FA-7EDC467B630E}"/>
    <cellStyle name="Total 6 4 9" xfId="11088" xr:uid="{5B6DD1B5-9ABB-4001-8068-809F269F6E5E}"/>
    <cellStyle name="Total 6 5" xfId="8034" xr:uid="{DD964E18-F1F6-4B88-AFA0-E6FF7218DC64}"/>
    <cellStyle name="Total 6 5 2" xfId="13002" xr:uid="{C79A9A4B-F239-4118-8C98-CB451C8FFADF}"/>
    <cellStyle name="Total 6 5 3" xfId="9988" xr:uid="{AB283727-9192-4811-A425-4F5CBBF15776}"/>
    <cellStyle name="Total 6 5 4" xfId="11816" xr:uid="{884CB047-353B-490E-AEDA-DC1C385DCF2A}"/>
    <cellStyle name="Total 6 5 5" xfId="10987" xr:uid="{74161AEB-EC3D-4F7C-BCCD-CF695C1F19D2}"/>
    <cellStyle name="Total 6 5 6" xfId="11969" xr:uid="{A4DC20B1-A53C-4A5E-9788-6959A17FA0AA}"/>
    <cellStyle name="Total 6 5 7" xfId="10855" xr:uid="{8E2A2D2C-0580-4164-A278-43E00CAB718A}"/>
    <cellStyle name="Total 6 5 8" xfId="11565" xr:uid="{AF0F9ED4-D58C-470D-80E4-48989E4E73CE}"/>
    <cellStyle name="Total 6 6" xfId="9465" xr:uid="{59BD828A-962E-49F2-B24B-A91211264AA9}"/>
    <cellStyle name="Total 6 6 2" xfId="13869" xr:uid="{28232406-4375-489D-BBFA-787A8F70DD6C}"/>
    <cellStyle name="Total 6 6 3" xfId="14829" xr:uid="{D18F9E2B-D567-44EE-9273-0A4737C842F1}"/>
    <cellStyle name="Total 6 6 4" xfId="15781" xr:uid="{C348C933-2271-4C31-BD4A-B9AAEE3EA29D}"/>
    <cellStyle name="Total 6 6 5" xfId="16655" xr:uid="{56549779-347A-4874-9577-C1AD99B403E1}"/>
    <cellStyle name="Total 6 6 6" xfId="17520" xr:uid="{6E00E10E-377A-4688-8C27-15841D77E97B}"/>
    <cellStyle name="Total 6 6 7" xfId="18296" xr:uid="{708CB2C7-3514-4BC4-BF78-7DF1866D368E}"/>
    <cellStyle name="Total 6 6 8" xfId="19053" xr:uid="{392584EA-F8A0-4DE3-AF92-9BA8627260CC}"/>
    <cellStyle name="Total 6 7" xfId="11929" xr:uid="{FF6FBD50-6B44-49D9-89CB-91A780793603}"/>
    <cellStyle name="Total 6 8" xfId="10886" xr:uid="{5A66AE04-3DF4-4C14-9167-1FE3BD461FB2}"/>
    <cellStyle name="Total 6 9" xfId="11536" xr:uid="{765630C5-FD24-4100-BD47-22C4B0D96086}"/>
    <cellStyle name="Total 7" xfId="6307" xr:uid="{FFC1D4E9-61FD-4E44-A81C-CA475E21508A}"/>
    <cellStyle name="Total 7 10" xfId="11199" xr:uid="{09B2D542-95B0-477E-843A-AD244AA60596}"/>
    <cellStyle name="Total 7 11" xfId="12044" xr:uid="{8ABF96B5-CB5F-42B5-9427-DB886C355931}"/>
    <cellStyle name="Total 7 12" xfId="10790" xr:uid="{F392092E-71D5-4984-A3C9-BA67C68B42A2}"/>
    <cellStyle name="Total 7 13" xfId="11626" xr:uid="{306CA329-CB63-4D2D-8057-0E8DF6B12C8E}"/>
    <cellStyle name="Total 7 2" xfId="6308" xr:uid="{6B5C53A2-DB49-40B2-AE8E-4DED3BBB504C}"/>
    <cellStyle name="Total 7 2 10" xfId="12536" xr:uid="{808C4A2B-7AF2-4D1B-9B5B-CE323A582EE3}"/>
    <cellStyle name="Total 7 2 11" xfId="10345" xr:uid="{583C7EF4-7C63-4D64-B2E6-D65D11237630}"/>
    <cellStyle name="Total 7 2 12" xfId="13664" xr:uid="{16E192D1-A8C2-45B7-B270-2AC0A80DA964}"/>
    <cellStyle name="Total 7 2 2" xfId="6931" xr:uid="{0BE769A4-A42F-4A05-A88A-C7FDDC4E8C61}"/>
    <cellStyle name="Total 7 2 2 10" xfId="9943" xr:uid="{8E15ADE0-B639-4C95-BEE2-C12B125E4BCB}"/>
    <cellStyle name="Total 7 2 2 11" xfId="12164" xr:uid="{229A4F2D-A920-42DA-B46C-B46F20836552}"/>
    <cellStyle name="Total 7 2 2 2" xfId="7731" xr:uid="{A8A1760E-47B2-49EC-BFF5-7C2F4EBB8B72}"/>
    <cellStyle name="Total 7 2 2 2 10" xfId="17355" xr:uid="{2FACE697-3886-4B97-A366-DB4A8C17BD16}"/>
    <cellStyle name="Total 7 2 2 2 2" xfId="9371" xr:uid="{58F7030C-1E81-4CBA-90A1-D9A43C8088F4}"/>
    <cellStyle name="Total 7 2 2 2 2 2" xfId="13792" xr:uid="{0F2D918C-E1B0-4FB9-B492-7A2AEF83FF23}"/>
    <cellStyle name="Total 7 2 2 2 2 3" xfId="14754" xr:uid="{0AEE6C30-B105-4966-BF8C-8143A866B4AE}"/>
    <cellStyle name="Total 7 2 2 2 2 4" xfId="15706" xr:uid="{0FB2E263-59DF-4225-BC57-44DEDB915980}"/>
    <cellStyle name="Total 7 2 2 2 2 5" xfId="16584" xr:uid="{1DA34EA1-C7C3-4D3C-85F0-F88A26F181BF}"/>
    <cellStyle name="Total 7 2 2 2 2 6" xfId="17449" xr:uid="{90E02A13-71E4-4FFB-AC2D-B67DDDE76DCD}"/>
    <cellStyle name="Total 7 2 2 2 2 7" xfId="18225" xr:uid="{0787345E-1A86-45B4-B85F-1D917DD7C844}"/>
    <cellStyle name="Total 7 2 2 2 2 8" xfId="18982" xr:uid="{A3A808A9-CC9D-4C59-89A6-E5B24EC14CC5}"/>
    <cellStyle name="Total 7 2 2 2 3" xfId="9809" xr:uid="{413E82B9-C430-4A91-804D-2BE13B834186}"/>
    <cellStyle name="Total 7 2 2 2 3 2" xfId="14213" xr:uid="{8DE9F4CF-C6CE-4767-B16B-CC8902B79CA3}"/>
    <cellStyle name="Total 7 2 2 2 3 3" xfId="15173" xr:uid="{0797E82F-13C4-46E4-81E6-4CEAF2EFD828}"/>
    <cellStyle name="Total 7 2 2 2 3 4" xfId="16125" xr:uid="{AB029F29-C7A5-4F63-8337-8D0D6E3FCEE8}"/>
    <cellStyle name="Total 7 2 2 2 3 5" xfId="16999" xr:uid="{D8A1D6B4-7E9C-4A89-A397-F1764F2EA77D}"/>
    <cellStyle name="Total 7 2 2 2 3 6" xfId="17864" xr:uid="{169EC843-AFF9-4D59-A045-EE98A57477D0}"/>
    <cellStyle name="Total 7 2 2 2 3 7" xfId="18640" xr:uid="{5033AB81-B861-4E07-B59B-8BDE36DC15F3}"/>
    <cellStyle name="Total 7 2 2 2 3 8" xfId="19397" xr:uid="{35EBE15E-6B8B-4493-AD47-FC38853EE786}"/>
    <cellStyle name="Total 7 2 2 2 4" xfId="12778" xr:uid="{26347301-1CBC-459E-B110-C8C5F96BE0CD}"/>
    <cellStyle name="Total 7 2 2 2 5" xfId="10206" xr:uid="{024FFBB7-CC32-446A-A177-E8611828243B}"/>
    <cellStyle name="Total 7 2 2 2 6" xfId="13682" xr:uid="{EBED7A6B-51BE-4AE7-B795-441DB5480F5A}"/>
    <cellStyle name="Total 7 2 2 2 7" xfId="14650" xr:uid="{CD353C96-01E2-46B5-935B-806468768AE6}"/>
    <cellStyle name="Total 7 2 2 2 8" xfId="15602" xr:uid="{3D97F85F-9E54-4EA9-BE3E-5C132D6A954F}"/>
    <cellStyle name="Total 7 2 2 2 9" xfId="16487" xr:uid="{ED9E40CA-FDF1-4EE5-89F1-31F0729C23A7}"/>
    <cellStyle name="Total 7 2 2 3" xfId="8571" xr:uid="{30B2028E-7465-4D5B-8BCE-00A91A44B0FC}"/>
    <cellStyle name="Total 7 2 2 3 2" xfId="13311" xr:uid="{395F2F80-CF58-467E-97AC-0897FF36B5F4}"/>
    <cellStyle name="Total 7 2 2 3 3" xfId="14331" xr:uid="{55C9DDB9-55BC-4CB5-A72D-E2EDFEEFA9A6}"/>
    <cellStyle name="Total 7 2 2 3 4" xfId="15291" xr:uid="{263D0968-E059-4535-86CD-6E7E7D5E3055}"/>
    <cellStyle name="Total 7 2 2 3 5" xfId="16240" xr:uid="{70914D22-AC32-4A82-A0E1-04A4BB52C2D1}"/>
    <cellStyle name="Total 7 2 2 3 6" xfId="17113" xr:uid="{674E2200-BDFF-4ECB-9BA5-9B59ACAE897F}"/>
    <cellStyle name="Total 7 2 2 3 7" xfId="17978" xr:uid="{1FFBE307-E78D-4B6F-A715-0410AC7E46AC}"/>
    <cellStyle name="Total 7 2 2 3 8" xfId="18754" xr:uid="{49337EE3-D1E5-4BFD-81E4-13E1E5CF99A9}"/>
    <cellStyle name="Total 7 2 2 4" xfId="9581" xr:uid="{AD2958E2-0489-4CD2-8521-088B205C72B2}"/>
    <cellStyle name="Total 7 2 2 4 2" xfId="13985" xr:uid="{70EDF128-9CC8-457F-B4B7-A64A2A88C38B}"/>
    <cellStyle name="Total 7 2 2 4 3" xfId="14945" xr:uid="{B6C63DC5-7B11-4161-85F8-B2633260F54C}"/>
    <cellStyle name="Total 7 2 2 4 4" xfId="15897" xr:uid="{E0BBCA5C-2E4F-4E28-A234-73B2CC507F4B}"/>
    <cellStyle name="Total 7 2 2 4 5" xfId="16771" xr:uid="{82C99D57-EAFC-48E8-986E-99FAE7224BEE}"/>
    <cellStyle name="Total 7 2 2 4 6" xfId="17636" xr:uid="{6824040E-4723-47E8-BBB2-1B61F3818541}"/>
    <cellStyle name="Total 7 2 2 4 7" xfId="18412" xr:uid="{DB22ED45-2A44-48AA-9BD8-A3E6E54174C5}"/>
    <cellStyle name="Total 7 2 2 4 8" xfId="19169" xr:uid="{54FDB63F-89B0-4A47-9569-AEC22EEFAC80}"/>
    <cellStyle name="Total 7 2 2 5" xfId="12282" xr:uid="{45C7BF4B-A316-4455-A8B2-474FFA4D5E7A}"/>
    <cellStyle name="Total 7 2 2 6" xfId="10581" xr:uid="{E321FDDF-0A4E-459F-8D92-238901792673}"/>
    <cellStyle name="Total 7 2 2 7" xfId="13037" xr:uid="{E28582A1-4D35-4695-B2C1-E6141D4FC1C8}"/>
    <cellStyle name="Total 7 2 2 8" xfId="9962" xr:uid="{1F6A7FFC-042A-4BFD-B1C7-90FAF204C640}"/>
    <cellStyle name="Total 7 2 2 9" xfId="13060" xr:uid="{5EE4F691-206A-41A4-A47A-4B12EE917C4C}"/>
    <cellStyle name="Total 7 2 3" xfId="7195" xr:uid="{C83E19C6-5AA4-4AA2-BA83-C2B2D32EFEE1}"/>
    <cellStyle name="Total 7 2 3 10" xfId="11948" xr:uid="{89512A18-7675-405C-8518-55B21A1C3E53}"/>
    <cellStyle name="Total 7 2 3 2" xfId="8835" xr:uid="{A3454112-58D5-4428-8B08-9A31271CD2EA}"/>
    <cellStyle name="Total 7 2 3 2 2" xfId="13494" xr:uid="{159DCE01-D19E-4EF5-B7C3-C23BFBDFB693}"/>
    <cellStyle name="Total 7 2 3 2 3" xfId="14500" xr:uid="{62C1568A-1D44-4CB4-B793-2D0F2444FC37}"/>
    <cellStyle name="Total 7 2 3 2 4" xfId="15458" xr:uid="{E898C400-B52C-457C-8EAD-A88209775C9D}"/>
    <cellStyle name="Total 7 2 3 2 5" xfId="16384" xr:uid="{FC87FF5D-E5E1-4181-9F20-1104577DFEF6}"/>
    <cellStyle name="Total 7 2 3 2 6" xfId="17255" xr:uid="{95D836E5-F629-48D3-9C70-4558576F03FF}"/>
    <cellStyle name="Total 7 2 3 2 7" xfId="18102" xr:uid="{96AF49E1-E56C-4348-BA70-89F5009CCFD8}"/>
    <cellStyle name="Total 7 2 3 2 8" xfId="18869" xr:uid="{9405BF3A-4705-4439-97F5-66CEBA414500}"/>
    <cellStyle name="Total 7 2 3 3" xfId="9696" xr:uid="{A9A15DF4-59E4-4A5D-B5F8-098B5CB24502}"/>
    <cellStyle name="Total 7 2 3 3 2" xfId="14100" xr:uid="{A86741C9-A5F4-495D-8481-4A2863659F38}"/>
    <cellStyle name="Total 7 2 3 3 3" xfId="15060" xr:uid="{D9EE5185-6326-45B8-8C10-765658F843D1}"/>
    <cellStyle name="Total 7 2 3 3 4" xfId="16012" xr:uid="{753CCEF9-2B3A-444A-BC21-F6685CE74160}"/>
    <cellStyle name="Total 7 2 3 3 5" xfId="16886" xr:uid="{AF632BAF-A440-46C2-AA15-416AE466EA2E}"/>
    <cellStyle name="Total 7 2 3 3 6" xfId="17751" xr:uid="{4FE2AD37-74F2-42D9-9F88-6CAC6CB05F49}"/>
    <cellStyle name="Total 7 2 3 3 7" xfId="18527" xr:uid="{B18EFC73-5C52-4E1E-A552-5906AA2952B2}"/>
    <cellStyle name="Total 7 2 3 3 8" xfId="19284" xr:uid="{04D1B680-8524-418B-98DB-BA1144902D67}"/>
    <cellStyle name="Total 7 2 3 4" xfId="12465" xr:uid="{99372267-BFE1-4739-9D6C-A347769DDFD1}"/>
    <cellStyle name="Total 7 2 3 5" xfId="10412" xr:uid="{4B2BF912-17E0-4A16-A529-BF7259A4D7E5}"/>
    <cellStyle name="Total 7 2 3 6" xfId="11720" xr:uid="{75DEDE11-7C9B-469D-9B8B-9F312A06B917}"/>
    <cellStyle name="Total 7 2 3 7" xfId="11064" xr:uid="{63843919-A9EF-4D2F-8B67-468D0247DEFF}"/>
    <cellStyle name="Total 7 2 3 8" xfId="11451" xr:uid="{C7BCFE25-A055-461A-882B-9F9B0159914B}"/>
    <cellStyle name="Total 7 2 3 9" xfId="11275" xr:uid="{578258AC-C64A-45E0-A2FE-E111480C5C0B}"/>
    <cellStyle name="Total 7 2 4" xfId="8037" xr:uid="{2366790C-8512-455B-BF43-69083408D16E}"/>
    <cellStyle name="Total 7 2 4 2" xfId="13005" xr:uid="{75F47B85-57C3-46C7-A19B-7C4C297192BB}"/>
    <cellStyle name="Total 7 2 4 3" xfId="9985" xr:uid="{8BD450A0-3022-4785-B88C-6982AAF06D78}"/>
    <cellStyle name="Total 7 2 4 4" xfId="11819" xr:uid="{1FF45205-A743-440A-AFA1-868C793EE595}"/>
    <cellStyle name="Total 7 2 4 5" xfId="10984" xr:uid="{7B2F6DBD-422E-424A-BEFF-ECFE6D4B76DA}"/>
    <cellStyle name="Total 7 2 4 6" xfId="13028" xr:uid="{99F2A610-5FB8-4739-8B3C-9C124CE81E4E}"/>
    <cellStyle name="Total 7 2 4 7" xfId="9968" xr:uid="{447000C1-4885-482F-85FC-A3DDDEEAC821}"/>
    <cellStyle name="Total 7 2 4 8" xfId="13190" xr:uid="{A77DD6DB-85AD-4729-9C4A-BB025C62D4DE}"/>
    <cellStyle name="Total 7 2 5" xfId="9468" xr:uid="{E36D4C1D-53D2-4360-9930-0A00752BF79F}"/>
    <cellStyle name="Total 7 2 5 2" xfId="13872" xr:uid="{C4AC5E96-87DD-4803-A9E6-1ADFC5C9EE96}"/>
    <cellStyle name="Total 7 2 5 3" xfId="14832" xr:uid="{9028FEDE-7DE3-4B25-A2EC-A11141BD7E7A}"/>
    <cellStyle name="Total 7 2 5 4" xfId="15784" xr:uid="{7D6C50AA-B85D-4331-BB66-AA665743E9A1}"/>
    <cellStyle name="Total 7 2 5 5" xfId="16658" xr:uid="{AA8D2E53-1F25-42D5-89B5-A750B3DA2A0A}"/>
    <cellStyle name="Total 7 2 5 6" xfId="17523" xr:uid="{7401796F-F715-47AC-A01F-F022BBD28FDC}"/>
    <cellStyle name="Total 7 2 5 7" xfId="18299" xr:uid="{90B00294-5661-4861-A539-4AB72D244E46}"/>
    <cellStyle name="Total 7 2 5 8" xfId="19056" xr:uid="{42121291-4D49-40E4-98CD-307E14523CBE}"/>
    <cellStyle name="Total 7 2 6" xfId="11932" xr:uid="{C35CD891-D153-4935-A18C-EF74A7BD8EBD}"/>
    <cellStyle name="Total 7 2 7" xfId="10883" xr:uid="{68B772D9-6F7F-41E4-9552-7F72B7373BDC}"/>
    <cellStyle name="Total 7 2 8" xfId="11539" xr:uid="{9F3A9302-05BB-44C0-9348-8D4C14E51620}"/>
    <cellStyle name="Total 7 2 9" xfId="11198" xr:uid="{36F7D27D-58E6-4FEE-95B6-7B5C05DB551B}"/>
    <cellStyle name="Total 7 3" xfId="6930" xr:uid="{C1336275-FBCA-4AE7-B82B-4D375C974922}"/>
    <cellStyle name="Total 7 3 10" xfId="16457" xr:uid="{D45BB08F-CFE1-4669-AC12-5529B9CA76D9}"/>
    <cellStyle name="Total 7 3 11" xfId="17328" xr:uid="{6062E2B4-19AE-4300-97EA-B9753A451BBC}"/>
    <cellStyle name="Total 7 3 2" xfId="7732" xr:uid="{4B1FD93F-14FF-4CCA-9CB5-931DB83390BE}"/>
    <cellStyle name="Total 7 3 2 10" xfId="10106" xr:uid="{A8BF5B2B-14FB-4B2B-82A9-7662E9929C79}"/>
    <cellStyle name="Total 7 3 2 2" xfId="9372" xr:uid="{5C88B82C-BE4C-4535-A9CE-DBAC8B59CBBB}"/>
    <cellStyle name="Total 7 3 2 2 2" xfId="13793" xr:uid="{AE960B2A-D6D1-4EAF-A6CB-75AB7E54D497}"/>
    <cellStyle name="Total 7 3 2 2 3" xfId="14755" xr:uid="{0759FF2B-125F-491D-ACD5-B4895B3E4567}"/>
    <cellStyle name="Total 7 3 2 2 4" xfId="15707" xr:uid="{13BB856C-E60F-4960-B7C5-1650BECD2426}"/>
    <cellStyle name="Total 7 3 2 2 5" xfId="16585" xr:uid="{523C63F6-DBC0-4C88-AC13-948017E47D88}"/>
    <cellStyle name="Total 7 3 2 2 6" xfId="17450" xr:uid="{841CA882-E7D9-422C-8800-2E0BD6050141}"/>
    <cellStyle name="Total 7 3 2 2 7" xfId="18226" xr:uid="{BC0E34BC-CB27-4C8E-B310-0DD9D64B7DFB}"/>
    <cellStyle name="Total 7 3 2 2 8" xfId="18983" xr:uid="{A20DC453-C218-4402-A149-4B2015985A04}"/>
    <cellStyle name="Total 7 3 2 3" xfId="9810" xr:uid="{8725DD48-7AFF-4F32-A5C1-FAF55CB4E725}"/>
    <cellStyle name="Total 7 3 2 3 2" xfId="14214" xr:uid="{EB737CDE-09A5-4707-9ABB-AA0C2A581A38}"/>
    <cellStyle name="Total 7 3 2 3 3" xfId="15174" xr:uid="{6292CD3C-6BF3-4756-B8C6-D3C817220E7F}"/>
    <cellStyle name="Total 7 3 2 3 4" xfId="16126" xr:uid="{6020CFFA-AEF5-4EE7-B1C8-62ADB4B9EC0D}"/>
    <cellStyle name="Total 7 3 2 3 5" xfId="17000" xr:uid="{FB87C97E-C1BB-4697-AEF4-BD71406EEE22}"/>
    <cellStyle name="Total 7 3 2 3 6" xfId="17865" xr:uid="{44473330-A07F-46CE-9B2D-84F55E5EE64E}"/>
    <cellStyle name="Total 7 3 2 3 7" xfId="18641" xr:uid="{73A51076-B91F-4293-B0F4-D2A7E0B19461}"/>
    <cellStyle name="Total 7 3 2 3 8" xfId="19398" xr:uid="{7E114F1D-52E0-4DEC-A928-670C45BFEBBD}"/>
    <cellStyle name="Total 7 3 2 4" xfId="12779" xr:uid="{A96CF583-590F-4DB7-891B-B6C99C52AC42}"/>
    <cellStyle name="Total 7 3 2 5" xfId="12017" xr:uid="{E71D25B5-0E5F-460D-85ED-668003A0A019}"/>
    <cellStyle name="Total 7 3 2 6" xfId="10814" xr:uid="{D8C03D5A-B80D-4918-A4C5-F08189DE8AA7}"/>
    <cellStyle name="Total 7 3 2 7" xfId="11604" xr:uid="{BF99457D-A529-455B-AB67-139F7379F376}"/>
    <cellStyle name="Total 7 3 2 8" xfId="11153" xr:uid="{8B6AB443-10B8-4081-BC6A-3C66727A416F}"/>
    <cellStyle name="Total 7 3 2 9" xfId="12869" xr:uid="{F07B14AC-3684-4D46-8B10-674BC081B7CE}"/>
    <cellStyle name="Total 7 3 3" xfId="8570" xr:uid="{4C34CB5A-0C3B-4366-96DF-A5F6C8CDF26B}"/>
    <cellStyle name="Total 7 3 3 2" xfId="13310" xr:uid="{616DBD0B-63D4-423C-B67D-7FD2F68F7601}"/>
    <cellStyle name="Total 7 3 3 3" xfId="14330" xr:uid="{32F079B3-BC9C-4F14-8747-E3C2E38348B0}"/>
    <cellStyle name="Total 7 3 3 4" xfId="15290" xr:uid="{3FDA4B4E-EA85-405A-8EA2-0A841D1C6D81}"/>
    <cellStyle name="Total 7 3 3 5" xfId="16239" xr:uid="{002416C9-979E-4485-92DD-0B5519D932E1}"/>
    <cellStyle name="Total 7 3 3 6" xfId="17112" xr:uid="{F72F1835-3E09-46A4-BEBF-68F07282F577}"/>
    <cellStyle name="Total 7 3 3 7" xfId="17977" xr:uid="{461C8158-B404-4C6E-B513-AF504F8F5C18}"/>
    <cellStyle name="Total 7 3 3 8" xfId="18753" xr:uid="{108C2676-F6ED-417E-81D7-3426CC11D01F}"/>
    <cellStyle name="Total 7 3 4" xfId="9580" xr:uid="{B1902DB0-22B1-4EA5-987B-BF2AEB4D5BC6}"/>
    <cellStyle name="Total 7 3 4 2" xfId="13984" xr:uid="{C4BEDB08-EA5F-4B0D-8359-7FB0B869A2AE}"/>
    <cellStyle name="Total 7 3 4 3" xfId="14944" xr:uid="{7AECEE12-6D5A-4EF4-BDDD-E7400AB89667}"/>
    <cellStyle name="Total 7 3 4 4" xfId="15896" xr:uid="{1122C4A6-3A53-460B-B21C-1339D05FA08F}"/>
    <cellStyle name="Total 7 3 4 5" xfId="16770" xr:uid="{4CAAC884-8CE2-40F3-BAFC-AD382C939328}"/>
    <cellStyle name="Total 7 3 4 6" xfId="17635" xr:uid="{173EED0B-C79E-450F-ADA3-BBEF8EEA0427}"/>
    <cellStyle name="Total 7 3 4 7" xfId="18411" xr:uid="{A74E3FD7-4AB1-4ED2-9DE2-97AE21E6F8F6}"/>
    <cellStyle name="Total 7 3 4 8" xfId="19168" xr:uid="{9E9D0F85-D60D-43A9-94F9-3F9972B6A88F}"/>
    <cellStyle name="Total 7 3 5" xfId="12281" xr:uid="{C835B445-6A3B-4467-86E3-AFBA175C725E}"/>
    <cellStyle name="Total 7 3 6" xfId="10582" xr:uid="{F076902E-5500-43C5-ACD7-9852DC3718FC}"/>
    <cellStyle name="Total 7 3 7" xfId="13627" xr:uid="{72DCDBDA-52A1-4716-97F9-85EC029AF2DF}"/>
    <cellStyle name="Total 7 3 8" xfId="14605" xr:uid="{7170090B-3833-4DB0-80AA-BD704EEA1689}"/>
    <cellStyle name="Total 7 3 9" xfId="15558" xr:uid="{3527DD4C-9905-44AA-9F37-DBEB21486C5B}"/>
    <cellStyle name="Total 7 4" xfId="7194" xr:uid="{A4B8B2C2-91AF-4AF3-8D49-91336F8F15DC}"/>
    <cellStyle name="Total 7 4 10" xfId="13202" xr:uid="{9C205ED9-872A-42DD-8626-E49592EC6543}"/>
    <cellStyle name="Total 7 4 2" xfId="8834" xr:uid="{B1B0AF7B-4134-4BF7-A6A9-713AACEA27FE}"/>
    <cellStyle name="Total 7 4 2 2" xfId="13493" xr:uid="{F8CDEA60-7E08-4D93-ABA5-8E6B45B7B3C0}"/>
    <cellStyle name="Total 7 4 2 3" xfId="14499" xr:uid="{9DAFAE7B-B58F-4A78-9DE7-4866A76437CC}"/>
    <cellStyle name="Total 7 4 2 4" xfId="15457" xr:uid="{71FB622B-97B7-4FAC-82AA-5EC615E09FA0}"/>
    <cellStyle name="Total 7 4 2 5" xfId="16383" xr:uid="{F9C26489-2737-4BEC-9E0B-DA09014AF4B4}"/>
    <cellStyle name="Total 7 4 2 6" xfId="17254" xr:uid="{E5839375-E6B8-4C0B-8C27-4320C1B918DA}"/>
    <cellStyle name="Total 7 4 2 7" xfId="18101" xr:uid="{57584231-F13F-4706-BD94-85800E4BE9B1}"/>
    <cellStyle name="Total 7 4 2 8" xfId="18868" xr:uid="{79063B39-F47C-43E2-97C7-81D0922BA861}"/>
    <cellStyle name="Total 7 4 3" xfId="9695" xr:uid="{6222DA85-3150-4400-8EC7-FF2E0B538CD6}"/>
    <cellStyle name="Total 7 4 3 2" xfId="14099" xr:uid="{8E9FE013-55EE-43AB-AE11-64246FADD7CC}"/>
    <cellStyle name="Total 7 4 3 3" xfId="15059" xr:uid="{5351CF70-B122-4D21-96C6-0B0F71204C28}"/>
    <cellStyle name="Total 7 4 3 4" xfId="16011" xr:uid="{D979967B-5D67-4F9E-BAB5-E73CE4C12C4F}"/>
    <cellStyle name="Total 7 4 3 5" xfId="16885" xr:uid="{EA9D20F6-DDCA-456E-9C28-AEB4F18CAC72}"/>
    <cellStyle name="Total 7 4 3 6" xfId="17750" xr:uid="{227EBC2A-CA14-498C-BFF0-DF0C7470A2CC}"/>
    <cellStyle name="Total 7 4 3 7" xfId="18526" xr:uid="{0D8FF2CA-5D32-4989-AB3C-99105CF648C1}"/>
    <cellStyle name="Total 7 4 3 8" xfId="19283" xr:uid="{79859208-239B-464A-B5F6-5ABA7CD0EC2E}"/>
    <cellStyle name="Total 7 4 4" xfId="12464" xr:uid="{ECA18E08-762B-451D-8ECA-B8E84883CAB0}"/>
    <cellStyle name="Total 7 4 5" xfId="10413" xr:uid="{E3794F0B-5255-4A97-9398-115E3593C0FD}"/>
    <cellStyle name="Total 7 4 6" xfId="12920" xr:uid="{51208173-4C37-4734-8CC7-7094124EEA7F}"/>
    <cellStyle name="Total 7 4 7" xfId="10062" xr:uid="{786EFE39-8B03-4B86-A593-739733C59495}"/>
    <cellStyle name="Total 7 4 8" xfId="13177" xr:uid="{CD22E033-753E-4544-ABEC-0C64A1C5421E}"/>
    <cellStyle name="Total 7 4 9" xfId="9858" xr:uid="{D3451190-C83C-433E-872B-8D5D0F4821FC}"/>
    <cellStyle name="Total 7 5" xfId="8036" xr:uid="{10C9EB7D-4266-47B7-B79A-F494402B1F14}"/>
    <cellStyle name="Total 7 5 2" xfId="13004" xr:uid="{45E79E76-C96F-4FD4-A6E0-0904308FA4C2}"/>
    <cellStyle name="Total 7 5 3" xfId="9986" xr:uid="{53502E12-2F2C-4F3A-A27B-7202EE84131F}"/>
    <cellStyle name="Total 7 5 4" xfId="11818" xr:uid="{23FAE243-AC05-41D5-8DF8-2DD50515577C}"/>
    <cellStyle name="Total 7 5 5" xfId="10985" xr:uid="{6F04176B-264A-4BC3-929C-E5307F7D4712}"/>
    <cellStyle name="Total 7 5 6" xfId="13599" xr:uid="{6715DFAF-BC1A-47BD-94EF-AA95AE07D747}"/>
    <cellStyle name="Total 7 5 7" xfId="14581" xr:uid="{58BF55FA-476E-4726-8610-1E33E65255D8}"/>
    <cellStyle name="Total 7 5 8" xfId="15534" xr:uid="{0FD8A872-2B9F-4625-BD7E-0BD90871D59A}"/>
    <cellStyle name="Total 7 6" xfId="9467" xr:uid="{B179CCE2-D352-46B7-84F3-71F51E56EE3A}"/>
    <cellStyle name="Total 7 6 2" xfId="13871" xr:uid="{20CAEF2D-E3F6-4BC7-8571-F5AC7C331A72}"/>
    <cellStyle name="Total 7 6 3" xfId="14831" xr:uid="{DDED433B-6C5B-4496-B818-D9DCA18EB33F}"/>
    <cellStyle name="Total 7 6 4" xfId="15783" xr:uid="{2F8FFA4B-DF3C-4772-974D-B5765EECDFD6}"/>
    <cellStyle name="Total 7 6 5" xfId="16657" xr:uid="{FC8DAA19-B393-4065-92CE-48CABFDC14D9}"/>
    <cellStyle name="Total 7 6 6" xfId="17522" xr:uid="{1ED576FD-BD71-456D-BC87-9A47B8FDBA14}"/>
    <cellStyle name="Total 7 6 7" xfId="18298" xr:uid="{1DB0307E-63C3-49FF-A29E-A376C39812D1}"/>
    <cellStyle name="Total 7 6 8" xfId="19055" xr:uid="{5F1685A6-12B4-4EB9-9BFB-58921F6FE62A}"/>
    <cellStyle name="Total 7 7" xfId="11931" xr:uid="{D5B870ED-0D2A-4CC8-BFF4-9DD0F192A4A1}"/>
    <cellStyle name="Total 7 8" xfId="10884" xr:uid="{0DD7FD77-A1C9-49C5-83E8-405DDDBDC214}"/>
    <cellStyle name="Total 7 9" xfId="11538" xr:uid="{B12D1999-7A01-47DB-BFEE-AD227956C421}"/>
    <cellStyle name="Total 8" xfId="6309" xr:uid="{E3391C7E-AD7A-440F-AF25-EB47D7C2AB59}"/>
    <cellStyle name="Total 8 10" xfId="11197" xr:uid="{C2671596-DE0D-443B-9177-412869A19D37}"/>
    <cellStyle name="Total 8 11" xfId="13565" xr:uid="{77A39168-C35B-435A-B8C8-165A70B77F00}"/>
    <cellStyle name="Total 8 12" xfId="14566" xr:uid="{12D6D5CC-5598-429B-B04D-2F977A4C0342}"/>
    <cellStyle name="Total 8 13" xfId="15524" xr:uid="{8B4945FF-2D9F-4FDB-B3BC-54C338252765}"/>
    <cellStyle name="Total 8 2" xfId="6310" xr:uid="{61C64153-F1DE-4A38-B5B8-63587B635A04}"/>
    <cellStyle name="Total 8 2 10" xfId="13081" xr:uid="{7C7C79F1-4300-4BA1-AA37-0263F88BBA40}"/>
    <cellStyle name="Total 8 2 11" xfId="9926" xr:uid="{16C96BA3-AFE4-41AB-B717-CD3FAF9A4125}"/>
    <cellStyle name="Total 8 2 12" xfId="12165" xr:uid="{7EE43984-903E-4445-9126-7717A4BE8F93}"/>
    <cellStyle name="Total 8 2 2" xfId="6933" xr:uid="{AA980C77-258B-41CF-8E84-B478D5586EA9}"/>
    <cellStyle name="Total 8 2 2 10" xfId="16303" xr:uid="{634CE4F7-7D02-4337-AF0A-3EA488796BC7}"/>
    <cellStyle name="Total 8 2 2 11" xfId="17175" xr:uid="{2733A316-4A83-48ED-8B84-796BA287A7D0}"/>
    <cellStyle name="Total 8 2 2 2" xfId="7733" xr:uid="{367EEC01-7F1D-462D-A059-9B7FD0EA0B1B}"/>
    <cellStyle name="Total 8 2 2 2 10" xfId="12911" xr:uid="{A9E5546B-8416-441D-BE20-9120CC49A5ED}"/>
    <cellStyle name="Total 8 2 2 2 2" xfId="9373" xr:uid="{840356FE-11BA-4435-BBE3-DB510A6CB3B3}"/>
    <cellStyle name="Total 8 2 2 2 2 2" xfId="13794" xr:uid="{29EEFBA6-19E5-4330-A8F5-7E5494AB4125}"/>
    <cellStyle name="Total 8 2 2 2 2 3" xfId="14756" xr:uid="{1CAA9C40-88D1-467C-B515-FD4D17E55C82}"/>
    <cellStyle name="Total 8 2 2 2 2 4" xfId="15708" xr:uid="{EE92398F-2216-4649-85D6-69A592008F24}"/>
    <cellStyle name="Total 8 2 2 2 2 5" xfId="16586" xr:uid="{B3B65517-2837-43D7-85F9-C093B6249B53}"/>
    <cellStyle name="Total 8 2 2 2 2 6" xfId="17451" xr:uid="{5AF2B314-21E4-4CC8-9800-B839BFE5A9C1}"/>
    <cellStyle name="Total 8 2 2 2 2 7" xfId="18227" xr:uid="{76B7A024-C443-4879-95FF-3067DB2162BA}"/>
    <cellStyle name="Total 8 2 2 2 2 8" xfId="18984" xr:uid="{0779BD16-A355-4DCF-8CCC-D6ED0CE22DF5}"/>
    <cellStyle name="Total 8 2 2 2 3" xfId="9811" xr:uid="{5C90AB8E-D680-4FB7-9F43-078EA5A3F1DA}"/>
    <cellStyle name="Total 8 2 2 2 3 2" xfId="14215" xr:uid="{7196849F-8F46-4E65-84D9-8227A96CB34C}"/>
    <cellStyle name="Total 8 2 2 2 3 3" xfId="15175" xr:uid="{76623C4B-011A-4E8D-85A3-91B7B2ECF829}"/>
    <cellStyle name="Total 8 2 2 2 3 4" xfId="16127" xr:uid="{7E3DDF34-C591-431D-9888-84E7D7FBD46F}"/>
    <cellStyle name="Total 8 2 2 2 3 5" xfId="17001" xr:uid="{B58C1EDB-7232-4074-8988-61212F1C3C7C}"/>
    <cellStyle name="Total 8 2 2 2 3 6" xfId="17866" xr:uid="{3DA2193C-3CCC-4DE2-A31E-B28F95997D48}"/>
    <cellStyle name="Total 8 2 2 2 3 7" xfId="18642" xr:uid="{B91B243E-B3AB-474A-B01C-EE7C1BDFB911}"/>
    <cellStyle name="Total 8 2 2 2 3 8" xfId="19399" xr:uid="{9BD75F22-4A63-4946-B410-21FE8FDDB896}"/>
    <cellStyle name="Total 8 2 2 2 4" xfId="12780" xr:uid="{9842B715-4E5E-4855-9730-60BF46F26D9B}"/>
    <cellStyle name="Total 8 2 2 2 5" xfId="10205" xr:uid="{C8BA1C9C-812D-483F-8C3D-D5F7A0ADC65D}"/>
    <cellStyle name="Total 8 2 2 2 6" xfId="13162" xr:uid="{F0702C3A-CB16-4381-BCAE-827FCAC345DF}"/>
    <cellStyle name="Total 8 2 2 2 7" xfId="9871" xr:uid="{247C2A91-5BC4-4C91-BAE6-D6B37AD889D8}"/>
    <cellStyle name="Total 8 2 2 2 8" xfId="12171" xr:uid="{20455C42-EA29-4710-BFE9-768D333AC5C6}"/>
    <cellStyle name="Total 8 2 2 2 9" xfId="10692" xr:uid="{A97060C4-B5CC-405F-AE3F-38DA6666561A}"/>
    <cellStyle name="Total 8 2 2 3" xfId="8573" xr:uid="{6F619936-BB0C-4264-9A51-A7073FC86FF1}"/>
    <cellStyle name="Total 8 2 2 3 2" xfId="13313" xr:uid="{A55F743B-0139-4084-BBD6-B1E1A76373F9}"/>
    <cellStyle name="Total 8 2 2 3 3" xfId="14333" xr:uid="{80328335-5A2A-422B-8AA7-CC45BDF48185}"/>
    <cellStyle name="Total 8 2 2 3 4" xfId="15293" xr:uid="{FC3FDE49-0E41-4933-AF7A-0BCFC36F5C16}"/>
    <cellStyle name="Total 8 2 2 3 5" xfId="16242" xr:uid="{7AFCAED7-8569-4188-A3E2-2C32702DC3A0}"/>
    <cellStyle name="Total 8 2 2 3 6" xfId="17115" xr:uid="{B4167B3C-AF67-4D58-94DE-45EEBF1E364C}"/>
    <cellStyle name="Total 8 2 2 3 7" xfId="17980" xr:uid="{71CA427A-6D71-4586-98FF-1D99C8E48FAF}"/>
    <cellStyle name="Total 8 2 2 3 8" xfId="18756" xr:uid="{C702A10D-8032-4820-9A1B-8397E7A92B4D}"/>
    <cellStyle name="Total 8 2 2 4" xfId="9583" xr:uid="{43CECFED-E887-4994-B72C-45BE44A217F2}"/>
    <cellStyle name="Total 8 2 2 4 2" xfId="13987" xr:uid="{AB18D1EF-1EFE-444E-84A7-6A5CC17E9897}"/>
    <cellStyle name="Total 8 2 2 4 3" xfId="14947" xr:uid="{E4725DC3-9881-4110-9094-59599D23AF4B}"/>
    <cellStyle name="Total 8 2 2 4 4" xfId="15899" xr:uid="{B710E5B3-2058-4DED-A213-E62CAB8E05AC}"/>
    <cellStyle name="Total 8 2 2 4 5" xfId="16773" xr:uid="{07A707FA-3838-4D87-9D60-F778F8DDDA84}"/>
    <cellStyle name="Total 8 2 2 4 6" xfId="17638" xr:uid="{259B6000-16BC-421B-A77F-A01ACD40E1B7}"/>
    <cellStyle name="Total 8 2 2 4 7" xfId="18414" xr:uid="{8783E995-A4B9-43F5-94E9-77273BF0D490}"/>
    <cellStyle name="Total 8 2 2 4 8" xfId="19171" xr:uid="{AD067ADA-21ED-4D5E-8DFD-4BD1C608DA50}"/>
    <cellStyle name="Total 8 2 2 5" xfId="12284" xr:uid="{57EED73C-8F35-453A-8B70-16E53D3E571F}"/>
    <cellStyle name="Total 8 2 2 6" xfId="10579" xr:uid="{C49374B3-E4D0-4FC5-93C1-288537E06389}"/>
    <cellStyle name="Total 8 2 2 7" xfId="13405" xr:uid="{3F601E46-BB9D-4CBB-ABBF-B0340D3E22B8}"/>
    <cellStyle name="Total 8 2 2 8" xfId="14414" xr:uid="{D56755DC-91F0-4C40-9C6C-252EB4F2B857}"/>
    <cellStyle name="Total 8 2 2 9" xfId="15372" xr:uid="{DFB304EB-CA42-44AD-96E1-DF560A195AA2}"/>
    <cellStyle name="Total 8 2 3" xfId="7197" xr:uid="{0AA08D9E-53A4-4309-8A86-88EDF768CC68}"/>
    <cellStyle name="Total 8 2 3 10" xfId="13666" xr:uid="{D5F5046D-5EE9-4BED-8856-ADD25F7734AF}"/>
    <cellStyle name="Total 8 2 3 2" xfId="8837" xr:uid="{D7158817-17CE-4C0A-A7E1-8A365B57B709}"/>
    <cellStyle name="Total 8 2 3 2 2" xfId="13496" xr:uid="{719333FA-616F-4963-85FB-FCC565E512CE}"/>
    <cellStyle name="Total 8 2 3 2 3" xfId="14502" xr:uid="{19665C41-FE61-4D97-9717-39F218B73C34}"/>
    <cellStyle name="Total 8 2 3 2 4" xfId="15460" xr:uid="{9DD8AB55-4A6A-42A2-AAE4-E1814FFF454F}"/>
    <cellStyle name="Total 8 2 3 2 5" xfId="16386" xr:uid="{D0D83339-187E-4800-8DAD-21C51CA0C557}"/>
    <cellStyle name="Total 8 2 3 2 6" xfId="17257" xr:uid="{D802916C-8851-4440-9CAF-CD56EB584FF4}"/>
    <cellStyle name="Total 8 2 3 2 7" xfId="18104" xr:uid="{10226474-3BBF-4D0D-B881-1D526961E8C1}"/>
    <cellStyle name="Total 8 2 3 2 8" xfId="18871" xr:uid="{F5980EFD-9088-4A03-AF30-DF751EC60E97}"/>
    <cellStyle name="Total 8 2 3 3" xfId="9698" xr:uid="{7B8F61EF-C840-48F3-924A-5D3623651DE8}"/>
    <cellStyle name="Total 8 2 3 3 2" xfId="14102" xr:uid="{7430E922-556E-4AA1-A6EF-602AD2FFCB70}"/>
    <cellStyle name="Total 8 2 3 3 3" xfId="15062" xr:uid="{E8466A4F-22B9-4D13-900D-881E6ED5FA13}"/>
    <cellStyle name="Total 8 2 3 3 4" xfId="16014" xr:uid="{E112ECC5-F226-427A-9FE9-9AA2C0A45D53}"/>
    <cellStyle name="Total 8 2 3 3 5" xfId="16888" xr:uid="{5B303E90-5420-441D-B138-63D7B6D47C3D}"/>
    <cellStyle name="Total 8 2 3 3 6" xfId="17753" xr:uid="{1E824C5B-2E33-49C9-ACB5-A6A65DB96FF4}"/>
    <cellStyle name="Total 8 2 3 3 7" xfId="18529" xr:uid="{B4C1A707-2A12-4CC5-81D8-AE26B92C4241}"/>
    <cellStyle name="Total 8 2 3 3 8" xfId="19286" xr:uid="{1C53CE03-E987-4EDC-AA63-6CA4DF5DC0FF}"/>
    <cellStyle name="Total 8 2 3 4" xfId="12467" xr:uid="{6DA94632-7AC5-4DBA-ADA6-9B22E8FD9D72}"/>
    <cellStyle name="Total 8 2 3 5" xfId="10410" xr:uid="{C71A653D-1EBE-4F4E-A2D2-A747B703607C}"/>
    <cellStyle name="Total 8 2 3 6" xfId="11722" xr:uid="{580143B0-82FD-41C4-B353-B10887D3769A}"/>
    <cellStyle name="Total 8 2 3 7" xfId="11062" xr:uid="{0E7DB0E4-2FD1-4854-B2AF-1C40EE84B75F}"/>
    <cellStyle name="Total 8 2 3 8" xfId="12559" xr:uid="{0B04B118-E9C5-4016-BDAC-D2AD1BB3A2CC}"/>
    <cellStyle name="Total 8 2 3 9" xfId="10334" xr:uid="{1AD2E30A-4227-4E77-98D9-FD08162B048D}"/>
    <cellStyle name="Total 8 2 4" xfId="8039" xr:uid="{6EA51D53-4B24-48F7-A954-47F397A68847}"/>
    <cellStyle name="Total 8 2 4 2" xfId="13007" xr:uid="{E43E6443-1AB5-4EE0-81C3-14C1FD5C25AA}"/>
    <cellStyle name="Total 8 2 4 3" xfId="9983" xr:uid="{83CFD777-6841-42D4-B46C-ED3D7A29FDCA}"/>
    <cellStyle name="Total 8 2 4 4" xfId="11821" xr:uid="{CA047806-AFC4-47AA-AB57-C3B334CE7094}"/>
    <cellStyle name="Total 8 2 4 5" xfId="10982" xr:uid="{2FCFE543-B78E-47F5-917D-2D0381E5DF85}"/>
    <cellStyle name="Total 8 2 4 6" xfId="13393" xr:uid="{CEFEB10D-D867-4C3A-B3E2-1B271D8121E7}"/>
    <cellStyle name="Total 8 2 4 7" xfId="14402" xr:uid="{6AECF343-9781-4D63-B49B-5E8AB58B4F2C}"/>
    <cellStyle name="Total 8 2 4 8" xfId="15360" xr:uid="{163BF5F8-7492-4D00-AAEA-36B0F2933E76}"/>
    <cellStyle name="Total 8 2 5" xfId="9470" xr:uid="{558C70F6-55AD-4446-976A-2AAB3866671C}"/>
    <cellStyle name="Total 8 2 5 2" xfId="13874" xr:uid="{167FD0A2-15F0-4ED4-8B29-01EE3A66C321}"/>
    <cellStyle name="Total 8 2 5 3" xfId="14834" xr:uid="{4B6C65C4-6A85-4007-B41F-C108D99F62A8}"/>
    <cellStyle name="Total 8 2 5 4" xfId="15786" xr:uid="{EBCF5A91-9CC2-4409-9673-B530C72FB51C}"/>
    <cellStyle name="Total 8 2 5 5" xfId="16660" xr:uid="{6324A891-E4FE-4A78-B990-9B462979E014}"/>
    <cellStyle name="Total 8 2 5 6" xfId="17525" xr:uid="{EA79711F-FECE-48C6-ACCF-33DCE305DC77}"/>
    <cellStyle name="Total 8 2 5 7" xfId="18301" xr:uid="{75D7E8C3-6510-494F-BB69-CBB662A953F8}"/>
    <cellStyle name="Total 8 2 5 8" xfId="19058" xr:uid="{36DF24A6-D323-4380-85F0-1CA9AE85DAA9}"/>
    <cellStyle name="Total 8 2 6" xfId="11934" xr:uid="{D3DCB4AB-2785-49C0-BDFD-80BD417838DC}"/>
    <cellStyle name="Total 8 2 7" xfId="10881" xr:uid="{0D8F3E88-62AE-4ED2-B134-354ACF3E30AD}"/>
    <cellStyle name="Total 8 2 8" xfId="11541" xr:uid="{737ABF62-3261-4FBA-93E4-B77976F32F75}"/>
    <cellStyle name="Total 8 2 9" xfId="11196" xr:uid="{DBF45F40-8F01-48B1-BA46-D459ADDD47F7}"/>
    <cellStyle name="Total 8 3" xfId="6932" xr:uid="{325A9CB2-25C6-48DB-BBEA-01844E00717D}"/>
    <cellStyle name="Total 8 3 10" xfId="9964" xr:uid="{1BDBDB0D-6FCB-43D7-8ABE-9458B5A9B611}"/>
    <cellStyle name="Total 8 3 11" xfId="13192" xr:uid="{D1043546-CA43-464A-841B-0BF1A3641A25}"/>
    <cellStyle name="Total 8 3 2" xfId="7734" xr:uid="{257D4B09-5F6A-419C-8AB7-F6B9A302ED97}"/>
    <cellStyle name="Total 8 3 2 10" xfId="12678" xr:uid="{16E8A3A9-7649-430D-85A0-4C26AFEB6E9B}"/>
    <cellStyle name="Total 8 3 2 2" xfId="9374" xr:uid="{20BEBCBB-CABA-46A9-8703-5B4326639C0E}"/>
    <cellStyle name="Total 8 3 2 2 2" xfId="13795" xr:uid="{454E9DDC-EFFB-48B9-AA29-13F141198B8F}"/>
    <cellStyle name="Total 8 3 2 2 3" xfId="14757" xr:uid="{55E6464F-2B3A-4CEC-B922-B9D5532AE463}"/>
    <cellStyle name="Total 8 3 2 2 4" xfId="15709" xr:uid="{F9816253-0624-47EF-BF3D-FD95000290D2}"/>
    <cellStyle name="Total 8 3 2 2 5" xfId="16587" xr:uid="{96C32F45-B1FD-41D0-9DCD-12488A9C202A}"/>
    <cellStyle name="Total 8 3 2 2 6" xfId="17452" xr:uid="{FD73B2CB-2224-4F98-A656-86E81D60D675}"/>
    <cellStyle name="Total 8 3 2 2 7" xfId="18228" xr:uid="{F5207BD1-B369-43A5-A01F-78DDB602E460}"/>
    <cellStyle name="Total 8 3 2 2 8" xfId="18985" xr:uid="{DE83CCC4-7507-457F-9A9B-35359356C6A5}"/>
    <cellStyle name="Total 8 3 2 3" xfId="9812" xr:uid="{A491694F-D555-46E4-9610-5ADDEE33D3C7}"/>
    <cellStyle name="Total 8 3 2 3 2" xfId="14216" xr:uid="{70E9661A-E13B-48A9-BE7E-FB5E5E5AE9ED}"/>
    <cellStyle name="Total 8 3 2 3 3" xfId="15176" xr:uid="{246CCD0D-8361-475A-9A0E-F138A1B4C926}"/>
    <cellStyle name="Total 8 3 2 3 4" xfId="16128" xr:uid="{4E35DBBB-6619-4F84-B98E-491FADF5BBD7}"/>
    <cellStyle name="Total 8 3 2 3 5" xfId="17002" xr:uid="{A3254680-1099-4A9B-ADA3-102E0885B247}"/>
    <cellStyle name="Total 8 3 2 3 6" xfId="17867" xr:uid="{54E08391-845D-4DEA-9727-AD5481F3C077}"/>
    <cellStyle name="Total 8 3 2 3 7" xfId="18643" xr:uid="{C90508B6-A268-4D74-B325-2D52EA3C893F}"/>
    <cellStyle name="Total 8 3 2 3 8" xfId="19400" xr:uid="{CCA39AC1-B885-4C0E-94BE-3DB8D0971E46}"/>
    <cellStyle name="Total 8 3 2 4" xfId="12781" xr:uid="{17635954-0E17-44E0-8061-3BEEE28EC02E}"/>
    <cellStyle name="Total 8 3 2 5" xfId="10204" xr:uid="{8AD10888-36D2-4AAB-8F37-4038D675F628}"/>
    <cellStyle name="Total 8 3 2 6" xfId="12130" xr:uid="{01392DFF-B81E-4FCC-B49A-9BE114273ADD}"/>
    <cellStyle name="Total 8 3 2 7" xfId="10723" xr:uid="{E1F47DB3-E616-44CA-9033-D7A8CDE9D610}"/>
    <cellStyle name="Total 8 3 2 8" xfId="12906" xr:uid="{5AA84793-BDFB-41AD-85F7-8024E3AA79E9}"/>
    <cellStyle name="Total 8 3 2 9" xfId="10075" xr:uid="{96D292E3-A03B-4600-BB06-3529F1294EE3}"/>
    <cellStyle name="Total 8 3 3" xfId="8572" xr:uid="{5F51D5F8-541C-4739-82D7-D6542AD0308A}"/>
    <cellStyle name="Total 8 3 3 2" xfId="13312" xr:uid="{6D54B493-E372-4738-BAE7-9648945E0178}"/>
    <cellStyle name="Total 8 3 3 3" xfId="14332" xr:uid="{80C03690-5130-4AAF-831C-4B9D21FC3AEE}"/>
    <cellStyle name="Total 8 3 3 4" xfId="15292" xr:uid="{8FA19AFD-C1F2-4BB3-92BF-192D45322AF2}"/>
    <cellStyle name="Total 8 3 3 5" xfId="16241" xr:uid="{F17C02A4-3E79-48F2-A3A8-C33AFB96BAFB}"/>
    <cellStyle name="Total 8 3 3 6" xfId="17114" xr:uid="{9DD866D1-B179-43C2-BCB4-A2299AD62CF4}"/>
    <cellStyle name="Total 8 3 3 7" xfId="17979" xr:uid="{4893652B-B170-4476-8578-02FC8CC8A525}"/>
    <cellStyle name="Total 8 3 3 8" xfId="18755" xr:uid="{A8F5587D-4864-4C2E-9A26-B215A410AA9E}"/>
    <cellStyle name="Total 8 3 4" xfId="9582" xr:uid="{0BF3F5D2-301D-42D8-AB6E-033022E1887B}"/>
    <cellStyle name="Total 8 3 4 2" xfId="13986" xr:uid="{3AD82A24-A597-4070-BCA6-796B2BDEDA60}"/>
    <cellStyle name="Total 8 3 4 3" xfId="14946" xr:uid="{5A323E00-9771-4FE9-A7C4-EA936F391824}"/>
    <cellStyle name="Total 8 3 4 4" xfId="15898" xr:uid="{F06E5FED-9543-4106-BB63-C6D64CEC8E7D}"/>
    <cellStyle name="Total 8 3 4 5" xfId="16772" xr:uid="{E872DC87-070E-4D34-834E-5864B977CF6C}"/>
    <cellStyle name="Total 8 3 4 6" xfId="17637" xr:uid="{59F49682-E200-4FFB-9618-6FCE12B6614E}"/>
    <cellStyle name="Total 8 3 4 7" xfId="18413" xr:uid="{F36213A6-9C75-4D25-A208-618A0CE04130}"/>
    <cellStyle name="Total 8 3 4 8" xfId="19170" xr:uid="{D9539563-A3F2-42EA-BD31-77F91C4ED521}"/>
    <cellStyle name="Total 8 3 5" xfId="12283" xr:uid="{8EF4E20C-E44F-4711-AFD1-206EF1F54200}"/>
    <cellStyle name="Total 8 3 6" xfId="10580" xr:uid="{7F21E4B0-8794-4627-A74C-F1CDFAAC3A4F}"/>
    <cellStyle name="Total 8 3 7" xfId="12374" xr:uid="{B28F24CB-4E58-4628-BE16-87D20AE76835}"/>
    <cellStyle name="Total 8 3 8" xfId="10499" xr:uid="{9D6CC0AA-6CC3-432C-B159-EC3F8813ACF3}"/>
    <cellStyle name="Total 8 3 9" xfId="13034" xr:uid="{AC20D2A8-2025-4BE9-8C53-91CCBAC01CB9}"/>
    <cellStyle name="Total 8 4" xfId="7196" xr:uid="{4A839136-3E48-4867-98E5-D3D855876EC3}"/>
    <cellStyle name="Total 8 4 10" xfId="11630" xr:uid="{4AB2CDD3-D735-4FA8-BFEC-0B8C65E1CADF}"/>
    <cellStyle name="Total 8 4 2" xfId="8836" xr:uid="{083D97DD-A9E1-4870-9D55-404A3AB2A43B}"/>
    <cellStyle name="Total 8 4 2 2" xfId="13495" xr:uid="{9C23FF3F-603E-4E4C-A33C-D2DC3DD525C3}"/>
    <cellStyle name="Total 8 4 2 3" xfId="14501" xr:uid="{1147E364-BFF8-46C5-BD2E-52919FE932C7}"/>
    <cellStyle name="Total 8 4 2 4" xfId="15459" xr:uid="{6E11CC01-7C96-4144-8D47-9CA36DB7DC92}"/>
    <cellStyle name="Total 8 4 2 5" xfId="16385" xr:uid="{A4AFD9A0-5D02-4C3A-91F1-213029A1D6DE}"/>
    <cellStyle name="Total 8 4 2 6" xfId="17256" xr:uid="{BE79B0DE-3F59-47AB-A45A-6CC83BF77E35}"/>
    <cellStyle name="Total 8 4 2 7" xfId="18103" xr:uid="{E73F3DDB-6F02-4068-A008-66FFF4CFF5AC}"/>
    <cellStyle name="Total 8 4 2 8" xfId="18870" xr:uid="{2CC819A3-41B3-4616-A7CD-019B26B8200E}"/>
    <cellStyle name="Total 8 4 3" xfId="9697" xr:uid="{5915DCF2-251E-4C1D-B805-35E1E0A1A692}"/>
    <cellStyle name="Total 8 4 3 2" xfId="14101" xr:uid="{803F4D69-C525-4E20-B993-FDBBE2BFA32C}"/>
    <cellStyle name="Total 8 4 3 3" xfId="15061" xr:uid="{ED74C984-6CF3-4B1A-8A91-101AC4651248}"/>
    <cellStyle name="Total 8 4 3 4" xfId="16013" xr:uid="{DE225534-8500-45A3-9361-1CE594E42991}"/>
    <cellStyle name="Total 8 4 3 5" xfId="16887" xr:uid="{DCD958A0-972D-49D9-9F2A-4779D18E6202}"/>
    <cellStyle name="Total 8 4 3 6" xfId="17752" xr:uid="{7EF3A42E-6213-419B-BECF-D3975A849A92}"/>
    <cellStyle name="Total 8 4 3 7" xfId="18528" xr:uid="{218E6DBB-B2E0-43D5-A5EC-6F1F2AA7A536}"/>
    <cellStyle name="Total 8 4 3 8" xfId="19285" xr:uid="{5C9C54E5-A111-4DE5-94C4-F7C6A2E5656A}"/>
    <cellStyle name="Total 8 4 4" xfId="12466" xr:uid="{48403960-DDD5-4885-B713-4114222B576C}"/>
    <cellStyle name="Total 8 4 5" xfId="10411" xr:uid="{4939C75D-D526-47B5-9090-1A26E3191CD5}"/>
    <cellStyle name="Total 8 4 6" xfId="11721" xr:uid="{81FE7EC8-360E-404D-B598-7B0D66CCD17A}"/>
    <cellStyle name="Total 8 4 7" xfId="11063" xr:uid="{90435A98-9FB8-43A4-960E-4A0F5C021FE2}"/>
    <cellStyle name="Total 8 4 8" xfId="12057" xr:uid="{E10B79DE-B553-424A-886A-0F682D970C45}"/>
    <cellStyle name="Total 8 4 9" xfId="10784" xr:uid="{79C6FFA6-1659-4732-A6F3-367926CFC04D}"/>
    <cellStyle name="Total 8 5" xfId="8038" xr:uid="{FDFDD426-80F7-455F-8D43-AFD57BCB2642}"/>
    <cellStyle name="Total 8 5 2" xfId="13006" xr:uid="{B26BECB1-1F17-4CB3-B3FE-C980693C20A1}"/>
    <cellStyle name="Total 8 5 3" xfId="9984" xr:uid="{79E44B5A-38C3-4771-B0F6-C9816352C746}"/>
    <cellStyle name="Total 8 5 4" xfId="11820" xr:uid="{C135479B-C4D6-48CA-8C69-B504FB0DD4DC}"/>
    <cellStyle name="Total 8 5 5" xfId="10983" xr:uid="{77BF236D-FAD6-4E7C-98C4-E99EFFFC3D95}"/>
    <cellStyle name="Total 8 5 6" xfId="12361" xr:uid="{DC4AFAE8-2C53-49DA-818F-A140881D081E}"/>
    <cellStyle name="Total 8 5 7" xfId="10510" xr:uid="{ABCAD759-6D5D-476E-A01E-7218BD4316A3}"/>
    <cellStyle name="Total 8 5 8" xfId="13136" xr:uid="{569A130D-6012-495B-90F4-7A294BEBCE01}"/>
    <cellStyle name="Total 8 6" xfId="9469" xr:uid="{1B6266E1-42D3-4C13-A82B-3E47A0FBAAD5}"/>
    <cellStyle name="Total 8 6 2" xfId="13873" xr:uid="{9CD65B15-FECE-48B0-A665-961B9A404FF4}"/>
    <cellStyle name="Total 8 6 3" xfId="14833" xr:uid="{F07B3490-F5EC-446F-AE22-CE9952ED2354}"/>
    <cellStyle name="Total 8 6 4" xfId="15785" xr:uid="{14CBBD12-06BF-4AD6-ADD4-9B34F4CC1F3F}"/>
    <cellStyle name="Total 8 6 5" xfId="16659" xr:uid="{AB03114F-37AD-40B2-8BD2-D4EFB46CE6DC}"/>
    <cellStyle name="Total 8 6 6" xfId="17524" xr:uid="{0BB3BA62-197F-4CF0-BF1C-B3689094DA15}"/>
    <cellStyle name="Total 8 6 7" xfId="18300" xr:uid="{11465FEA-82F5-44AC-A97C-804D9608C383}"/>
    <cellStyle name="Total 8 6 8" xfId="19057" xr:uid="{703E8130-864C-4A34-BBAD-82978E07ABA1}"/>
    <cellStyle name="Total 8 7" xfId="11933" xr:uid="{5C214DD2-176C-4AB7-92F8-3EB341941247}"/>
    <cellStyle name="Total 8 8" xfId="10882" xr:uid="{3938EA05-889E-4B19-B14E-1C56121E00BF}"/>
    <cellStyle name="Total 8 9" xfId="11540" xr:uid="{9288C336-0972-477B-BAB2-4CC5C41B9971}"/>
    <cellStyle name="Total 9" xfId="6311" xr:uid="{E637E77A-3D85-4218-BD86-F6694FA111A8}"/>
    <cellStyle name="Total 9 10" xfId="11195" xr:uid="{9F55D701-B3CC-4B19-B5FF-4523A778B4A5}"/>
    <cellStyle name="Total 9 11" xfId="11960" xr:uid="{23CD05D8-03F7-4F5F-B65F-C8FCC5B9AA47}"/>
    <cellStyle name="Total 9 12" xfId="10860" xr:uid="{C26BA2B8-BA87-4674-A5E2-BF02CD34D321}"/>
    <cellStyle name="Total 9 13" xfId="11560" xr:uid="{3C5876A3-2182-4C36-9696-2CF1C03CC91E}"/>
    <cellStyle name="Total 9 2" xfId="6312" xr:uid="{4D41C1E9-F8A3-46D6-B054-4846FBF79C46}"/>
    <cellStyle name="Total 9 2 10" xfId="12537" xr:uid="{B41447B1-470D-4A41-843F-BF3399E15C78}"/>
    <cellStyle name="Total 9 2 11" xfId="10344" xr:uid="{80648411-CE35-4610-AC89-EEF1307EBCBA}"/>
    <cellStyle name="Total 9 2 12" xfId="13152" xr:uid="{8496CB69-5B3D-428A-B441-9FB37DC70BBB}"/>
    <cellStyle name="Total 9 2 2" xfId="6935" xr:uid="{DD1D3EA3-C06B-44AF-B6CA-CC55A75AFEB1}"/>
    <cellStyle name="Total 9 2 2 10" xfId="10787" xr:uid="{09FA4BE0-2A26-4225-A5D4-959D144EBFED}"/>
    <cellStyle name="Total 9 2 2 11" xfId="11627" xr:uid="{1F85A199-20A4-4DB4-B4FE-05A77EABA4AD}"/>
    <cellStyle name="Total 9 2 2 2" xfId="7735" xr:uid="{39A422D3-18B3-40E7-9154-B73072ADC7A3}"/>
    <cellStyle name="Total 9 2 2 2 10" xfId="12784" xr:uid="{11677634-FFD1-4463-AB56-11696D1C1447}"/>
    <cellStyle name="Total 9 2 2 2 2" xfId="9375" xr:uid="{05901C4C-8F8C-444F-943C-D77DEB2F9005}"/>
    <cellStyle name="Total 9 2 2 2 2 2" xfId="13796" xr:uid="{DF5E4F99-8E11-4E5A-81D6-83B9D553A751}"/>
    <cellStyle name="Total 9 2 2 2 2 3" xfId="14758" xr:uid="{15DA336A-FA0C-4589-AC5D-954C8655113B}"/>
    <cellStyle name="Total 9 2 2 2 2 4" xfId="15710" xr:uid="{8CA9F990-5B22-40E5-B268-F06F92AAD32F}"/>
    <cellStyle name="Total 9 2 2 2 2 5" xfId="16588" xr:uid="{ADAF94E1-FB03-46BD-A3B4-8CEF9D235C90}"/>
    <cellStyle name="Total 9 2 2 2 2 6" xfId="17453" xr:uid="{94C280E3-4DCE-40D6-B8CB-D61E3061690B}"/>
    <cellStyle name="Total 9 2 2 2 2 7" xfId="18229" xr:uid="{476E37D5-13C4-417B-814A-B8C06CB53571}"/>
    <cellStyle name="Total 9 2 2 2 2 8" xfId="18986" xr:uid="{91B24571-4578-4A75-BC87-BCBFC44BE142}"/>
    <cellStyle name="Total 9 2 2 2 3" xfId="9813" xr:uid="{833C95AD-7E7B-4F58-9721-0E0F821F9C85}"/>
    <cellStyle name="Total 9 2 2 2 3 2" xfId="14217" xr:uid="{36AB1E8A-CB52-4381-B2B4-FAE10A1F1963}"/>
    <cellStyle name="Total 9 2 2 2 3 3" xfId="15177" xr:uid="{40AFF9F5-E22F-415E-8F3C-C99F11EAD561}"/>
    <cellStyle name="Total 9 2 2 2 3 4" xfId="16129" xr:uid="{6012A913-5349-411A-88BD-DA2CDCB45BC6}"/>
    <cellStyle name="Total 9 2 2 2 3 5" xfId="17003" xr:uid="{553607EC-9D3B-4467-A5B4-6D452A8F6A94}"/>
    <cellStyle name="Total 9 2 2 2 3 6" xfId="17868" xr:uid="{79C38DB8-616A-493C-BCE6-14CDB0C30E82}"/>
    <cellStyle name="Total 9 2 2 2 3 7" xfId="18644" xr:uid="{FBB31F8D-89DC-45FE-ACFF-EFE6D37D96EB}"/>
    <cellStyle name="Total 9 2 2 2 3 8" xfId="19401" xr:uid="{ECDE95E8-327E-481D-B57D-5D6403C07EB5}"/>
    <cellStyle name="Total 9 2 2 2 4" xfId="12782" xr:uid="{FF407120-0AD5-4C58-B871-EA18D654E8FC}"/>
    <cellStyle name="Total 9 2 2 2 5" xfId="10203" xr:uid="{B0E0F5F7-809C-4251-AEC0-3B08BAAB1DE1}"/>
    <cellStyle name="Total 9 2 2 2 6" xfId="12663" xr:uid="{3DD71E59-42D9-471A-89BB-3EC9866D3172}"/>
    <cellStyle name="Total 9 2 2 2 7" xfId="10252" xr:uid="{3C9D5DCF-A247-43D2-8372-0A749B844230}"/>
    <cellStyle name="Total 9 2 2 2 8" xfId="13158" xr:uid="{B6A38E55-A5A3-473B-906C-3D021CAC34F0}"/>
    <cellStyle name="Total 9 2 2 2 9" xfId="9875" xr:uid="{84A0D0A6-2D94-4AEB-95A8-C75B2B02F646}"/>
    <cellStyle name="Total 9 2 2 3" xfId="8575" xr:uid="{180839F4-745B-44E1-822F-7F9236D0F4A0}"/>
    <cellStyle name="Total 9 2 2 3 2" xfId="13315" xr:uid="{4628E44E-D5E3-4C4F-B6C1-AC7B2577A84A}"/>
    <cellStyle name="Total 9 2 2 3 3" xfId="14335" xr:uid="{3C154FE2-B830-4136-BCDE-C7EFAB99DC1F}"/>
    <cellStyle name="Total 9 2 2 3 4" xfId="15295" xr:uid="{95A548D4-5748-4F30-B2D1-2FAAAE826FDE}"/>
    <cellStyle name="Total 9 2 2 3 5" xfId="16244" xr:uid="{24082249-F028-4FAF-959B-F8F39A2515DE}"/>
    <cellStyle name="Total 9 2 2 3 6" xfId="17117" xr:uid="{1FCF76F9-1615-448B-BDC3-30DE382D5543}"/>
    <cellStyle name="Total 9 2 2 3 7" xfId="17982" xr:uid="{A4592735-FB13-4BF6-B388-2C70DF23461A}"/>
    <cellStyle name="Total 9 2 2 3 8" xfId="18758" xr:uid="{777AE508-6009-487B-A6AB-F1E185DF0ED8}"/>
    <cellStyle name="Total 9 2 2 4" xfId="9585" xr:uid="{B2178DA2-BFB5-4678-B5A8-FD191D6B1A7C}"/>
    <cellStyle name="Total 9 2 2 4 2" xfId="13989" xr:uid="{FD052828-914D-44A5-8054-48183C9B5C5F}"/>
    <cellStyle name="Total 9 2 2 4 3" xfId="14949" xr:uid="{E0AA9127-96B8-4DFA-BBE7-0699D3719E25}"/>
    <cellStyle name="Total 9 2 2 4 4" xfId="15901" xr:uid="{5507B80B-A805-4784-BCF5-8E0F0DA8A28B}"/>
    <cellStyle name="Total 9 2 2 4 5" xfId="16775" xr:uid="{A8CE7CE0-994D-41EE-A932-F32059BB5D3D}"/>
    <cellStyle name="Total 9 2 2 4 6" xfId="17640" xr:uid="{E2E58B0A-D159-4F14-833A-35738DCD0174}"/>
    <cellStyle name="Total 9 2 2 4 7" xfId="18416" xr:uid="{545CE380-320C-47EA-8B58-8FED94DB9402}"/>
    <cellStyle name="Total 9 2 2 4 8" xfId="19173" xr:uid="{AD9790E3-E5D5-4550-8162-F405F8490D23}"/>
    <cellStyle name="Total 9 2 2 5" xfId="12286" xr:uid="{7F411F4D-E725-4886-B82F-E7A398047CC8}"/>
    <cellStyle name="Total 9 2 2 6" xfId="10577" xr:uid="{43F70B1E-5CA4-492B-8906-30AC7CAB2768}"/>
    <cellStyle name="Total 9 2 2 7" xfId="11687" xr:uid="{EA8ABE23-A1FE-47AC-8465-5793E7DF905D}"/>
    <cellStyle name="Total 9 2 2 8" xfId="11092" xr:uid="{7C51F918-9211-41E2-A000-F39B025EFA0D}"/>
    <cellStyle name="Total 9 2 2 9" xfId="12053" xr:uid="{C3F43130-ED14-4669-8080-2D84ADDA71F8}"/>
    <cellStyle name="Total 9 2 3" xfId="7199" xr:uid="{17B2D9F7-8780-4E79-9D0B-4B0087E03BA7}"/>
    <cellStyle name="Total 9 2 3 10" xfId="13801" xr:uid="{1C59E809-BF80-47D7-8434-EA71C711A5D8}"/>
    <cellStyle name="Total 9 2 3 2" xfId="8839" xr:uid="{9C4B863E-2D2C-4301-AEBD-F2436836A323}"/>
    <cellStyle name="Total 9 2 3 2 2" xfId="13498" xr:uid="{AE231B6D-B8C3-4AB8-81C7-23CE04F104A4}"/>
    <cellStyle name="Total 9 2 3 2 3" xfId="14504" xr:uid="{0E1C6D56-551F-4E3F-A371-A574C32A4496}"/>
    <cellStyle name="Total 9 2 3 2 4" xfId="15462" xr:uid="{0081A444-4489-46E4-91D7-0004D206B184}"/>
    <cellStyle name="Total 9 2 3 2 5" xfId="16388" xr:uid="{0D0E3104-14BD-47E1-8CEC-19F6976668AA}"/>
    <cellStyle name="Total 9 2 3 2 6" xfId="17259" xr:uid="{77E0F487-20BF-4EE5-A3FB-E13C28B5FE58}"/>
    <cellStyle name="Total 9 2 3 2 7" xfId="18106" xr:uid="{65A79BA5-5A99-452F-9BC3-055A078515FE}"/>
    <cellStyle name="Total 9 2 3 2 8" xfId="18873" xr:uid="{119FF657-521D-4003-821B-5437133EFCFD}"/>
    <cellStyle name="Total 9 2 3 3" xfId="9700" xr:uid="{15D7DCEE-A3CC-4AF0-8D51-BC65355DF48C}"/>
    <cellStyle name="Total 9 2 3 3 2" xfId="14104" xr:uid="{1214553D-A453-4F0B-9071-51BD07D7CB09}"/>
    <cellStyle name="Total 9 2 3 3 3" xfId="15064" xr:uid="{D0F4C039-FD3F-499D-B9F0-6D1B550BD56F}"/>
    <cellStyle name="Total 9 2 3 3 4" xfId="16016" xr:uid="{8FD3C959-29A5-41D9-B96B-71A1B14BE6F8}"/>
    <cellStyle name="Total 9 2 3 3 5" xfId="16890" xr:uid="{F8BC1832-AF7C-4BD9-96B7-B12C47F1C6DF}"/>
    <cellStyle name="Total 9 2 3 3 6" xfId="17755" xr:uid="{A7B405C3-9A6E-4F02-83D3-44A080A26BD6}"/>
    <cellStyle name="Total 9 2 3 3 7" xfId="18531" xr:uid="{9ACADE10-FBF8-4A9E-83E6-47794923C9F1}"/>
    <cellStyle name="Total 9 2 3 3 8" xfId="19288" xr:uid="{D781D9E3-988F-4A83-B586-01ABC52AB141}"/>
    <cellStyle name="Total 9 2 3 4" xfId="12469" xr:uid="{7BE37421-E504-4825-AAD4-BEE58BE9AABD}"/>
    <cellStyle name="Total 9 2 3 5" xfId="10408" xr:uid="{E37D44FE-9045-41BD-AFC0-E7CE67A668C4}"/>
    <cellStyle name="Total 9 2 3 6" xfId="11724" xr:uid="{95666BAA-1BE7-470D-9E68-ECF38A075981}"/>
    <cellStyle name="Total 9 2 3 7" xfId="11060" xr:uid="{6053B96B-670C-4666-9D93-DD95A6107D0A}"/>
    <cellStyle name="Total 9 2 3 8" xfId="13093" xr:uid="{12EC74E1-1E25-4C93-B309-B3EA92EBD70A}"/>
    <cellStyle name="Total 9 2 3 9" xfId="9923" xr:uid="{302B07D9-03D2-4C94-A6CF-DBFD5BB601BF}"/>
    <cellStyle name="Total 9 2 4" xfId="8041" xr:uid="{49B74757-7489-4AB9-AD32-13D4552552DA}"/>
    <cellStyle name="Total 9 2 4 2" xfId="13009" xr:uid="{BF3EFC3F-195B-4315-9F04-4FE49203269C}"/>
    <cellStyle name="Total 9 2 4 3" xfId="9981" xr:uid="{0DF714E1-82F3-4BFE-BF19-6A8414413BC0}"/>
    <cellStyle name="Total 9 2 4 4" xfId="11823" xr:uid="{CD7D8FD1-DFB5-46FC-9E2B-E250F6AE993E}"/>
    <cellStyle name="Total 9 2 4 5" xfId="10980" xr:uid="{9424B21C-DE44-475A-B222-BF77410E1E4A}"/>
    <cellStyle name="Total 9 2 4 6" xfId="11461" xr:uid="{A5E22C16-EDC2-40C5-92DA-6D6E7025009E}"/>
    <cellStyle name="Total 9 2 4 7" xfId="11266" xr:uid="{AF0226ED-B0BD-4AA2-9EC6-3E3A1B0C802D}"/>
    <cellStyle name="Total 9 2 4 8" xfId="13553" xr:uid="{FA52FF41-3A86-4EEC-B6E1-1437692DECD3}"/>
    <cellStyle name="Total 9 2 5" xfId="9472" xr:uid="{A8A97174-5ECD-4610-BBFC-439A2BE386EE}"/>
    <cellStyle name="Total 9 2 5 2" xfId="13876" xr:uid="{A9303CAE-F78F-4C7B-B398-E68297F0621E}"/>
    <cellStyle name="Total 9 2 5 3" xfId="14836" xr:uid="{71CDFC24-3C20-4A95-8D3F-E9AC49CB7167}"/>
    <cellStyle name="Total 9 2 5 4" xfId="15788" xr:uid="{01DC2EFA-561E-486C-B036-7FE9142CFBD6}"/>
    <cellStyle name="Total 9 2 5 5" xfId="16662" xr:uid="{DC570EC3-ED67-4B84-9A66-BDB69F827E9A}"/>
    <cellStyle name="Total 9 2 5 6" xfId="17527" xr:uid="{96AC2115-7840-46E0-8B7F-FDDE9942FA69}"/>
    <cellStyle name="Total 9 2 5 7" xfId="18303" xr:uid="{16DD26C0-ED18-4FAE-838A-7D678E31BF80}"/>
    <cellStyle name="Total 9 2 5 8" xfId="19060" xr:uid="{3C6EB549-6C78-4480-AC4B-FA0791D7866B}"/>
    <cellStyle name="Total 9 2 6" xfId="11936" xr:uid="{F145AB45-73A9-460E-8F8D-E48286316FF6}"/>
    <cellStyle name="Total 9 2 7" xfId="10879" xr:uid="{21E8D4E3-363D-4B98-A3C3-E1302C36D53C}"/>
    <cellStyle name="Total 9 2 8" xfId="11543" xr:uid="{CA18FAE4-9896-4A54-A245-460B0DA2E5F0}"/>
    <cellStyle name="Total 9 2 9" xfId="11194" xr:uid="{B306BED3-4E71-44B1-ACAE-26F845EC2350}"/>
    <cellStyle name="Total 9 3" xfId="6934" xr:uid="{C00E3166-47F3-4930-A5D1-11A5D137BC1F}"/>
    <cellStyle name="Total 9 3 10" xfId="10709" xr:uid="{C51D1EAA-FCAC-4655-8F6F-2AEE3F385E68}"/>
    <cellStyle name="Total 9 3 11" xfId="12584" xr:uid="{E675BB9D-4085-4528-91B0-6BA4A3FC4EBE}"/>
    <cellStyle name="Total 9 3 2" xfId="7736" xr:uid="{728B5700-C2A7-42C9-8867-74CD3442D945}"/>
    <cellStyle name="Total 9 3 2 10" xfId="17356" xr:uid="{3B09928F-6F2D-4D2E-A2ED-0327B5938C9E}"/>
    <cellStyle name="Total 9 3 2 2" xfId="9376" xr:uid="{7EC71D66-16FF-4ABC-ACD9-4682322F9B6C}"/>
    <cellStyle name="Total 9 3 2 2 2" xfId="13797" xr:uid="{61DE37E1-154F-430F-A9B6-37E7B8142168}"/>
    <cellStyle name="Total 9 3 2 2 3" xfId="14759" xr:uid="{14E08279-FD07-4826-880E-20DC14AA2D55}"/>
    <cellStyle name="Total 9 3 2 2 4" xfId="15711" xr:uid="{D68E1EDE-5554-4690-B359-433A096E3C17}"/>
    <cellStyle name="Total 9 3 2 2 5" xfId="16589" xr:uid="{0A0DE5E6-53BF-4E44-80EC-C0F48B07B0D7}"/>
    <cellStyle name="Total 9 3 2 2 6" xfId="17454" xr:uid="{AEBBE47E-80E8-4C45-B1FE-06BF8E9163B9}"/>
    <cellStyle name="Total 9 3 2 2 7" xfId="18230" xr:uid="{F9949298-A085-40C1-BC9A-95D38F64A77F}"/>
    <cellStyle name="Total 9 3 2 2 8" xfId="18987" xr:uid="{615258AC-0F1C-4344-B694-B02AF9C264F3}"/>
    <cellStyle name="Total 9 3 2 3" xfId="9814" xr:uid="{2C5AE98E-DC95-4368-994B-A1F089B4CCC0}"/>
    <cellStyle name="Total 9 3 2 3 2" xfId="14218" xr:uid="{26F91941-C543-4547-B387-B9D5445954E2}"/>
    <cellStyle name="Total 9 3 2 3 3" xfId="15178" xr:uid="{60505412-4AC2-4BAC-B705-F7419CA26FC2}"/>
    <cellStyle name="Total 9 3 2 3 4" xfId="16130" xr:uid="{E6E6ACC6-0173-41D4-8E75-C0EDE043B539}"/>
    <cellStyle name="Total 9 3 2 3 5" xfId="17004" xr:uid="{AC8A65CB-1FA0-4377-B580-519C79E1E45D}"/>
    <cellStyle name="Total 9 3 2 3 6" xfId="17869" xr:uid="{57BAEB3F-1C3C-4189-ADA6-3B5E6EBB5497}"/>
    <cellStyle name="Total 9 3 2 3 7" xfId="18645" xr:uid="{D131923E-9718-422F-9679-1FF95BC71BEB}"/>
    <cellStyle name="Total 9 3 2 3 8" xfId="19402" xr:uid="{C5537AA6-BC11-4436-B5BD-E33645BA3C51}"/>
    <cellStyle name="Total 9 3 2 4" xfId="12783" xr:uid="{1130C466-6F01-4B31-953E-7CA28C89437E}"/>
    <cellStyle name="Total 9 3 2 5" xfId="10202" xr:uid="{BD1BC7D9-1289-4F92-B119-5E3E8E2723A6}"/>
    <cellStyle name="Total 9 3 2 6" xfId="13683" xr:uid="{D6530796-01CD-4E1A-9FE7-EDB7AF003452}"/>
    <cellStyle name="Total 9 3 2 7" xfId="14651" xr:uid="{DDA7E53B-0512-4EED-9787-61F7C3B80C19}"/>
    <cellStyle name="Total 9 3 2 8" xfId="15603" xr:uid="{5D19A3D4-AD24-4A2D-8A0E-BC31896FB1E8}"/>
    <cellStyle name="Total 9 3 2 9" xfId="16488" xr:uid="{50211B99-5C39-456B-A930-A3137075B2D5}"/>
    <cellStyle name="Total 9 3 3" xfId="8574" xr:uid="{B0D5C4F8-9C83-4C41-9977-1F8D5D4B7244}"/>
    <cellStyle name="Total 9 3 3 2" xfId="13314" xr:uid="{D46410B0-BAE3-4A92-9BC2-05D59A41F7E8}"/>
    <cellStyle name="Total 9 3 3 3" xfId="14334" xr:uid="{EAB1D38A-B28B-4C0A-84D3-5DB83DF34FA0}"/>
    <cellStyle name="Total 9 3 3 4" xfId="15294" xr:uid="{13B6C90A-924D-47A5-A68D-239554F7D353}"/>
    <cellStyle name="Total 9 3 3 5" xfId="16243" xr:uid="{FEECE347-74B9-4076-A914-413434B5A3C3}"/>
    <cellStyle name="Total 9 3 3 6" xfId="17116" xr:uid="{0E5CCD66-F4C6-4C12-AB38-F884DC83D689}"/>
    <cellStyle name="Total 9 3 3 7" xfId="17981" xr:uid="{2931DDE1-8FAF-409A-BF2C-257FEE67B1E4}"/>
    <cellStyle name="Total 9 3 3 8" xfId="18757" xr:uid="{4A4DC65B-13F1-44C1-A7C2-5759A22D472B}"/>
    <cellStyle name="Total 9 3 4" xfId="9584" xr:uid="{623F802B-E6D4-42BD-AB30-3CD0C679140A}"/>
    <cellStyle name="Total 9 3 4 2" xfId="13988" xr:uid="{835C46E8-2AD0-4719-ADCA-ECEE12E1895B}"/>
    <cellStyle name="Total 9 3 4 3" xfId="14948" xr:uid="{0DD02FD6-18B9-4DE3-A277-0578C57B18E2}"/>
    <cellStyle name="Total 9 3 4 4" xfId="15900" xr:uid="{2E82A629-DDB9-426F-8174-D6F106603D63}"/>
    <cellStyle name="Total 9 3 4 5" xfId="16774" xr:uid="{0AD37E93-66F1-4380-86A0-0FFA1385DFAE}"/>
    <cellStyle name="Total 9 3 4 6" xfId="17639" xr:uid="{E264309C-05F0-4228-9D83-FB26B67DC512}"/>
    <cellStyle name="Total 9 3 4 7" xfId="18415" xr:uid="{ED2BD687-92B7-4058-AB26-A6B910E685DA}"/>
    <cellStyle name="Total 9 3 4 8" xfId="19172" xr:uid="{A00F20C1-6231-4737-B70D-BA81A5327725}"/>
    <cellStyle name="Total 9 3 5" xfId="12285" xr:uid="{BFFCA972-BF95-467F-8164-F2E656E8F4B6}"/>
    <cellStyle name="Total 9 3 6" xfId="10578" xr:uid="{94D4D300-CB93-4857-A9E3-14446BDF50FC}"/>
    <cellStyle name="Total 9 3 7" xfId="12916" xr:uid="{80690DAD-8F21-43DB-B02B-A99182BD6E09}"/>
    <cellStyle name="Total 9 3 8" xfId="10066" xr:uid="{8A3DF544-54BD-49B3-B655-721214947080}"/>
    <cellStyle name="Total 9 3 9" xfId="12148" xr:uid="{5E26BB08-7906-4FE2-9997-76084C23F6D0}"/>
    <cellStyle name="Total 9 4" xfId="7198" xr:uid="{F28F22C8-2D1F-4B2E-96DF-E66BE995DDA1}"/>
    <cellStyle name="Total 9 4 10" xfId="15529" xr:uid="{F5D9C1A3-D270-4EF3-9CE6-416F2D3A0A79}"/>
    <cellStyle name="Total 9 4 2" xfId="8838" xr:uid="{3B5239DB-019E-436A-A5F7-B22B129A3260}"/>
    <cellStyle name="Total 9 4 2 2" xfId="13497" xr:uid="{1C4F5B00-1CC5-4D27-8F28-4B25B64CAFC9}"/>
    <cellStyle name="Total 9 4 2 3" xfId="14503" xr:uid="{567EFAC4-51F8-46D5-9563-0D68DF81FBAA}"/>
    <cellStyle name="Total 9 4 2 4" xfId="15461" xr:uid="{C020BA43-0EDA-4358-A829-018F4A764B9D}"/>
    <cellStyle name="Total 9 4 2 5" xfId="16387" xr:uid="{E7939CEC-79F2-4A5D-82F7-3DF247288DAD}"/>
    <cellStyle name="Total 9 4 2 6" xfId="17258" xr:uid="{D600F903-A29C-4DCF-BE37-10B289E853ED}"/>
    <cellStyle name="Total 9 4 2 7" xfId="18105" xr:uid="{6471942F-590E-4825-AE0B-ACE41CDA4E37}"/>
    <cellStyle name="Total 9 4 2 8" xfId="18872" xr:uid="{77376393-CD60-4982-A19B-D16EA8FCC7BA}"/>
    <cellStyle name="Total 9 4 3" xfId="9699" xr:uid="{CAAAEFFF-4FED-4E0F-AB64-3ABF6729803D}"/>
    <cellStyle name="Total 9 4 3 2" xfId="14103" xr:uid="{23360366-DE66-4808-8B8A-9AC895AE88D1}"/>
    <cellStyle name="Total 9 4 3 3" xfId="15063" xr:uid="{937BABDA-BD94-4802-A8BA-FAD90ACCC7D2}"/>
    <cellStyle name="Total 9 4 3 4" xfId="16015" xr:uid="{3F71CFCF-3CDD-41BD-89FD-758C9C3A9747}"/>
    <cellStyle name="Total 9 4 3 5" xfId="16889" xr:uid="{3E056AC7-18B0-4FC3-8F91-8B429C494A27}"/>
    <cellStyle name="Total 9 4 3 6" xfId="17754" xr:uid="{5A1B6621-A4ED-472B-BF03-DB70EB389809}"/>
    <cellStyle name="Total 9 4 3 7" xfId="18530" xr:uid="{CEA04EE6-5109-495B-B728-C326E3AED086}"/>
    <cellStyle name="Total 9 4 3 8" xfId="19287" xr:uid="{D1B61BA3-CC54-40D6-8B02-945B0C8C5FD1}"/>
    <cellStyle name="Total 9 4 4" xfId="12468" xr:uid="{422BA988-423F-4CFE-B259-7B5CD3F4A905}"/>
    <cellStyle name="Total 9 4 5" xfId="10409" xr:uid="{8EDEBD87-26F4-4100-9FE2-EE127A5B99C7}"/>
    <cellStyle name="Total 9 4 6" xfId="11723" xr:uid="{6DE4B1A3-5187-4E1E-8704-2AE8E22CDF2C}"/>
    <cellStyle name="Total 9 4 7" xfId="11061" xr:uid="{9248E370-F7DA-4897-AA15-4996AD8780CE}"/>
    <cellStyle name="Total 9 4 8" xfId="13584" xr:uid="{93F3DF4D-03C1-4BA2-AAF1-302629C1F999}"/>
    <cellStyle name="Total 9 4 9" xfId="14572" xr:uid="{79DFD134-6C5B-4ACB-89E8-9879CDCD91F7}"/>
    <cellStyle name="Total 9 5" xfId="8040" xr:uid="{2163614B-1D77-4B2D-B344-174A2538333D}"/>
    <cellStyle name="Total 9 5 2" xfId="13008" xr:uid="{E019B785-C336-4F7C-8FC7-DCBB18B276AB}"/>
    <cellStyle name="Total 9 5 3" xfId="9982" xr:uid="{08B83CBF-81F9-41B9-8B5D-996C0029BDC4}"/>
    <cellStyle name="Total 9 5 4" xfId="11822" xr:uid="{B19A6E5C-C2F5-4CC6-B9F3-DBDD2CE14065}"/>
    <cellStyle name="Total 9 5 5" xfId="10981" xr:uid="{16AE0191-E9EA-47E5-8858-CC4C75B4D0A0}"/>
    <cellStyle name="Total 9 5 6" xfId="12880" xr:uid="{19430CBF-863A-41E9-A581-9237ECA0BB07}"/>
    <cellStyle name="Total 9 5 7" xfId="10098" xr:uid="{9230CE93-3735-4350-A02B-C472A51F758C}"/>
    <cellStyle name="Total 9 5 8" xfId="13695" xr:uid="{1237BD55-24D4-4E6F-8431-3C2AA5498C93}"/>
    <cellStyle name="Total 9 6" xfId="9471" xr:uid="{2F999B6E-5773-41D3-B934-4C33200AECE1}"/>
    <cellStyle name="Total 9 6 2" xfId="13875" xr:uid="{CF559796-649A-479C-9586-935EE5FC0881}"/>
    <cellStyle name="Total 9 6 3" xfId="14835" xr:uid="{E7BF19E1-FD1D-4B47-8CDB-5F754A00B6A2}"/>
    <cellStyle name="Total 9 6 4" xfId="15787" xr:uid="{8E0099A6-B0C0-4F4C-BECD-9CBE40C3783C}"/>
    <cellStyle name="Total 9 6 5" xfId="16661" xr:uid="{CE6073D3-5518-4E4C-9683-8CD21C3AAD1E}"/>
    <cellStyle name="Total 9 6 6" xfId="17526" xr:uid="{2DA97AA4-2CD0-4755-ACAD-2045B56B8F1C}"/>
    <cellStyle name="Total 9 6 7" xfId="18302" xr:uid="{23140C93-27D6-475F-99D7-9380D9DC4A14}"/>
    <cellStyle name="Total 9 6 8" xfId="19059" xr:uid="{D0667FF7-0C37-40B0-9ACD-98B600E781E8}"/>
    <cellStyle name="Total 9 7" xfId="11935" xr:uid="{F9C3287D-4CBF-487F-A1F5-19B5E8EE588C}"/>
    <cellStyle name="Total 9 8" xfId="10880" xr:uid="{4E0821D2-C486-4334-A309-D0C5A8E7514E}"/>
    <cellStyle name="Total 9 9" xfId="11542" xr:uid="{16AFAF15-28F3-4914-9474-39F0B8AFCE4E}"/>
    <cellStyle name="V?st." xfId="6822" xr:uid="{1B60207A-CAFF-4FDC-82A7-2E7AC2989365}"/>
    <cellStyle name="Warning Text 10" xfId="6313" xr:uid="{B27E4314-7712-4837-9BDB-E6C936DE982E}"/>
    <cellStyle name="Warning Text 11" xfId="6314" xr:uid="{C5BC4599-B0FE-4221-B40D-E3F14A098A9F}"/>
    <cellStyle name="Warning Text 12" xfId="6315" xr:uid="{3CBCF42B-9FD6-47AD-A7A7-8A5236550309}"/>
    <cellStyle name="Warning Text 13" xfId="6316" xr:uid="{C2A2B0A1-1547-47B8-B316-A7EFC1542393}"/>
    <cellStyle name="Warning Text 14" xfId="6317" xr:uid="{9C47C5B1-BCA7-438F-9A13-DFB9B56625DE}"/>
    <cellStyle name="Warning Text 15" xfId="6318" xr:uid="{3EDA37E0-7316-4E9C-A88D-C1EF67D8C939}"/>
    <cellStyle name="Warning Text 16" xfId="6319" xr:uid="{217E7B60-7596-4CC6-8242-FFA6801DA8A9}"/>
    <cellStyle name="Warning Text 17" xfId="6320" xr:uid="{E9B5789D-2E28-4DBF-87B5-B8112747F39E}"/>
    <cellStyle name="Warning Text 18" xfId="6321" xr:uid="{259E2FD9-940A-4C3F-B6BB-A3D82B008BDB}"/>
    <cellStyle name="Warning Text 18 2" xfId="6322" xr:uid="{E799CF58-5BA1-454A-BB10-8C7BC480C384}"/>
    <cellStyle name="Warning Text 19" xfId="6323" xr:uid="{5AAF278A-F857-45CD-9D18-B2BF473B7FE3}"/>
    <cellStyle name="Warning Text 19 2" xfId="6324" xr:uid="{816C0565-177C-46AE-84E7-80202E7FA723}"/>
    <cellStyle name="Warning Text 2" xfId="6325" xr:uid="{F254D171-5D34-4DDA-9BEC-0B4EDA638BE3}"/>
    <cellStyle name="Warning Text 2 2" xfId="6326" xr:uid="{54607654-A791-4454-823D-818DD081FBFC}"/>
    <cellStyle name="Warning Text 3" xfId="6327" xr:uid="{DD0429DF-7468-4D34-A76D-3FCC8D1662F7}"/>
    <cellStyle name="Warning Text 4" xfId="6328" xr:uid="{DDE1CE50-B202-4D0B-8AD4-7D8232333FA9}"/>
    <cellStyle name="Warning Text 5" xfId="6329" xr:uid="{FE42E2DD-24DB-4FC3-B2A4-EE24A77C0E37}"/>
    <cellStyle name="Warning Text 6" xfId="6330" xr:uid="{843B3A30-4E3B-4D09-9932-615D495B1573}"/>
    <cellStyle name="Warning Text 7" xfId="6331" xr:uid="{E60E8606-A664-4FE3-A50E-FA401C209FA8}"/>
    <cellStyle name="Warning Text 8" xfId="6332" xr:uid="{1DB73B6B-F331-44A6-A367-30459B72C853}"/>
    <cellStyle name="Warning Text 9" xfId="6333" xr:uid="{88FECE4A-1937-4668-9651-0CD027D1C1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7.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3.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externalLink" Target="externalLinks/externalLink5.xml"/><Relationship Id="rId35" Type="http://schemas.openxmlformats.org/officeDocument/2006/relationships/sharedStrings" Target="sharedStrings.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veselibasministrija-my.sharepoint.com/profile_redirect$/Documents%20and%20Settings/bd-adija/Local%20Settings/Temporary%20Internet%20Files/Content.Outlook/U63RD855/MK_izdev_samaz_2las_2009_31%2010%2008_arESI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veselibasministrija-my.sharepoint.com/Documents%20and%20Settings/SilvijaJ/Local%20Settings/Temporary%20Internet%20Files/Content.IE5/F51GHD5U/KristineS/My%20Documents/Bud&#382;ets%202012/Budzeta%20forma%2014_05%2001%202012%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veselibasministrija-my.sharepoint.com/Ambulatoro_pakalpojumu_nodala/Planosana_2013/SAVA/P&#256;RPLANO&#352;ANA/parplanosana_9menesi/R0020%20-SAVA_izpilde_veiktais_darbs_09201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veselibasministrija-my.sharepoint.com/Ambulatoro_pakalpojumu_nodala/Planosana_2012/SAVA/!_Grozijumi%202012.gada%20laikaa/Egija_Grozijumi%20ar%2001.10.2012_NEPIENEMTIE/Apaksas%20SAVA%20rikojuma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veselibasministrija-my.sharepoint.com/Finansu_planosanas_nodala/BUD&#381;ETS/2019/33_finansejums_2018_2021g.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veselibasministrija-my.sharepoint.com/Users/andris.skrastins/Desktop/Ivita/8_centralizeto_medikamentu_aprekini.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veselibasministrija-my.sharepoint.com/Users/liga.citskovska/Documents/2016/Aknu_transp_04.2016/Aknu_transp_kop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_pamatlidzekli"/>
      <sheetName val="pec str._PL"/>
      <sheetName val="pēc izm.p. PL"/>
      <sheetName val="pamatlidzekli"/>
      <sheetName val="CITO PL"/>
      <sheetName val="pamatlidzekli (2)"/>
      <sheetName val="PT_mazv.inv."/>
      <sheetName val="pēc izm.p. MI"/>
      <sheetName val="pec str_MI"/>
      <sheetName val="mazv.inventars"/>
      <sheetName val="CITO MI"/>
      <sheetName val="mazv.inventars (2)"/>
      <sheetName val="pakalpojums"/>
      <sheetName val="strukturkodi"/>
      <sheetName val="izm.posteni"/>
      <sheetName val="pec_str__PL"/>
      <sheetName val="pec_str__PL1"/>
      <sheetName val="pēc_izm_p__PL"/>
      <sheetName val="CITO_PL"/>
      <sheetName val="pamatlidzekli_(2)"/>
      <sheetName val="PT_mazv_inv_"/>
      <sheetName val="pēc_izm_p__MI"/>
      <sheetName val="pec_str_MI"/>
      <sheetName val="mazv_inventars"/>
      <sheetName val="CITO_MI"/>
      <sheetName val="mazv_inventars_(2)"/>
      <sheetName val="izm_posten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sheetName val="Apvienota_DB"/>
      <sheetName val="Staru_terapija_1_9"/>
      <sheetName val="09"/>
      <sheetName val="08"/>
      <sheetName val="07"/>
      <sheetName val="06"/>
      <sheetName val="05"/>
      <sheetName val="04"/>
      <sheetName val="03"/>
      <sheetName val="02"/>
      <sheetName val="01"/>
      <sheetName val="Macro1"/>
      <sheetName val="PIVOT2"/>
      <sheetName val="greidots"/>
      <sheetName val="R0035.2"/>
      <sheetName val="GALA "/>
      <sheetName val="aprak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35">
          <cell r="A135" t="str">
            <v>Recover</v>
          </cell>
        </row>
      </sheetData>
      <sheetData sheetId="13" refreshError="1"/>
      <sheetData sheetId="14" refreshError="1"/>
      <sheetData sheetId="15">
        <row r="4">
          <cell r="G4" t="str">
            <v>010000495-AP025</v>
          </cell>
        </row>
      </sheetData>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 val="izm.posteni"/>
      <sheetName val="strukturkodi"/>
    </sheetNames>
    <sheetDataSet>
      <sheetData sheetId="0" refreshError="1"/>
      <sheetData sheetId="1" refreshError="1"/>
      <sheetData sheetId="2" refreshError="1"/>
      <sheetData sheetId="3">
        <row r="106">
          <cell r="A106" t="str">
            <v>Recover</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9"/>
      <sheetName val="2020"/>
      <sheetName val="noZinojuma"/>
      <sheetName val="detalizēti"/>
      <sheetName val="ATSKAITE_likums_par_budžetu"/>
      <sheetName val="ATSKAITE_2v"/>
    </sheetNames>
    <sheetDataSet>
      <sheetData sheetId="0">
        <row r="16">
          <cell r="C16">
            <v>3050494</v>
          </cell>
        </row>
      </sheetData>
      <sheetData sheetId="1"/>
      <sheetData sheetId="2"/>
      <sheetData sheetId="3"/>
      <sheetData sheetId="4"/>
      <sheetData sheetId="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8.1."/>
      <sheetName val="8.2."/>
      <sheetName val="8.3."/>
      <sheetName val="8.4."/>
      <sheetName val="8.5."/>
      <sheetName val="Sheet9"/>
      <sheetName val="Sheet10"/>
      <sheetName val="Sheet11"/>
      <sheetName val="Sheet1"/>
    </sheetNames>
    <sheetDataSet>
      <sheetData sheetId="0">
        <row r="5">
          <cell r="C5">
            <v>36540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row r="4">
          <cell r="B4">
            <v>20.833333333333332</v>
          </cell>
        </row>
        <row r="5">
          <cell r="B5">
            <v>168</v>
          </cell>
        </row>
        <row r="6">
          <cell r="B6">
            <v>9.5833333333333339</v>
          </cell>
        </row>
        <row r="7">
          <cell r="B7">
            <v>1.25</v>
          </cell>
        </row>
      </sheetData>
      <sheetData sheetId="1" refreshError="1"/>
      <sheetData sheetId="2" refreshError="1"/>
      <sheetData sheetId="3" refreshError="1"/>
      <sheetData sheetId="4" refreshError="1"/>
      <sheetData sheetId="5"/>
      <sheetData sheetId="6" refreshError="1"/>
      <sheetData sheetId="7"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5EAB-6F33-413D-AC3D-E88F1870F40F}">
  <sheetPr>
    <tabColor theme="9" tint="0.39997558519241921"/>
    <pageSetUpPr fitToPage="1"/>
  </sheetPr>
  <dimension ref="A1:BN93"/>
  <sheetViews>
    <sheetView topLeftCell="A8" zoomScale="62" zoomScaleNormal="62" workbookViewId="0">
      <pane ySplit="2" topLeftCell="A71" activePane="bottomLeft" state="frozen"/>
      <selection activeCell="A8" sqref="A8"/>
      <selection pane="bottomLeft" activeCell="E72" sqref="E72"/>
    </sheetView>
  </sheetViews>
  <sheetFormatPr defaultColWidth="8.6328125" defaultRowHeight="15.5"/>
  <cols>
    <col min="1" max="1" width="8.6328125" style="190"/>
    <col min="2" max="2" width="33.36328125" style="190" customWidth="1"/>
    <col min="3" max="3" width="41.6328125" style="190" customWidth="1"/>
    <col min="4" max="4" width="49" style="190" customWidth="1"/>
    <col min="5" max="5" width="40.6328125" style="190" customWidth="1"/>
    <col min="6" max="6" width="24.54296875" style="190" customWidth="1"/>
    <col min="7" max="7" width="21" style="190" customWidth="1"/>
    <col min="8" max="13" width="19" style="190" customWidth="1"/>
    <col min="14" max="14" width="30.6328125" style="190" customWidth="1"/>
    <col min="15" max="15" width="19" style="190" customWidth="1"/>
    <col min="16" max="16" width="14.08984375" style="190" customWidth="1"/>
    <col min="17" max="18" width="15.453125" style="190" customWidth="1"/>
    <col min="19" max="19" width="17.36328125" style="190" customWidth="1"/>
    <col min="20" max="16384" width="8.6328125" style="190"/>
  </cols>
  <sheetData>
    <row r="1" spans="1:19">
      <c r="O1" s="281" t="s">
        <v>58</v>
      </c>
      <c r="P1" s="281"/>
      <c r="Q1" s="281"/>
      <c r="R1" s="281"/>
    </row>
    <row r="2" spans="1:19">
      <c r="K2" s="281" t="s">
        <v>61</v>
      </c>
      <c r="L2" s="281"/>
      <c r="M2" s="281"/>
      <c r="N2" s="281"/>
      <c r="O2" s="281"/>
      <c r="P2" s="281"/>
      <c r="Q2" s="281"/>
      <c r="R2" s="281"/>
    </row>
    <row r="3" spans="1:19">
      <c r="N3" s="191"/>
      <c r="O3" s="191"/>
      <c r="P3" s="191"/>
      <c r="Q3" s="191"/>
      <c r="R3" s="191"/>
    </row>
    <row r="4" spans="1:19" ht="34.5" customHeight="1">
      <c r="A4" s="314" t="s">
        <v>62</v>
      </c>
      <c r="B4" s="314"/>
      <c r="C4" s="315" t="s">
        <v>63</v>
      </c>
      <c r="D4" s="315"/>
      <c r="E4" s="317" t="s">
        <v>65</v>
      </c>
      <c r="F4" s="318"/>
      <c r="G4" s="318"/>
      <c r="H4" s="318"/>
      <c r="I4" s="318"/>
      <c r="J4" s="318"/>
      <c r="K4" s="318"/>
      <c r="L4" s="318"/>
      <c r="M4" s="318"/>
      <c r="N4" s="318"/>
      <c r="O4" s="318"/>
      <c r="P4" s="318"/>
      <c r="Q4" s="318"/>
      <c r="R4" s="318"/>
      <c r="S4" s="318"/>
    </row>
    <row r="5" spans="1:19" ht="33" customHeight="1">
      <c r="A5" s="314" t="s">
        <v>59</v>
      </c>
      <c r="B5" s="314"/>
      <c r="C5" s="315" t="s">
        <v>569</v>
      </c>
      <c r="D5" s="315"/>
      <c r="E5" s="317"/>
      <c r="F5" s="318"/>
      <c r="G5" s="318"/>
      <c r="H5" s="318"/>
      <c r="I5" s="318"/>
      <c r="J5" s="318"/>
      <c r="K5" s="318"/>
      <c r="L5" s="318"/>
      <c r="M5" s="318"/>
      <c r="N5" s="318"/>
      <c r="O5" s="318"/>
      <c r="P5" s="318"/>
      <c r="Q5" s="318"/>
      <c r="R5" s="318"/>
      <c r="S5" s="318"/>
    </row>
    <row r="6" spans="1:19" ht="217.5" customHeight="1">
      <c r="A6" s="314"/>
      <c r="B6" s="314"/>
      <c r="C6" s="315" t="s">
        <v>570</v>
      </c>
      <c r="D6" s="316"/>
      <c r="E6" s="319"/>
      <c r="F6" s="320"/>
      <c r="G6" s="320"/>
      <c r="H6" s="320"/>
      <c r="I6" s="320"/>
      <c r="J6" s="320"/>
      <c r="K6" s="320"/>
      <c r="L6" s="320"/>
      <c r="M6" s="320"/>
      <c r="N6" s="320"/>
      <c r="O6" s="320"/>
      <c r="P6" s="320"/>
      <c r="Q6" s="320"/>
      <c r="R6" s="320"/>
      <c r="S6" s="320"/>
    </row>
    <row r="7" spans="1:19">
      <c r="A7" s="321" t="s">
        <v>36</v>
      </c>
      <c r="B7" s="321"/>
      <c r="C7" s="321" t="s">
        <v>64</v>
      </c>
      <c r="D7" s="321"/>
      <c r="E7" s="321"/>
      <c r="F7" s="321"/>
      <c r="G7" s="321"/>
      <c r="H7" s="321"/>
      <c r="I7" s="321"/>
      <c r="J7" s="321"/>
      <c r="K7" s="321"/>
      <c r="L7" s="321"/>
      <c r="M7" s="321"/>
      <c r="N7" s="321"/>
      <c r="O7" s="321"/>
      <c r="P7" s="321"/>
      <c r="Q7" s="321"/>
      <c r="R7" s="321"/>
      <c r="S7" s="321"/>
    </row>
    <row r="8" spans="1:19" ht="57" customHeight="1">
      <c r="A8" s="307" t="s">
        <v>18</v>
      </c>
      <c r="B8" s="307" t="s">
        <v>24</v>
      </c>
      <c r="C8" s="307" t="s">
        <v>25</v>
      </c>
      <c r="D8" s="307" t="s">
        <v>26</v>
      </c>
      <c r="E8" s="307" t="s">
        <v>27</v>
      </c>
      <c r="F8" s="328" t="s">
        <v>536</v>
      </c>
      <c r="G8" s="328"/>
      <c r="H8" s="328"/>
      <c r="I8" s="307" t="s">
        <v>28</v>
      </c>
      <c r="J8" s="307"/>
      <c r="K8" s="307"/>
      <c r="L8" s="307"/>
      <c r="M8" s="307"/>
      <c r="N8" s="307"/>
      <c r="O8" s="307"/>
      <c r="P8" s="322" t="s">
        <v>29</v>
      </c>
      <c r="Q8" s="322" t="s">
        <v>30</v>
      </c>
      <c r="R8" s="322" t="s">
        <v>31</v>
      </c>
      <c r="S8" s="322" t="s">
        <v>32</v>
      </c>
    </row>
    <row r="9" spans="1:19" ht="60.5" thickBot="1">
      <c r="A9" s="308"/>
      <c r="B9" s="308"/>
      <c r="C9" s="308"/>
      <c r="D9" s="308"/>
      <c r="E9" s="308"/>
      <c r="F9" s="214" t="s">
        <v>33</v>
      </c>
      <c r="G9" s="214" t="s">
        <v>72</v>
      </c>
      <c r="H9" s="214" t="s">
        <v>73</v>
      </c>
      <c r="I9" s="214" t="s">
        <v>33</v>
      </c>
      <c r="J9" s="214" t="s">
        <v>72</v>
      </c>
      <c r="K9" s="214" t="s">
        <v>73</v>
      </c>
      <c r="L9" s="214" t="s">
        <v>74</v>
      </c>
      <c r="M9" s="214" t="s">
        <v>75</v>
      </c>
      <c r="N9" s="215" t="s">
        <v>34</v>
      </c>
      <c r="O9" s="215" t="s">
        <v>35</v>
      </c>
      <c r="P9" s="323"/>
      <c r="Q9" s="323"/>
      <c r="R9" s="323"/>
      <c r="S9" s="323"/>
    </row>
    <row r="10" spans="1:19" ht="55.5" customHeight="1">
      <c r="A10" s="216"/>
      <c r="B10" s="325" t="s">
        <v>57</v>
      </c>
      <c r="C10" s="326"/>
      <c r="D10" s="327"/>
      <c r="E10" s="217"/>
      <c r="F10" s="218">
        <f>F11+F12</f>
        <v>0</v>
      </c>
      <c r="G10" s="218">
        <f>G11+G12</f>
        <v>0</v>
      </c>
      <c r="H10" s="218">
        <v>1000000</v>
      </c>
      <c r="I10" s="218">
        <f t="shared" ref="I10:O10" si="0">I11+I12</f>
        <v>1630309</v>
      </c>
      <c r="J10" s="218">
        <f t="shared" si="0"/>
        <v>205525</v>
      </c>
      <c r="K10" s="218">
        <f t="shared" si="0"/>
        <v>1834379</v>
      </c>
      <c r="L10" s="218">
        <f t="shared" si="0"/>
        <v>2718603</v>
      </c>
      <c r="M10" s="218">
        <f t="shared" si="0"/>
        <v>2655082</v>
      </c>
      <c r="N10" s="218"/>
      <c r="O10" s="218">
        <f t="shared" si="0"/>
        <v>1953082</v>
      </c>
      <c r="P10" s="217"/>
      <c r="Q10" s="217"/>
      <c r="R10" s="217"/>
      <c r="S10" s="219"/>
    </row>
    <row r="11" spans="1:19" ht="23.25" customHeight="1">
      <c r="A11" s="220"/>
      <c r="B11" s="331" t="s">
        <v>494</v>
      </c>
      <c r="C11" s="332"/>
      <c r="D11" s="333"/>
      <c r="E11" s="220"/>
      <c r="F11" s="221">
        <f>F14+F22</f>
        <v>0</v>
      </c>
      <c r="G11" s="221">
        <f>G14+G22</f>
        <v>0</v>
      </c>
      <c r="H11" s="221">
        <v>1000000</v>
      </c>
      <c r="I11" s="221">
        <f t="shared" ref="I11:O11" si="1">I14+I22</f>
        <v>0</v>
      </c>
      <c r="J11" s="221">
        <f t="shared" si="1"/>
        <v>124335</v>
      </c>
      <c r="K11" s="221">
        <f t="shared" si="1"/>
        <v>1494374</v>
      </c>
      <c r="L11" s="221">
        <f t="shared" si="1"/>
        <v>1953082</v>
      </c>
      <c r="M11" s="221">
        <f t="shared" si="1"/>
        <v>1953082</v>
      </c>
      <c r="N11" s="221"/>
      <c r="O11" s="221">
        <f t="shared" si="1"/>
        <v>1953082</v>
      </c>
      <c r="P11" s="220"/>
      <c r="Q11" s="220"/>
      <c r="R11" s="220"/>
      <c r="S11" s="220"/>
    </row>
    <row r="12" spans="1:19" ht="40.5" customHeight="1">
      <c r="A12" s="220"/>
      <c r="B12" s="331" t="s">
        <v>495</v>
      </c>
      <c r="C12" s="332"/>
      <c r="D12" s="333"/>
      <c r="E12" s="220"/>
      <c r="F12" s="221">
        <f>F15+F24</f>
        <v>0</v>
      </c>
      <c r="G12" s="221">
        <f>G15+G24</f>
        <v>0</v>
      </c>
      <c r="H12" s="221">
        <f t="shared" ref="H12:O12" si="2">H15+H24</f>
        <v>0</v>
      </c>
      <c r="I12" s="221">
        <f t="shared" si="2"/>
        <v>1630309</v>
      </c>
      <c r="J12" s="221">
        <f t="shared" si="2"/>
        <v>81190</v>
      </c>
      <c r="K12" s="221">
        <f t="shared" si="2"/>
        <v>340005</v>
      </c>
      <c r="L12" s="221">
        <f t="shared" si="2"/>
        <v>765521</v>
      </c>
      <c r="M12" s="221">
        <f>M15+M24</f>
        <v>702000</v>
      </c>
      <c r="N12" s="221"/>
      <c r="O12" s="221">
        <f t="shared" si="2"/>
        <v>0</v>
      </c>
      <c r="P12" s="220"/>
      <c r="Q12" s="220"/>
      <c r="R12" s="220"/>
      <c r="S12" s="220"/>
    </row>
    <row r="13" spans="1:19">
      <c r="A13" s="222"/>
      <c r="B13" s="223"/>
      <c r="C13" s="224"/>
      <c r="D13" s="225" t="s">
        <v>454</v>
      </c>
      <c r="E13" s="225"/>
      <c r="F13" s="226">
        <f>F14+F15</f>
        <v>0</v>
      </c>
      <c r="G13" s="226">
        <f t="shared" ref="G13:M13" si="3">G14+G15</f>
        <v>0</v>
      </c>
      <c r="H13" s="226">
        <f t="shared" si="3"/>
        <v>0</v>
      </c>
      <c r="I13" s="226">
        <f t="shared" si="3"/>
        <v>1630309</v>
      </c>
      <c r="J13" s="226">
        <f t="shared" si="3"/>
        <v>205525</v>
      </c>
      <c r="K13" s="226">
        <f t="shared" si="3"/>
        <v>1834379</v>
      </c>
      <c r="L13" s="226">
        <f t="shared" si="3"/>
        <v>2718603</v>
      </c>
      <c r="M13" s="226">
        <f t="shared" si="3"/>
        <v>2655082</v>
      </c>
      <c r="N13" s="226"/>
      <c r="O13" s="226">
        <f t="shared" ref="O13" si="4">O14+O15</f>
        <v>1953082</v>
      </c>
      <c r="P13" s="222"/>
      <c r="Q13" s="222"/>
      <c r="R13" s="222"/>
      <c r="S13" s="222"/>
    </row>
    <row r="14" spans="1:19">
      <c r="A14" s="227"/>
      <c r="B14" s="228"/>
      <c r="C14" s="229"/>
      <c r="D14" s="230" t="s">
        <v>37</v>
      </c>
      <c r="E14" s="229"/>
      <c r="F14" s="231">
        <f>F16+F17+F18</f>
        <v>0</v>
      </c>
      <c r="G14" s="231">
        <f t="shared" ref="G14:O14" si="5">G16+G17+G18</f>
        <v>0</v>
      </c>
      <c r="H14" s="231">
        <f t="shared" si="5"/>
        <v>0</v>
      </c>
      <c r="I14" s="231">
        <f t="shared" si="5"/>
        <v>0</v>
      </c>
      <c r="J14" s="231">
        <f t="shared" si="5"/>
        <v>124335</v>
      </c>
      <c r="K14" s="231">
        <f t="shared" si="5"/>
        <v>1494374</v>
      </c>
      <c r="L14" s="231">
        <f t="shared" si="5"/>
        <v>1953082</v>
      </c>
      <c r="M14" s="231">
        <f t="shared" si="5"/>
        <v>1953082</v>
      </c>
      <c r="N14" s="231"/>
      <c r="O14" s="231">
        <f t="shared" si="5"/>
        <v>1953082</v>
      </c>
      <c r="P14" s="227"/>
      <c r="Q14" s="227"/>
      <c r="R14" s="227"/>
      <c r="S14" s="227"/>
    </row>
    <row r="15" spans="1:19">
      <c r="A15" s="227"/>
      <c r="B15" s="228"/>
      <c r="C15" s="229"/>
      <c r="D15" s="230" t="s">
        <v>486</v>
      </c>
      <c r="E15" s="229"/>
      <c r="F15" s="231">
        <f>F19+F20</f>
        <v>0</v>
      </c>
      <c r="G15" s="231">
        <f t="shared" ref="G15:O15" si="6">G19+G20</f>
        <v>0</v>
      </c>
      <c r="H15" s="231">
        <f t="shared" si="6"/>
        <v>0</v>
      </c>
      <c r="I15" s="231">
        <f t="shared" si="6"/>
        <v>1630309</v>
      </c>
      <c r="J15" s="231">
        <f t="shared" si="6"/>
        <v>81190</v>
      </c>
      <c r="K15" s="231">
        <f t="shared" si="6"/>
        <v>340005</v>
      </c>
      <c r="L15" s="231">
        <f t="shared" si="6"/>
        <v>765521</v>
      </c>
      <c r="M15" s="231">
        <f t="shared" si="6"/>
        <v>702000</v>
      </c>
      <c r="N15" s="231"/>
      <c r="O15" s="231">
        <f t="shared" si="6"/>
        <v>0</v>
      </c>
      <c r="P15" s="227"/>
      <c r="Q15" s="227"/>
      <c r="R15" s="227"/>
      <c r="S15" s="227"/>
    </row>
    <row r="16" spans="1:19" ht="31">
      <c r="A16" s="232"/>
      <c r="B16" s="228"/>
      <c r="C16" s="229"/>
      <c r="D16" s="229"/>
      <c r="E16" s="233" t="s">
        <v>391</v>
      </c>
      <c r="F16" s="231">
        <f>F69</f>
        <v>0</v>
      </c>
      <c r="G16" s="231">
        <f t="shared" ref="G16:O16" si="7">G69</f>
        <v>0</v>
      </c>
      <c r="H16" s="231">
        <f t="shared" si="7"/>
        <v>0</v>
      </c>
      <c r="I16" s="231">
        <f t="shared" si="7"/>
        <v>0</v>
      </c>
      <c r="J16" s="231">
        <f t="shared" si="7"/>
        <v>26832</v>
      </c>
      <c r="K16" s="231">
        <f t="shared" si="7"/>
        <v>53664</v>
      </c>
      <c r="L16" s="231">
        <f t="shared" si="7"/>
        <v>53664</v>
      </c>
      <c r="M16" s="231">
        <f t="shared" si="7"/>
        <v>53664</v>
      </c>
      <c r="N16" s="231"/>
      <c r="O16" s="231">
        <f t="shared" si="7"/>
        <v>53664</v>
      </c>
      <c r="P16" s="232"/>
      <c r="Q16" s="232"/>
      <c r="R16" s="232"/>
      <c r="S16" s="232"/>
    </row>
    <row r="17" spans="1:66" ht="36" customHeight="1">
      <c r="A17" s="232"/>
      <c r="B17" s="228"/>
      <c r="C17" s="229"/>
      <c r="D17" s="229"/>
      <c r="E17" s="233" t="s">
        <v>392</v>
      </c>
      <c r="F17" s="231">
        <f>F70+F71+F72+F73+F76</f>
        <v>0</v>
      </c>
      <c r="G17" s="231">
        <f t="shared" ref="G17:O17" si="8">G70+G71+G72+G73+G76</f>
        <v>0</v>
      </c>
      <c r="H17" s="231">
        <f t="shared" si="8"/>
        <v>0</v>
      </c>
      <c r="I17" s="231">
        <f t="shared" si="8"/>
        <v>0</v>
      </c>
      <c r="J17" s="231">
        <f t="shared" si="8"/>
        <v>97503</v>
      </c>
      <c r="K17" s="231">
        <f t="shared" si="8"/>
        <v>977694</v>
      </c>
      <c r="L17" s="231">
        <f t="shared" si="8"/>
        <v>979631</v>
      </c>
      <c r="M17" s="231">
        <f t="shared" si="8"/>
        <v>979631</v>
      </c>
      <c r="N17" s="231"/>
      <c r="O17" s="231">
        <f t="shared" si="8"/>
        <v>979631</v>
      </c>
      <c r="P17" s="232"/>
      <c r="Q17" s="232"/>
      <c r="R17" s="232"/>
      <c r="S17" s="232"/>
    </row>
    <row r="18" spans="1:66" ht="57.75" customHeight="1">
      <c r="A18" s="227"/>
      <c r="B18" s="228"/>
      <c r="C18" s="229"/>
      <c r="D18" s="229"/>
      <c r="E18" s="233" t="s">
        <v>586</v>
      </c>
      <c r="F18" s="231">
        <f>F74+F77</f>
        <v>0</v>
      </c>
      <c r="G18" s="231">
        <f t="shared" ref="G18:O18" si="9">G74+G77</f>
        <v>0</v>
      </c>
      <c r="H18" s="231">
        <f t="shared" si="9"/>
        <v>0</v>
      </c>
      <c r="I18" s="231">
        <f t="shared" si="9"/>
        <v>0</v>
      </c>
      <c r="J18" s="231">
        <f t="shared" si="9"/>
        <v>0</v>
      </c>
      <c r="K18" s="231">
        <f t="shared" si="9"/>
        <v>463016</v>
      </c>
      <c r="L18" s="231">
        <f t="shared" si="9"/>
        <v>919787</v>
      </c>
      <c r="M18" s="231">
        <f t="shared" si="9"/>
        <v>919787</v>
      </c>
      <c r="N18" s="231"/>
      <c r="O18" s="231">
        <f t="shared" si="9"/>
        <v>919787</v>
      </c>
      <c r="P18" s="227"/>
      <c r="Q18" s="227"/>
      <c r="R18" s="227"/>
      <c r="S18" s="227"/>
    </row>
    <row r="19" spans="1:66" ht="51.9" customHeight="1">
      <c r="A19" s="232"/>
      <c r="B19" s="228"/>
      <c r="C19" s="229"/>
      <c r="D19" s="229"/>
      <c r="E19" s="233" t="s">
        <v>554</v>
      </c>
      <c r="F19" s="231">
        <f t="shared" ref="F19:M19" si="10">F29+F40+F41+F42+F43+F44+F48+F49+F50+F55+F58+F59+F63</f>
        <v>0</v>
      </c>
      <c r="G19" s="231">
        <f t="shared" si="10"/>
        <v>0</v>
      </c>
      <c r="H19" s="231">
        <f t="shared" si="10"/>
        <v>0</v>
      </c>
      <c r="I19" s="231">
        <f t="shared" si="10"/>
        <v>3000</v>
      </c>
      <c r="J19" s="231">
        <f t="shared" si="10"/>
        <v>78520</v>
      </c>
      <c r="K19" s="231">
        <f t="shared" si="10"/>
        <v>340005</v>
      </c>
      <c r="L19" s="231">
        <f t="shared" si="10"/>
        <v>765521</v>
      </c>
      <c r="M19" s="231">
        <f t="shared" si="10"/>
        <v>702000</v>
      </c>
      <c r="N19" s="231"/>
      <c r="O19" s="231">
        <f>O29+O40+O41+O42+O43+O44+O48+O49+O50+O55+O58+O59+O63</f>
        <v>0</v>
      </c>
      <c r="P19" s="232"/>
      <c r="Q19" s="232"/>
      <c r="R19" s="232"/>
      <c r="S19" s="232"/>
    </row>
    <row r="20" spans="1:66" ht="51" customHeight="1">
      <c r="A20" s="232"/>
      <c r="B20" s="228"/>
      <c r="C20" s="229"/>
      <c r="D20" s="229"/>
      <c r="E20" s="233" t="s">
        <v>555</v>
      </c>
      <c r="F20" s="231">
        <f t="shared" ref="F20:M20" si="11">F75</f>
        <v>0</v>
      </c>
      <c r="G20" s="231">
        <f t="shared" si="11"/>
        <v>0</v>
      </c>
      <c r="H20" s="231">
        <f t="shared" si="11"/>
        <v>0</v>
      </c>
      <c r="I20" s="231">
        <f t="shared" si="11"/>
        <v>1627309</v>
      </c>
      <c r="J20" s="231">
        <f t="shared" si="11"/>
        <v>2670</v>
      </c>
      <c r="K20" s="231">
        <f t="shared" si="11"/>
        <v>0</v>
      </c>
      <c r="L20" s="231">
        <f t="shared" si="11"/>
        <v>0</v>
      </c>
      <c r="M20" s="231">
        <f t="shared" si="11"/>
        <v>0</v>
      </c>
      <c r="N20" s="231"/>
      <c r="O20" s="231">
        <f>O75</f>
        <v>0</v>
      </c>
      <c r="P20" s="232"/>
      <c r="Q20" s="232"/>
      <c r="R20" s="232"/>
      <c r="S20" s="232"/>
    </row>
    <row r="21" spans="1:66" ht="18.75" customHeight="1">
      <c r="A21" s="227"/>
      <c r="B21" s="228"/>
      <c r="C21" s="229"/>
      <c r="D21" s="234" t="s">
        <v>472</v>
      </c>
      <c r="E21" s="235"/>
      <c r="F21" s="236">
        <f>F22+F24</f>
        <v>0</v>
      </c>
      <c r="G21" s="236">
        <f>G22</f>
        <v>0</v>
      </c>
      <c r="H21" s="236">
        <v>1000000</v>
      </c>
      <c r="I21" s="236">
        <f t="shared" ref="I21:O21" si="12">I22+I24</f>
        <v>0</v>
      </c>
      <c r="J21" s="236">
        <f t="shared" si="12"/>
        <v>0</v>
      </c>
      <c r="K21" s="236">
        <f t="shared" si="12"/>
        <v>0</v>
      </c>
      <c r="L21" s="236">
        <f t="shared" si="12"/>
        <v>0</v>
      </c>
      <c r="M21" s="236">
        <f t="shared" si="12"/>
        <v>0</v>
      </c>
      <c r="N21" s="236"/>
      <c r="O21" s="236">
        <f t="shared" si="12"/>
        <v>0</v>
      </c>
      <c r="P21" s="227"/>
      <c r="Q21" s="227"/>
      <c r="R21" s="227"/>
      <c r="S21" s="227"/>
    </row>
    <row r="22" spans="1:66" ht="21.75" customHeight="1">
      <c r="A22" s="227"/>
      <c r="B22" s="228"/>
      <c r="C22" s="229"/>
      <c r="D22" s="230" t="s">
        <v>37</v>
      </c>
      <c r="E22" s="233"/>
      <c r="F22" s="231">
        <f>F23</f>
        <v>0</v>
      </c>
      <c r="G22" s="231">
        <f>G23</f>
        <v>0</v>
      </c>
      <c r="H22" s="231">
        <v>1000000</v>
      </c>
      <c r="I22" s="231">
        <f t="shared" ref="I22:O22" si="13">I23</f>
        <v>0</v>
      </c>
      <c r="J22" s="231">
        <f t="shared" si="13"/>
        <v>0</v>
      </c>
      <c r="K22" s="231">
        <f t="shared" si="13"/>
        <v>0</v>
      </c>
      <c r="L22" s="231">
        <f t="shared" si="13"/>
        <v>0</v>
      </c>
      <c r="M22" s="231">
        <f t="shared" si="13"/>
        <v>0</v>
      </c>
      <c r="N22" s="231"/>
      <c r="O22" s="231">
        <f t="shared" si="13"/>
        <v>0</v>
      </c>
      <c r="P22" s="227"/>
      <c r="Q22" s="227"/>
      <c r="R22" s="227"/>
      <c r="S22" s="227"/>
    </row>
    <row r="23" spans="1:66" ht="30" customHeight="1">
      <c r="A23" s="232"/>
      <c r="B23" s="228"/>
      <c r="C23" s="229"/>
      <c r="D23" s="230"/>
      <c r="E23" s="233" t="s">
        <v>471</v>
      </c>
      <c r="F23" s="231">
        <f>F87+F32+F33+F34</f>
        <v>0</v>
      </c>
      <c r="G23" s="231">
        <f>G32+G33+G34+G52+G86</f>
        <v>0</v>
      </c>
      <c r="H23" s="231">
        <v>1000000</v>
      </c>
      <c r="I23" s="231">
        <f>I87+I32+I33+I34</f>
        <v>0</v>
      </c>
      <c r="J23" s="231">
        <f>J86+J32+J33+J34</f>
        <v>0</v>
      </c>
      <c r="K23" s="231">
        <f>K87+K32+K33+K34</f>
        <v>0</v>
      </c>
      <c r="L23" s="231">
        <f>L87+L32+L33+L34</f>
        <v>0</v>
      </c>
      <c r="M23" s="231">
        <f>M87+M32+M33+M34</f>
        <v>0</v>
      </c>
      <c r="N23" s="231"/>
      <c r="O23" s="231">
        <f>O87+O32+O33+O34</f>
        <v>0</v>
      </c>
      <c r="P23" s="232"/>
      <c r="Q23" s="232"/>
      <c r="R23" s="232"/>
      <c r="S23" s="232"/>
    </row>
    <row r="24" spans="1:66" ht="30" customHeight="1">
      <c r="A24" s="227"/>
      <c r="B24" s="228"/>
      <c r="C24" s="229"/>
      <c r="D24" s="230" t="s">
        <v>486</v>
      </c>
      <c r="E24" s="233"/>
      <c r="F24" s="231">
        <v>0</v>
      </c>
      <c r="G24" s="231">
        <v>0</v>
      </c>
      <c r="H24" s="231">
        <v>0</v>
      </c>
      <c r="I24" s="231">
        <v>0</v>
      </c>
      <c r="J24" s="231">
        <v>0</v>
      </c>
      <c r="K24" s="231">
        <v>0</v>
      </c>
      <c r="L24" s="231">
        <v>0</v>
      </c>
      <c r="M24" s="231">
        <v>0</v>
      </c>
      <c r="N24" s="231"/>
      <c r="O24" s="231">
        <v>0</v>
      </c>
      <c r="P24" s="227"/>
      <c r="Q24" s="227"/>
      <c r="R24" s="227"/>
      <c r="S24" s="227"/>
    </row>
    <row r="25" spans="1:66" s="192" customFormat="1" ht="20.149999999999999" customHeight="1">
      <c r="A25" s="290" t="s">
        <v>130</v>
      </c>
      <c r="B25" s="290"/>
      <c r="C25" s="313" t="s">
        <v>64</v>
      </c>
      <c r="D25" s="313"/>
      <c r="E25" s="313"/>
      <c r="F25" s="313"/>
      <c r="G25" s="313"/>
      <c r="H25" s="313"/>
      <c r="I25" s="313"/>
      <c r="J25" s="313"/>
      <c r="K25" s="313"/>
      <c r="L25" s="313"/>
      <c r="M25" s="313"/>
      <c r="N25" s="313"/>
      <c r="O25" s="313"/>
      <c r="P25" s="313"/>
      <c r="Q25" s="313"/>
      <c r="R25" s="313"/>
      <c r="S25" s="313"/>
      <c r="T25" s="190"/>
      <c r="U25" s="190"/>
      <c r="V25" s="190"/>
      <c r="W25" s="190"/>
      <c r="X25" s="190"/>
      <c r="Y25" s="190"/>
      <c r="Z25" s="190"/>
      <c r="AA25" s="190"/>
      <c r="AB25" s="190"/>
      <c r="AC25" s="190"/>
      <c r="AD25" s="190"/>
      <c r="AE25" s="190"/>
      <c r="AF25" s="190"/>
      <c r="AG25" s="190"/>
      <c r="AH25" s="190"/>
      <c r="AI25" s="190"/>
      <c r="AJ25" s="190"/>
      <c r="AK25" s="190"/>
      <c r="AL25" s="190"/>
      <c r="AM25" s="190"/>
      <c r="AN25" s="190"/>
      <c r="AO25" s="190"/>
      <c r="AP25" s="190"/>
      <c r="AQ25" s="190"/>
      <c r="AR25" s="190"/>
      <c r="AS25" s="190"/>
      <c r="AT25" s="190"/>
      <c r="AU25" s="190"/>
      <c r="AV25" s="190"/>
      <c r="AW25" s="190"/>
      <c r="AX25" s="190"/>
      <c r="AY25" s="190"/>
      <c r="AZ25" s="190"/>
      <c r="BA25" s="190"/>
      <c r="BB25" s="190"/>
      <c r="BC25" s="190"/>
      <c r="BD25" s="190"/>
      <c r="BE25" s="190"/>
      <c r="BF25" s="190"/>
      <c r="BG25" s="190"/>
      <c r="BH25" s="190"/>
      <c r="BI25" s="190"/>
      <c r="BJ25" s="190"/>
      <c r="BK25" s="190"/>
      <c r="BL25" s="190"/>
      <c r="BM25" s="190"/>
      <c r="BN25" s="190"/>
    </row>
    <row r="26" spans="1:66" s="192" customFormat="1" ht="36" customHeight="1">
      <c r="A26" s="220" t="s">
        <v>372</v>
      </c>
      <c r="B26" s="220" t="s">
        <v>24</v>
      </c>
      <c r="C26" s="220" t="s">
        <v>25</v>
      </c>
      <c r="D26" s="237" t="s">
        <v>26</v>
      </c>
      <c r="E26" s="220"/>
      <c r="F26" s="238"/>
      <c r="G26" s="220"/>
      <c r="H26" s="220"/>
      <c r="I26" s="239"/>
      <c r="J26" s="239"/>
      <c r="K26" s="239"/>
      <c r="L26" s="239"/>
      <c r="M26" s="239"/>
      <c r="N26" s="239"/>
      <c r="O26" s="239"/>
      <c r="P26" s="220" t="s">
        <v>29</v>
      </c>
      <c r="Q26" s="220" t="s">
        <v>30</v>
      </c>
      <c r="R26" s="220" t="s">
        <v>31</v>
      </c>
      <c r="S26" s="220" t="s">
        <v>32</v>
      </c>
      <c r="T26" s="190"/>
      <c r="U26" s="190"/>
      <c r="V26" s="190"/>
      <c r="W26" s="190"/>
      <c r="X26" s="190"/>
      <c r="Y26" s="190"/>
      <c r="Z26" s="190"/>
      <c r="AA26" s="190"/>
      <c r="AB26" s="190"/>
      <c r="AC26" s="190"/>
      <c r="AD26" s="190"/>
      <c r="AE26" s="190"/>
      <c r="AF26" s="190"/>
      <c r="AG26" s="190"/>
      <c r="AH26" s="190"/>
      <c r="AI26" s="190"/>
      <c r="AJ26" s="190"/>
      <c r="AK26" s="190"/>
      <c r="AL26" s="190"/>
      <c r="AM26" s="190"/>
      <c r="AN26" s="190"/>
      <c r="AO26" s="190"/>
      <c r="AP26" s="190"/>
      <c r="AQ26" s="190"/>
      <c r="AR26" s="190"/>
      <c r="AS26" s="190"/>
      <c r="AT26" s="190"/>
      <c r="AU26" s="190"/>
      <c r="AV26" s="190"/>
      <c r="AW26" s="190"/>
      <c r="AX26" s="190"/>
      <c r="AY26" s="190"/>
      <c r="AZ26" s="190"/>
      <c r="BA26" s="190"/>
      <c r="BB26" s="190"/>
      <c r="BC26" s="190"/>
      <c r="BD26" s="190"/>
      <c r="BE26" s="190"/>
      <c r="BF26" s="190"/>
      <c r="BG26" s="190"/>
      <c r="BH26" s="190"/>
      <c r="BI26" s="190"/>
      <c r="BJ26" s="190"/>
      <c r="BK26" s="190"/>
      <c r="BL26" s="190"/>
      <c r="BM26" s="190"/>
      <c r="BN26" s="190"/>
    </row>
    <row r="27" spans="1:66" ht="80.25" customHeight="1">
      <c r="A27" s="291" t="s">
        <v>0</v>
      </c>
      <c r="B27" s="292" t="s">
        <v>66</v>
      </c>
      <c r="C27" s="291" t="s">
        <v>67</v>
      </c>
      <c r="D27" s="291" t="s">
        <v>68</v>
      </c>
      <c r="E27" s="303"/>
      <c r="F27" s="301">
        <v>0</v>
      </c>
      <c r="G27" s="302">
        <v>0</v>
      </c>
      <c r="H27" s="334">
        <v>0</v>
      </c>
      <c r="I27" s="302">
        <v>0</v>
      </c>
      <c r="J27" s="302">
        <v>0</v>
      </c>
      <c r="K27" s="302">
        <v>0</v>
      </c>
      <c r="L27" s="302">
        <v>0</v>
      </c>
      <c r="M27" s="302">
        <v>0</v>
      </c>
      <c r="N27" s="324"/>
      <c r="O27" s="301">
        <v>0</v>
      </c>
      <c r="P27" s="303" t="s">
        <v>70</v>
      </c>
      <c r="Q27" s="292" t="s">
        <v>514</v>
      </c>
      <c r="R27" s="292" t="s">
        <v>60</v>
      </c>
      <c r="S27" s="291" t="s">
        <v>589</v>
      </c>
    </row>
    <row r="28" spans="1:66" ht="40.5" customHeight="1">
      <c r="A28" s="291"/>
      <c r="B28" s="292"/>
      <c r="C28" s="291"/>
      <c r="D28" s="291"/>
      <c r="E28" s="303"/>
      <c r="F28" s="301"/>
      <c r="G28" s="302"/>
      <c r="H28" s="334"/>
      <c r="I28" s="302"/>
      <c r="J28" s="302"/>
      <c r="K28" s="302"/>
      <c r="L28" s="302"/>
      <c r="M28" s="302"/>
      <c r="N28" s="324"/>
      <c r="O28" s="301"/>
      <c r="P28" s="303"/>
      <c r="Q28" s="292"/>
      <c r="R28" s="292"/>
      <c r="S28" s="291"/>
    </row>
    <row r="29" spans="1:66" ht="80.25" customHeight="1">
      <c r="A29" s="291"/>
      <c r="B29" s="292"/>
      <c r="C29" s="291"/>
      <c r="D29" s="269" t="s">
        <v>69</v>
      </c>
      <c r="E29" s="270" t="s">
        <v>488</v>
      </c>
      <c r="F29" s="272">
        <v>0</v>
      </c>
      <c r="G29" s="242">
        <v>0</v>
      </c>
      <c r="H29" s="273">
        <v>0</v>
      </c>
      <c r="I29" s="274">
        <v>0</v>
      </c>
      <c r="J29" s="274">
        <v>0</v>
      </c>
      <c r="K29" s="274">
        <v>500</v>
      </c>
      <c r="L29" s="243">
        <v>500</v>
      </c>
      <c r="M29" s="274">
        <v>500</v>
      </c>
      <c r="N29" s="275"/>
      <c r="O29" s="274">
        <v>0</v>
      </c>
      <c r="P29" s="268" t="s">
        <v>71</v>
      </c>
      <c r="Q29" s="292"/>
      <c r="R29" s="268" t="s">
        <v>455</v>
      </c>
      <c r="S29" s="291"/>
    </row>
    <row r="30" spans="1:66" ht="80.25" customHeight="1">
      <c r="A30" s="278" t="s">
        <v>7</v>
      </c>
      <c r="B30" s="278" t="s">
        <v>456</v>
      </c>
      <c r="C30" s="278" t="s">
        <v>457</v>
      </c>
      <c r="D30" s="278" t="s">
        <v>458</v>
      </c>
      <c r="E30" s="297"/>
      <c r="F30" s="329">
        <v>0</v>
      </c>
      <c r="G30" s="282">
        <v>0</v>
      </c>
      <c r="H30" s="335">
        <v>0</v>
      </c>
      <c r="I30" s="276">
        <v>0</v>
      </c>
      <c r="J30" s="276">
        <v>0</v>
      </c>
      <c r="K30" s="276">
        <v>0</v>
      </c>
      <c r="L30" s="276">
        <v>0</v>
      </c>
      <c r="M30" s="276">
        <v>0</v>
      </c>
      <c r="N30" s="311"/>
      <c r="O30" s="276">
        <v>0</v>
      </c>
      <c r="P30" s="278" t="s">
        <v>39</v>
      </c>
      <c r="Q30" s="278" t="s">
        <v>468</v>
      </c>
      <c r="R30" s="278" t="s">
        <v>60</v>
      </c>
      <c r="S30" s="278" t="s">
        <v>77</v>
      </c>
    </row>
    <row r="31" spans="1:66" ht="80.25" customHeight="1">
      <c r="A31" s="279"/>
      <c r="B31" s="279"/>
      <c r="C31" s="279"/>
      <c r="D31" s="279"/>
      <c r="E31" s="298"/>
      <c r="F31" s="330"/>
      <c r="G31" s="284"/>
      <c r="H31" s="336"/>
      <c r="I31" s="277"/>
      <c r="J31" s="277"/>
      <c r="K31" s="277"/>
      <c r="L31" s="277"/>
      <c r="M31" s="277"/>
      <c r="N31" s="312"/>
      <c r="O31" s="277"/>
      <c r="P31" s="279"/>
      <c r="Q31" s="279"/>
      <c r="R31" s="279"/>
      <c r="S31" s="279"/>
    </row>
    <row r="32" spans="1:66" ht="51.75" customHeight="1">
      <c r="A32" s="240" t="s">
        <v>3</v>
      </c>
      <c r="B32" s="212" t="s">
        <v>459</v>
      </c>
      <c r="C32" s="212" t="s">
        <v>79</v>
      </c>
      <c r="D32" s="212" t="s">
        <v>80</v>
      </c>
      <c r="E32" s="242" t="s">
        <v>489</v>
      </c>
      <c r="F32" s="242">
        <v>0</v>
      </c>
      <c r="G32" s="249">
        <v>0</v>
      </c>
      <c r="H32" s="249">
        <v>135000</v>
      </c>
      <c r="I32" s="249">
        <v>0</v>
      </c>
      <c r="J32" s="249">
        <v>0</v>
      </c>
      <c r="K32" s="249">
        <v>0</v>
      </c>
      <c r="L32" s="249">
        <v>0</v>
      </c>
      <c r="M32" s="249">
        <v>0</v>
      </c>
      <c r="N32" s="250"/>
      <c r="O32" s="249">
        <v>0</v>
      </c>
      <c r="P32" s="233" t="s">
        <v>39</v>
      </c>
      <c r="Q32" s="240"/>
      <c r="R32" s="293" t="s">
        <v>470</v>
      </c>
      <c r="S32" s="240" t="s">
        <v>91</v>
      </c>
    </row>
    <row r="33" spans="1:19" ht="109.5" customHeight="1">
      <c r="A33" s="240" t="s">
        <v>4</v>
      </c>
      <c r="B33" s="240" t="s">
        <v>526</v>
      </c>
      <c r="C33" s="212" t="s">
        <v>527</v>
      </c>
      <c r="D33" s="240" t="s">
        <v>461</v>
      </c>
      <c r="E33" s="242" t="s">
        <v>489</v>
      </c>
      <c r="F33" s="242">
        <v>0</v>
      </c>
      <c r="G33" s="243">
        <v>0</v>
      </c>
      <c r="H33" s="243">
        <v>30000</v>
      </c>
      <c r="I33" s="243">
        <v>0</v>
      </c>
      <c r="J33" s="243">
        <v>0</v>
      </c>
      <c r="K33" s="243">
        <v>0</v>
      </c>
      <c r="L33" s="243">
        <v>0</v>
      </c>
      <c r="M33" s="243">
        <v>0</v>
      </c>
      <c r="N33" s="248"/>
      <c r="O33" s="243">
        <v>0</v>
      </c>
      <c r="P33" s="233" t="s">
        <v>71</v>
      </c>
      <c r="Q33" s="240"/>
      <c r="R33" s="294"/>
      <c r="S33" s="240" t="s">
        <v>90</v>
      </c>
    </row>
    <row r="34" spans="1:19" ht="62.4" customHeight="1">
      <c r="A34" s="291" t="s">
        <v>5</v>
      </c>
      <c r="B34" s="240" t="s">
        <v>521</v>
      </c>
      <c r="C34" s="240" t="s">
        <v>522</v>
      </c>
      <c r="D34" s="212" t="s">
        <v>523</v>
      </c>
      <c r="E34" s="242" t="s">
        <v>489</v>
      </c>
      <c r="F34" s="242">
        <v>0</v>
      </c>
      <c r="G34" s="243">
        <v>0</v>
      </c>
      <c r="H34" s="243">
        <v>135000</v>
      </c>
      <c r="I34" s="243">
        <v>0</v>
      </c>
      <c r="J34" s="243">
        <v>0</v>
      </c>
      <c r="K34" s="243">
        <v>0</v>
      </c>
      <c r="L34" s="243">
        <v>0</v>
      </c>
      <c r="M34" s="243">
        <v>0</v>
      </c>
      <c r="N34" s="276"/>
      <c r="O34" s="243">
        <v>0</v>
      </c>
      <c r="P34" s="292" t="s">
        <v>71</v>
      </c>
      <c r="Q34" s="240"/>
      <c r="R34" s="286"/>
      <c r="S34" s="240" t="s">
        <v>141</v>
      </c>
    </row>
    <row r="35" spans="1:19" ht="50.15" customHeight="1">
      <c r="A35" s="291"/>
      <c r="B35" s="240" t="s">
        <v>520</v>
      </c>
      <c r="C35" s="209" t="s">
        <v>81</v>
      </c>
      <c r="D35" s="212" t="s">
        <v>524</v>
      </c>
      <c r="E35" s="242"/>
      <c r="F35" s="242">
        <v>0</v>
      </c>
      <c r="G35" s="245">
        <v>0</v>
      </c>
      <c r="H35" s="246">
        <v>0</v>
      </c>
      <c r="I35" s="243">
        <v>0</v>
      </c>
      <c r="J35" s="243">
        <v>0</v>
      </c>
      <c r="K35" s="243">
        <v>0</v>
      </c>
      <c r="L35" s="243">
        <v>0</v>
      </c>
      <c r="M35" s="243">
        <v>0</v>
      </c>
      <c r="N35" s="277"/>
      <c r="O35" s="243">
        <v>0</v>
      </c>
      <c r="P35" s="292"/>
      <c r="Q35" s="212" t="s">
        <v>525</v>
      </c>
      <c r="R35" s="233" t="s">
        <v>60</v>
      </c>
      <c r="S35" s="240" t="s">
        <v>90</v>
      </c>
    </row>
    <row r="36" spans="1:19" ht="52.5" customHeight="1">
      <c r="A36" s="240" t="s">
        <v>6</v>
      </c>
      <c r="B36" s="212" t="s">
        <v>82</v>
      </c>
      <c r="C36" s="212" t="s">
        <v>83</v>
      </c>
      <c r="D36" s="212" t="s">
        <v>84</v>
      </c>
      <c r="E36" s="240"/>
      <c r="F36" s="242">
        <v>0</v>
      </c>
      <c r="G36" s="245">
        <v>0</v>
      </c>
      <c r="H36" s="246">
        <v>0</v>
      </c>
      <c r="I36" s="247">
        <v>0</v>
      </c>
      <c r="J36" s="247">
        <v>0</v>
      </c>
      <c r="K36" s="247">
        <v>0</v>
      </c>
      <c r="L36" s="247">
        <v>0</v>
      </c>
      <c r="M36" s="247">
        <v>0</v>
      </c>
      <c r="N36" s="247"/>
      <c r="O36" s="247">
        <v>0</v>
      </c>
      <c r="P36" s="240" t="s">
        <v>39</v>
      </c>
      <c r="Q36" s="212" t="s">
        <v>85</v>
      </c>
      <c r="R36" s="240" t="s">
        <v>60</v>
      </c>
      <c r="S36" s="240" t="s">
        <v>590</v>
      </c>
    </row>
    <row r="37" spans="1:19" ht="45" customHeight="1">
      <c r="A37" s="240" t="s">
        <v>8</v>
      </c>
      <c r="B37" s="212" t="s">
        <v>86</v>
      </c>
      <c r="C37" s="212" t="s">
        <v>87</v>
      </c>
      <c r="D37" s="212" t="s">
        <v>88</v>
      </c>
      <c r="E37" s="240"/>
      <c r="F37" s="247">
        <v>0</v>
      </c>
      <c r="G37" s="245">
        <v>0</v>
      </c>
      <c r="H37" s="246">
        <v>0</v>
      </c>
      <c r="I37" s="247">
        <v>0</v>
      </c>
      <c r="J37" s="247">
        <v>0</v>
      </c>
      <c r="K37" s="247">
        <v>0</v>
      </c>
      <c r="L37" s="247">
        <v>0</v>
      </c>
      <c r="M37" s="247">
        <v>0</v>
      </c>
      <c r="N37" s="247"/>
      <c r="O37" s="247">
        <v>0</v>
      </c>
      <c r="P37" s="240" t="s">
        <v>39</v>
      </c>
      <c r="Q37" s="212" t="s">
        <v>89</v>
      </c>
      <c r="R37" s="240" t="s">
        <v>60</v>
      </c>
      <c r="S37" s="240" t="s">
        <v>469</v>
      </c>
    </row>
    <row r="38" spans="1:19" ht="63.75" customHeight="1">
      <c r="A38" s="240" t="s">
        <v>9</v>
      </c>
      <c r="B38" s="240" t="s">
        <v>92</v>
      </c>
      <c r="C38" s="212" t="s">
        <v>93</v>
      </c>
      <c r="D38" s="212" t="s">
        <v>496</v>
      </c>
      <c r="E38" s="240"/>
      <c r="F38" s="247">
        <v>0</v>
      </c>
      <c r="G38" s="245">
        <v>0</v>
      </c>
      <c r="H38" s="246">
        <v>0</v>
      </c>
      <c r="I38" s="247">
        <v>0</v>
      </c>
      <c r="J38" s="247">
        <v>0</v>
      </c>
      <c r="K38" s="247">
        <v>0</v>
      </c>
      <c r="L38" s="247">
        <v>0</v>
      </c>
      <c r="M38" s="247">
        <v>0</v>
      </c>
      <c r="N38" s="247"/>
      <c r="O38" s="247">
        <v>0</v>
      </c>
      <c r="P38" s="213" t="s">
        <v>94</v>
      </c>
      <c r="Q38" s="212" t="s">
        <v>513</v>
      </c>
      <c r="R38" s="240" t="s">
        <v>60</v>
      </c>
      <c r="S38" s="240" t="s">
        <v>359</v>
      </c>
    </row>
    <row r="39" spans="1:19" ht="65.25" customHeight="1">
      <c r="A39" s="240" t="s">
        <v>95</v>
      </c>
      <c r="B39" s="212" t="s">
        <v>96</v>
      </c>
      <c r="C39" s="212" t="s">
        <v>97</v>
      </c>
      <c r="D39" s="212" t="s">
        <v>98</v>
      </c>
      <c r="E39" s="240"/>
      <c r="F39" s="247">
        <v>0</v>
      </c>
      <c r="G39" s="245">
        <v>0</v>
      </c>
      <c r="H39" s="246">
        <v>0</v>
      </c>
      <c r="I39" s="247">
        <v>0</v>
      </c>
      <c r="J39" s="247">
        <v>0</v>
      </c>
      <c r="K39" s="247">
        <v>0</v>
      </c>
      <c r="L39" s="247">
        <v>0</v>
      </c>
      <c r="M39" s="247">
        <v>0</v>
      </c>
      <c r="N39" s="247"/>
      <c r="O39" s="247">
        <v>0</v>
      </c>
      <c r="P39" s="213" t="s">
        <v>39</v>
      </c>
      <c r="Q39" s="212" t="s">
        <v>515</v>
      </c>
      <c r="R39" s="240" t="s">
        <v>60</v>
      </c>
      <c r="S39" s="240" t="s">
        <v>78</v>
      </c>
    </row>
    <row r="40" spans="1:19" ht="51.9" customHeight="1">
      <c r="A40" s="240" t="s">
        <v>10</v>
      </c>
      <c r="B40" s="233" t="s">
        <v>562</v>
      </c>
      <c r="C40" s="212" t="s">
        <v>100</v>
      </c>
      <c r="D40" s="212" t="s">
        <v>540</v>
      </c>
      <c r="E40" s="245" t="s">
        <v>488</v>
      </c>
      <c r="F40" s="247">
        <v>0</v>
      </c>
      <c r="G40" s="245">
        <v>0</v>
      </c>
      <c r="H40" s="246">
        <v>0</v>
      </c>
      <c r="I40" s="243">
        <v>0</v>
      </c>
      <c r="J40" s="243">
        <v>0</v>
      </c>
      <c r="K40" s="243">
        <v>20000</v>
      </c>
      <c r="L40" s="243">
        <v>0</v>
      </c>
      <c r="M40" s="243">
        <v>0</v>
      </c>
      <c r="N40" s="247"/>
      <c r="O40" s="247">
        <v>0</v>
      </c>
      <c r="P40" s="213" t="s">
        <v>39</v>
      </c>
      <c r="Q40" s="240" t="s">
        <v>101</v>
      </c>
      <c r="R40" s="240" t="s">
        <v>76</v>
      </c>
      <c r="S40" s="240" t="s">
        <v>99</v>
      </c>
    </row>
    <row r="41" spans="1:19" ht="154.5" customHeight="1">
      <c r="A41" s="240" t="s">
        <v>11</v>
      </c>
      <c r="B41" s="233" t="s">
        <v>596</v>
      </c>
      <c r="C41" s="212" t="s">
        <v>597</v>
      </c>
      <c r="D41" s="212" t="s">
        <v>598</v>
      </c>
      <c r="E41" s="245" t="s">
        <v>488</v>
      </c>
      <c r="F41" s="247">
        <v>0</v>
      </c>
      <c r="G41" s="245">
        <v>0</v>
      </c>
      <c r="H41" s="246">
        <v>0</v>
      </c>
      <c r="I41" s="243">
        <v>0</v>
      </c>
      <c r="J41" s="243">
        <v>29520</v>
      </c>
      <c r="K41" s="243">
        <v>0</v>
      </c>
      <c r="L41" s="243">
        <v>0</v>
      </c>
      <c r="M41" s="243">
        <v>0</v>
      </c>
      <c r="N41" s="247"/>
      <c r="O41" s="247">
        <v>0</v>
      </c>
      <c r="P41" s="213" t="s">
        <v>39</v>
      </c>
      <c r="Q41" s="212" t="s">
        <v>532</v>
      </c>
      <c r="R41" s="240" t="s">
        <v>76</v>
      </c>
      <c r="S41" s="240" t="s">
        <v>102</v>
      </c>
    </row>
    <row r="42" spans="1:19" ht="81.75" customHeight="1">
      <c r="A42" s="240" t="s">
        <v>12</v>
      </c>
      <c r="B42" s="233" t="s">
        <v>103</v>
      </c>
      <c r="C42" s="212" t="s">
        <v>104</v>
      </c>
      <c r="D42" s="212" t="s">
        <v>105</v>
      </c>
      <c r="E42" s="245" t="s">
        <v>488</v>
      </c>
      <c r="F42" s="247">
        <v>0</v>
      </c>
      <c r="G42" s="245">
        <v>0</v>
      </c>
      <c r="H42" s="246">
        <v>0</v>
      </c>
      <c r="I42" s="243">
        <v>0</v>
      </c>
      <c r="J42" s="243">
        <v>0</v>
      </c>
      <c r="K42" s="243">
        <v>200000</v>
      </c>
      <c r="L42" s="243">
        <v>550000</v>
      </c>
      <c r="M42" s="243">
        <v>500000</v>
      </c>
      <c r="N42" s="247"/>
      <c r="O42" s="247">
        <v>0</v>
      </c>
      <c r="P42" s="213" t="s">
        <v>71</v>
      </c>
      <c r="Q42" s="212" t="s">
        <v>572</v>
      </c>
      <c r="R42" s="240" t="s">
        <v>76</v>
      </c>
      <c r="S42" s="212" t="s">
        <v>106</v>
      </c>
    </row>
    <row r="43" spans="1:19" ht="84" customHeight="1">
      <c r="A43" s="240" t="s">
        <v>13</v>
      </c>
      <c r="B43" s="212" t="s">
        <v>107</v>
      </c>
      <c r="C43" s="212" t="s">
        <v>108</v>
      </c>
      <c r="D43" s="212" t="s">
        <v>109</v>
      </c>
      <c r="E43" s="245" t="s">
        <v>488</v>
      </c>
      <c r="F43" s="247">
        <v>0</v>
      </c>
      <c r="G43" s="245">
        <v>0</v>
      </c>
      <c r="H43" s="246">
        <v>0</v>
      </c>
      <c r="I43" s="247">
        <v>0</v>
      </c>
      <c r="J43" s="247">
        <v>0</v>
      </c>
      <c r="K43" s="247">
        <v>15000</v>
      </c>
      <c r="L43" s="247">
        <v>0</v>
      </c>
      <c r="M43" s="247">
        <v>15000</v>
      </c>
      <c r="N43" s="247"/>
      <c r="O43" s="247">
        <v>0</v>
      </c>
      <c r="P43" s="213" t="s">
        <v>71</v>
      </c>
      <c r="Q43" s="212" t="s">
        <v>110</v>
      </c>
      <c r="R43" s="240" t="s">
        <v>76</v>
      </c>
      <c r="S43" s="212" t="s">
        <v>111</v>
      </c>
    </row>
    <row r="44" spans="1:19" ht="197.25" customHeight="1">
      <c r="A44" s="240" t="s">
        <v>47</v>
      </c>
      <c r="B44" s="233" t="s">
        <v>575</v>
      </c>
      <c r="C44" s="212" t="s">
        <v>576</v>
      </c>
      <c r="D44" s="212" t="s">
        <v>577</v>
      </c>
      <c r="E44" s="245" t="s">
        <v>488</v>
      </c>
      <c r="F44" s="247">
        <v>0</v>
      </c>
      <c r="G44" s="245">
        <v>0</v>
      </c>
      <c r="H44" s="246">
        <v>0</v>
      </c>
      <c r="I44" s="247">
        <v>0</v>
      </c>
      <c r="J44" s="243">
        <v>2500</v>
      </c>
      <c r="K44" s="243">
        <v>2500</v>
      </c>
      <c r="L44" s="243">
        <v>2500</v>
      </c>
      <c r="M44" s="243">
        <v>2500</v>
      </c>
      <c r="N44" s="247"/>
      <c r="O44" s="247">
        <v>0</v>
      </c>
      <c r="P44" s="212" t="s">
        <v>497</v>
      </c>
      <c r="Q44" s="212" t="s">
        <v>573</v>
      </c>
      <c r="R44" s="240" t="s">
        <v>76</v>
      </c>
      <c r="S44" s="212" t="s">
        <v>106</v>
      </c>
    </row>
    <row r="45" spans="1:19" ht="119.4" customHeight="1">
      <c r="A45" s="240" t="s">
        <v>14</v>
      </c>
      <c r="B45" s="212" t="s">
        <v>558</v>
      </c>
      <c r="C45" s="212" t="s">
        <v>559</v>
      </c>
      <c r="D45" s="212" t="s">
        <v>560</v>
      </c>
      <c r="E45" s="240"/>
      <c r="F45" s="247">
        <v>0</v>
      </c>
      <c r="G45" s="245">
        <v>0</v>
      </c>
      <c r="H45" s="246">
        <v>0</v>
      </c>
      <c r="I45" s="247">
        <v>0</v>
      </c>
      <c r="J45" s="247">
        <v>0</v>
      </c>
      <c r="K45" s="247">
        <v>0</v>
      </c>
      <c r="L45" s="247">
        <v>0</v>
      </c>
      <c r="M45" s="247">
        <v>0</v>
      </c>
      <c r="N45" s="247"/>
      <c r="O45" s="247">
        <v>0</v>
      </c>
      <c r="P45" s="212" t="s">
        <v>550</v>
      </c>
      <c r="Q45" s="212" t="s">
        <v>574</v>
      </c>
      <c r="R45" s="240" t="s">
        <v>60</v>
      </c>
      <c r="S45" s="212" t="s">
        <v>106</v>
      </c>
    </row>
    <row r="46" spans="1:19" ht="128.4" customHeight="1">
      <c r="A46" s="240" t="s">
        <v>112</v>
      </c>
      <c r="B46" s="212" t="s">
        <v>511</v>
      </c>
      <c r="C46" s="212" t="s">
        <v>557</v>
      </c>
      <c r="D46" s="212" t="s">
        <v>512</v>
      </c>
      <c r="E46" s="240"/>
      <c r="F46" s="247">
        <v>0</v>
      </c>
      <c r="G46" s="245">
        <v>0</v>
      </c>
      <c r="H46" s="246">
        <v>0</v>
      </c>
      <c r="I46" s="247">
        <v>0</v>
      </c>
      <c r="J46" s="247">
        <v>0</v>
      </c>
      <c r="K46" s="247">
        <v>0</v>
      </c>
      <c r="L46" s="247">
        <v>0</v>
      </c>
      <c r="M46" s="247">
        <v>0</v>
      </c>
      <c r="N46" s="247"/>
      <c r="O46" s="247">
        <v>0</v>
      </c>
      <c r="P46" s="212" t="s">
        <v>71</v>
      </c>
      <c r="Q46" s="212" t="s">
        <v>498</v>
      </c>
      <c r="R46" s="240" t="s">
        <v>60</v>
      </c>
      <c r="S46" s="212" t="s">
        <v>106</v>
      </c>
    </row>
    <row r="47" spans="1:19" ht="127.5" customHeight="1">
      <c r="A47" s="240" t="s">
        <v>113</v>
      </c>
      <c r="B47" s="212" t="s">
        <v>114</v>
      </c>
      <c r="C47" s="212" t="s">
        <v>462</v>
      </c>
      <c r="D47" s="212" t="s">
        <v>463</v>
      </c>
      <c r="E47" s="233"/>
      <c r="F47" s="247">
        <v>0</v>
      </c>
      <c r="G47" s="245">
        <v>0</v>
      </c>
      <c r="H47" s="246">
        <v>0</v>
      </c>
      <c r="I47" s="251">
        <v>0</v>
      </c>
      <c r="J47" s="251">
        <v>0</v>
      </c>
      <c r="K47" s="251">
        <v>0</v>
      </c>
      <c r="L47" s="251">
        <v>0</v>
      </c>
      <c r="M47" s="243">
        <v>0</v>
      </c>
      <c r="N47" s="247"/>
      <c r="O47" s="247">
        <v>0</v>
      </c>
      <c r="P47" s="241" t="s">
        <v>71</v>
      </c>
      <c r="Q47" s="213" t="s">
        <v>498</v>
      </c>
      <c r="R47" s="240" t="s">
        <v>60</v>
      </c>
      <c r="S47" s="212" t="s">
        <v>115</v>
      </c>
    </row>
    <row r="48" spans="1:19" ht="64.5" customHeight="1">
      <c r="A48" s="240" t="s">
        <v>116</v>
      </c>
      <c r="B48" s="233" t="s">
        <v>117</v>
      </c>
      <c r="C48" s="233" t="s">
        <v>118</v>
      </c>
      <c r="D48" s="233" t="s">
        <v>119</v>
      </c>
      <c r="E48" s="242" t="s">
        <v>488</v>
      </c>
      <c r="F48" s="243">
        <v>0</v>
      </c>
      <c r="G48" s="242">
        <v>0</v>
      </c>
      <c r="H48" s="244">
        <v>0</v>
      </c>
      <c r="I48" s="243">
        <v>3000</v>
      </c>
      <c r="J48" s="243">
        <v>4000</v>
      </c>
      <c r="K48" s="243">
        <v>5000</v>
      </c>
      <c r="L48" s="243">
        <v>4000</v>
      </c>
      <c r="M48" s="243">
        <v>4000</v>
      </c>
      <c r="N48" s="247"/>
      <c r="O48" s="247">
        <v>0</v>
      </c>
      <c r="P48" s="213" t="s">
        <v>71</v>
      </c>
      <c r="Q48" s="212" t="s">
        <v>120</v>
      </c>
      <c r="R48" s="240" t="s">
        <v>76</v>
      </c>
      <c r="S48" s="212" t="s">
        <v>78</v>
      </c>
    </row>
    <row r="49" spans="1:43" ht="147.75" customHeight="1">
      <c r="A49" s="240" t="s">
        <v>121</v>
      </c>
      <c r="B49" s="233" t="s">
        <v>528</v>
      </c>
      <c r="C49" s="233" t="s">
        <v>529</v>
      </c>
      <c r="D49" s="233" t="s">
        <v>530</v>
      </c>
      <c r="E49" s="242" t="s">
        <v>488</v>
      </c>
      <c r="F49" s="243">
        <v>0</v>
      </c>
      <c r="G49" s="242">
        <v>0</v>
      </c>
      <c r="H49" s="244">
        <v>0</v>
      </c>
      <c r="I49" s="243">
        <v>0</v>
      </c>
      <c r="J49" s="243">
        <v>35000</v>
      </c>
      <c r="K49" s="243">
        <v>35000</v>
      </c>
      <c r="L49" s="243">
        <v>0</v>
      </c>
      <c r="M49" s="243">
        <v>0</v>
      </c>
      <c r="N49" s="247"/>
      <c r="O49" s="247">
        <v>0</v>
      </c>
      <c r="P49" s="213" t="s">
        <v>71</v>
      </c>
      <c r="Q49" s="213" t="s">
        <v>531</v>
      </c>
      <c r="R49" s="240" t="s">
        <v>76</v>
      </c>
      <c r="S49" s="212" t="s">
        <v>111</v>
      </c>
    </row>
    <row r="50" spans="1:43" ht="90" customHeight="1">
      <c r="A50" s="310" t="s">
        <v>123</v>
      </c>
      <c r="B50" s="285" t="s">
        <v>599</v>
      </c>
      <c r="C50" s="309" t="s">
        <v>124</v>
      </c>
      <c r="D50" s="285" t="s">
        <v>125</v>
      </c>
      <c r="E50" s="242" t="s">
        <v>488</v>
      </c>
      <c r="F50" s="243">
        <v>0</v>
      </c>
      <c r="G50" s="243">
        <v>0</v>
      </c>
      <c r="H50" s="244">
        <v>0</v>
      </c>
      <c r="I50" s="243">
        <v>0</v>
      </c>
      <c r="J50" s="243">
        <v>7500</v>
      </c>
      <c r="K50" s="243">
        <v>7500</v>
      </c>
      <c r="L50" s="243">
        <v>0</v>
      </c>
      <c r="M50" s="243">
        <v>0</v>
      </c>
      <c r="N50" s="247"/>
      <c r="O50" s="247">
        <v>0</v>
      </c>
      <c r="P50" s="299" t="s">
        <v>126</v>
      </c>
      <c r="Q50" s="297" t="s">
        <v>127</v>
      </c>
      <c r="R50" s="295" t="s">
        <v>388</v>
      </c>
      <c r="S50" s="212" t="s">
        <v>111</v>
      </c>
    </row>
    <row r="51" spans="1:43" ht="100.5" hidden="1" customHeight="1">
      <c r="A51" s="279"/>
      <c r="B51" s="286"/>
      <c r="C51" s="296"/>
      <c r="D51" s="286"/>
      <c r="E51" s="242" t="s">
        <v>373</v>
      </c>
      <c r="F51" s="243"/>
      <c r="G51" s="242"/>
      <c r="H51" s="244"/>
      <c r="I51" s="243"/>
      <c r="J51" s="243">
        <v>7500</v>
      </c>
      <c r="K51" s="243">
        <v>7500</v>
      </c>
      <c r="L51" s="243"/>
      <c r="M51" s="243"/>
      <c r="N51" s="247"/>
      <c r="O51" s="247"/>
      <c r="P51" s="300"/>
      <c r="Q51" s="298"/>
      <c r="R51" s="296"/>
      <c r="S51" s="212"/>
    </row>
    <row r="52" spans="1:43" ht="130.5" customHeight="1">
      <c r="A52" s="240" t="s">
        <v>128</v>
      </c>
      <c r="B52" s="233" t="s">
        <v>551</v>
      </c>
      <c r="C52" s="233" t="s">
        <v>552</v>
      </c>
      <c r="D52" s="233" t="s">
        <v>553</v>
      </c>
      <c r="E52" s="242" t="s">
        <v>489</v>
      </c>
      <c r="F52" s="243">
        <v>0</v>
      </c>
      <c r="G52" s="243">
        <v>0</v>
      </c>
      <c r="H52" s="244">
        <v>100000</v>
      </c>
      <c r="I52" s="243">
        <v>0</v>
      </c>
      <c r="J52" s="243">
        <v>0</v>
      </c>
      <c r="K52" s="243">
        <v>0</v>
      </c>
      <c r="L52" s="243">
        <v>0</v>
      </c>
      <c r="M52" s="243">
        <v>0</v>
      </c>
      <c r="N52" s="247"/>
      <c r="O52" s="247">
        <v>0</v>
      </c>
      <c r="P52" s="213" t="s">
        <v>39</v>
      </c>
      <c r="Q52" s="212"/>
      <c r="R52" s="240" t="s">
        <v>470</v>
      </c>
      <c r="S52" s="212" t="s">
        <v>106</v>
      </c>
    </row>
    <row r="53" spans="1:43" s="192" customFormat="1" ht="18" customHeight="1">
      <c r="A53" s="290" t="s">
        <v>41</v>
      </c>
      <c r="B53" s="290"/>
      <c r="C53" s="237" t="s">
        <v>129</v>
      </c>
      <c r="D53" s="252"/>
      <c r="E53" s="220"/>
      <c r="F53" s="238"/>
      <c r="G53" s="220"/>
      <c r="H53" s="220"/>
      <c r="I53" s="239"/>
      <c r="J53" s="239"/>
      <c r="K53" s="239"/>
      <c r="L53" s="239"/>
      <c r="M53" s="239"/>
      <c r="N53" s="239"/>
      <c r="O53" s="239"/>
      <c r="P53" s="253"/>
      <c r="Q53" s="220"/>
      <c r="R53" s="220"/>
      <c r="S53" s="220"/>
      <c r="T53" s="190"/>
      <c r="U53" s="190"/>
      <c r="V53" s="190"/>
      <c r="W53" s="190"/>
      <c r="X53" s="190"/>
      <c r="Y53" s="190"/>
      <c r="Z53" s="190"/>
      <c r="AA53" s="190"/>
      <c r="AB53" s="190"/>
      <c r="AC53" s="190"/>
      <c r="AD53" s="190"/>
      <c r="AE53" s="190"/>
      <c r="AF53" s="190"/>
      <c r="AG53" s="190"/>
      <c r="AH53" s="190"/>
      <c r="AI53" s="190"/>
      <c r="AJ53" s="190"/>
      <c r="AK53" s="190"/>
      <c r="AL53" s="190"/>
      <c r="AM53" s="190"/>
      <c r="AN53" s="190"/>
      <c r="AO53" s="190"/>
      <c r="AP53" s="190"/>
      <c r="AQ53" s="190"/>
    </row>
    <row r="54" spans="1:43" s="192" customFormat="1" ht="37.5" customHeight="1">
      <c r="A54" s="220" t="s">
        <v>372</v>
      </c>
      <c r="B54" s="220" t="s">
        <v>24</v>
      </c>
      <c r="C54" s="220" t="s">
        <v>25</v>
      </c>
      <c r="D54" s="237" t="s">
        <v>26</v>
      </c>
      <c r="E54" s="220"/>
      <c r="F54" s="238"/>
      <c r="G54" s="220"/>
      <c r="H54" s="220"/>
      <c r="I54" s="239"/>
      <c r="J54" s="239"/>
      <c r="K54" s="239"/>
      <c r="L54" s="239"/>
      <c r="M54" s="239"/>
      <c r="N54" s="239"/>
      <c r="O54" s="239"/>
      <c r="P54" s="220" t="s">
        <v>29</v>
      </c>
      <c r="Q54" s="220" t="s">
        <v>30</v>
      </c>
      <c r="R54" s="220" t="s">
        <v>31</v>
      </c>
      <c r="S54" s="220" t="s">
        <v>32</v>
      </c>
      <c r="T54" s="190"/>
      <c r="U54" s="190"/>
      <c r="V54" s="190"/>
      <c r="W54" s="190"/>
      <c r="X54" s="190"/>
      <c r="Y54" s="190"/>
      <c r="Z54" s="190"/>
      <c r="AA54" s="190"/>
      <c r="AB54" s="190"/>
      <c r="AC54" s="190"/>
      <c r="AD54" s="190"/>
      <c r="AE54" s="190"/>
      <c r="AF54" s="190"/>
      <c r="AG54" s="190"/>
      <c r="AH54" s="190"/>
      <c r="AI54" s="190"/>
      <c r="AJ54" s="190"/>
      <c r="AK54" s="190"/>
      <c r="AL54" s="190"/>
      <c r="AM54" s="190"/>
      <c r="AN54" s="190"/>
      <c r="AO54" s="190"/>
      <c r="AP54" s="190"/>
      <c r="AQ54" s="190"/>
    </row>
    <row r="55" spans="1:43" ht="52.5" customHeight="1">
      <c r="A55" s="291" t="s">
        <v>15</v>
      </c>
      <c r="B55" s="292" t="s">
        <v>541</v>
      </c>
      <c r="C55" s="292" t="s">
        <v>132</v>
      </c>
      <c r="D55" s="292" t="s">
        <v>542</v>
      </c>
      <c r="E55" s="301" t="s">
        <v>488</v>
      </c>
      <c r="F55" s="302">
        <v>0</v>
      </c>
      <c r="G55" s="301">
        <v>0</v>
      </c>
      <c r="H55" s="301">
        <v>0</v>
      </c>
      <c r="I55" s="302">
        <v>0</v>
      </c>
      <c r="J55" s="302">
        <v>0</v>
      </c>
      <c r="K55" s="302">
        <v>20000</v>
      </c>
      <c r="L55" s="302">
        <v>0</v>
      </c>
      <c r="M55" s="302">
        <v>0</v>
      </c>
      <c r="N55" s="304"/>
      <c r="O55" s="304">
        <v>0</v>
      </c>
      <c r="P55" s="291" t="s">
        <v>71</v>
      </c>
      <c r="Q55" s="291" t="s">
        <v>133</v>
      </c>
      <c r="R55" s="291" t="s">
        <v>76</v>
      </c>
      <c r="S55" s="291" t="s">
        <v>134</v>
      </c>
    </row>
    <row r="56" spans="1:43" ht="3.75" customHeight="1">
      <c r="A56" s="291"/>
      <c r="B56" s="292"/>
      <c r="C56" s="292"/>
      <c r="D56" s="303"/>
      <c r="E56" s="301"/>
      <c r="F56" s="302"/>
      <c r="G56" s="301"/>
      <c r="H56" s="301"/>
      <c r="I56" s="302"/>
      <c r="J56" s="302"/>
      <c r="K56" s="302"/>
      <c r="L56" s="302"/>
      <c r="M56" s="302"/>
      <c r="N56" s="304"/>
      <c r="O56" s="304"/>
      <c r="P56" s="291"/>
      <c r="Q56" s="291"/>
      <c r="R56" s="291"/>
      <c r="S56" s="291"/>
    </row>
    <row r="57" spans="1:43" ht="95.25" customHeight="1">
      <c r="A57" s="291"/>
      <c r="B57" s="292"/>
      <c r="C57" s="292"/>
      <c r="D57" s="303"/>
      <c r="E57" s="301"/>
      <c r="F57" s="302"/>
      <c r="G57" s="301"/>
      <c r="H57" s="301"/>
      <c r="I57" s="302"/>
      <c r="J57" s="302"/>
      <c r="K57" s="302"/>
      <c r="L57" s="302"/>
      <c r="M57" s="302"/>
      <c r="N57" s="304"/>
      <c r="O57" s="304"/>
      <c r="P57" s="291"/>
      <c r="Q57" s="291"/>
      <c r="R57" s="291"/>
      <c r="S57" s="291"/>
    </row>
    <row r="58" spans="1:43" ht="177.9" customHeight="1">
      <c r="A58" s="212" t="s">
        <v>16</v>
      </c>
      <c r="B58" s="233" t="s">
        <v>548</v>
      </c>
      <c r="C58" s="233" t="s">
        <v>135</v>
      </c>
      <c r="D58" s="233" t="s">
        <v>549</v>
      </c>
      <c r="E58" s="242" t="s">
        <v>488</v>
      </c>
      <c r="F58" s="243">
        <v>0</v>
      </c>
      <c r="G58" s="242">
        <v>0</v>
      </c>
      <c r="H58" s="242">
        <v>0</v>
      </c>
      <c r="I58" s="243">
        <v>0</v>
      </c>
      <c r="J58" s="243">
        <v>0</v>
      </c>
      <c r="K58" s="243">
        <v>20000</v>
      </c>
      <c r="L58" s="243">
        <v>0</v>
      </c>
      <c r="M58" s="243">
        <v>0</v>
      </c>
      <c r="N58" s="249"/>
      <c r="O58" s="249">
        <v>0</v>
      </c>
      <c r="P58" s="233" t="s">
        <v>136</v>
      </c>
      <c r="Q58" s="212" t="s">
        <v>137</v>
      </c>
      <c r="R58" s="212" t="s">
        <v>508</v>
      </c>
      <c r="S58" s="212" t="s">
        <v>138</v>
      </c>
    </row>
    <row r="59" spans="1:43" ht="108" customHeight="1">
      <c r="A59" s="291" t="s">
        <v>48</v>
      </c>
      <c r="B59" s="292" t="s">
        <v>543</v>
      </c>
      <c r="C59" s="292" t="s">
        <v>544</v>
      </c>
      <c r="D59" s="292" t="s">
        <v>545</v>
      </c>
      <c r="E59" s="301" t="s">
        <v>488</v>
      </c>
      <c r="F59" s="302">
        <v>0</v>
      </c>
      <c r="G59" s="301">
        <v>0</v>
      </c>
      <c r="H59" s="301">
        <v>0</v>
      </c>
      <c r="I59" s="302">
        <v>0</v>
      </c>
      <c r="J59" s="302">
        <v>0</v>
      </c>
      <c r="K59" s="302">
        <v>14505</v>
      </c>
      <c r="L59" s="302">
        <v>160000</v>
      </c>
      <c r="M59" s="302">
        <v>160000</v>
      </c>
      <c r="N59" s="304"/>
      <c r="O59" s="304">
        <v>0</v>
      </c>
      <c r="P59" s="291" t="s">
        <v>139</v>
      </c>
      <c r="Q59" s="291" t="s">
        <v>140</v>
      </c>
      <c r="R59" s="291" t="s">
        <v>76</v>
      </c>
      <c r="S59" s="291" t="s">
        <v>282</v>
      </c>
    </row>
    <row r="60" spans="1:43" ht="5.25" hidden="1" customHeight="1">
      <c r="A60" s="291"/>
      <c r="B60" s="292"/>
      <c r="C60" s="292"/>
      <c r="D60" s="292"/>
      <c r="E60" s="301"/>
      <c r="F60" s="302"/>
      <c r="G60" s="301"/>
      <c r="H60" s="301"/>
      <c r="I60" s="302"/>
      <c r="J60" s="302"/>
      <c r="K60" s="302"/>
      <c r="L60" s="302"/>
      <c r="M60" s="302"/>
      <c r="N60" s="304"/>
      <c r="O60" s="304"/>
      <c r="P60" s="291"/>
      <c r="Q60" s="291"/>
      <c r="R60" s="291"/>
      <c r="S60" s="291"/>
    </row>
    <row r="61" spans="1:43" ht="20.149999999999999" customHeight="1">
      <c r="A61" s="290" t="s">
        <v>43</v>
      </c>
      <c r="B61" s="290"/>
      <c r="C61" s="313" t="s">
        <v>142</v>
      </c>
      <c r="D61" s="313"/>
      <c r="E61" s="313"/>
      <c r="F61" s="313"/>
      <c r="G61" s="313"/>
      <c r="H61" s="313"/>
      <c r="I61" s="313"/>
      <c r="J61" s="313"/>
      <c r="K61" s="313"/>
      <c r="L61" s="313"/>
      <c r="M61" s="313"/>
      <c r="N61" s="313"/>
      <c r="O61" s="313"/>
      <c r="P61" s="313"/>
      <c r="Q61" s="313"/>
      <c r="R61" s="313"/>
      <c r="S61" s="313"/>
    </row>
    <row r="62" spans="1:43" ht="40.5" customHeight="1">
      <c r="A62" s="220" t="s">
        <v>372</v>
      </c>
      <c r="B62" s="220" t="s">
        <v>24</v>
      </c>
      <c r="C62" s="220" t="s">
        <v>25</v>
      </c>
      <c r="D62" s="220" t="s">
        <v>26</v>
      </c>
      <c r="E62" s="220"/>
      <c r="F62" s="253"/>
      <c r="G62" s="220"/>
      <c r="H62" s="220"/>
      <c r="I62" s="239"/>
      <c r="J62" s="239"/>
      <c r="K62" s="239"/>
      <c r="L62" s="239"/>
      <c r="M62" s="239"/>
      <c r="N62" s="239"/>
      <c r="O62" s="239"/>
      <c r="P62" s="220" t="s">
        <v>29</v>
      </c>
      <c r="Q62" s="220" t="s">
        <v>30</v>
      </c>
      <c r="R62" s="220" t="s">
        <v>31</v>
      </c>
      <c r="S62" s="220" t="s">
        <v>32</v>
      </c>
    </row>
    <row r="63" spans="1:43" ht="51" customHeight="1">
      <c r="A63" s="291" t="s">
        <v>17</v>
      </c>
      <c r="B63" s="292" t="s">
        <v>516</v>
      </c>
      <c r="C63" s="292" t="s">
        <v>143</v>
      </c>
      <c r="D63" s="292" t="s">
        <v>517</v>
      </c>
      <c r="E63" s="301" t="s">
        <v>488</v>
      </c>
      <c r="F63" s="301">
        <v>0</v>
      </c>
      <c r="G63" s="301">
        <v>0</v>
      </c>
      <c r="H63" s="301">
        <v>0</v>
      </c>
      <c r="I63" s="302">
        <v>0</v>
      </c>
      <c r="J63" s="302">
        <v>0</v>
      </c>
      <c r="K63" s="302">
        <v>0</v>
      </c>
      <c r="L63" s="302">
        <v>48521</v>
      </c>
      <c r="M63" s="302">
        <v>20000</v>
      </c>
      <c r="N63" s="304"/>
      <c r="O63" s="304">
        <v>0</v>
      </c>
      <c r="P63" s="291" t="s">
        <v>39</v>
      </c>
      <c r="Q63" s="291" t="s">
        <v>518</v>
      </c>
      <c r="R63" s="291" t="s">
        <v>76</v>
      </c>
      <c r="S63" s="291" t="s">
        <v>99</v>
      </c>
    </row>
    <row r="64" spans="1:43" ht="36" customHeight="1">
      <c r="A64" s="291"/>
      <c r="B64" s="292"/>
      <c r="C64" s="292"/>
      <c r="D64" s="292"/>
      <c r="E64" s="301"/>
      <c r="F64" s="301"/>
      <c r="G64" s="301"/>
      <c r="H64" s="301"/>
      <c r="I64" s="302"/>
      <c r="J64" s="302"/>
      <c r="K64" s="302"/>
      <c r="L64" s="302"/>
      <c r="M64" s="302"/>
      <c r="N64" s="304"/>
      <c r="O64" s="304"/>
      <c r="P64" s="291"/>
      <c r="Q64" s="291"/>
      <c r="R64" s="291"/>
      <c r="S64" s="291"/>
    </row>
    <row r="65" spans="1:19" ht="131.15" hidden="1" customHeight="1">
      <c r="A65" s="291"/>
      <c r="B65" s="292"/>
      <c r="C65" s="292"/>
      <c r="D65" s="292"/>
      <c r="E65" s="301"/>
      <c r="F65" s="301"/>
      <c r="G65" s="301"/>
      <c r="H65" s="301"/>
      <c r="I65" s="302"/>
      <c r="J65" s="302"/>
      <c r="K65" s="302"/>
      <c r="L65" s="302"/>
      <c r="M65" s="302"/>
      <c r="N65" s="304"/>
      <c r="O65" s="304"/>
      <c r="P65" s="291"/>
      <c r="Q65" s="291"/>
      <c r="R65" s="291"/>
      <c r="S65" s="291"/>
    </row>
    <row r="66" spans="1:19" ht="123" hidden="1" customHeight="1">
      <c r="A66" s="291"/>
      <c r="B66" s="292"/>
      <c r="C66" s="292"/>
      <c r="D66" s="292"/>
      <c r="E66" s="301"/>
      <c r="F66" s="301"/>
      <c r="G66" s="301"/>
      <c r="H66" s="301"/>
      <c r="I66" s="302"/>
      <c r="J66" s="302"/>
      <c r="K66" s="302"/>
      <c r="L66" s="302"/>
      <c r="M66" s="302"/>
      <c r="N66" s="304"/>
      <c r="O66" s="304"/>
      <c r="P66" s="291"/>
      <c r="Q66" s="291"/>
      <c r="R66" s="291"/>
      <c r="S66" s="291"/>
    </row>
    <row r="67" spans="1:19" ht="119.15" hidden="1" customHeight="1">
      <c r="A67" s="291"/>
      <c r="B67" s="292"/>
      <c r="C67" s="292"/>
      <c r="D67" s="292"/>
      <c r="E67" s="301"/>
      <c r="F67" s="301"/>
      <c r="G67" s="301"/>
      <c r="H67" s="301"/>
      <c r="I67" s="302"/>
      <c r="J67" s="302"/>
      <c r="K67" s="302"/>
      <c r="L67" s="302"/>
      <c r="M67" s="302"/>
      <c r="N67" s="304"/>
      <c r="O67" s="304"/>
      <c r="P67" s="291"/>
      <c r="Q67" s="291"/>
      <c r="R67" s="291"/>
      <c r="S67" s="291"/>
    </row>
    <row r="68" spans="1:19" ht="36.75" customHeight="1">
      <c r="A68" s="291"/>
      <c r="B68" s="292"/>
      <c r="C68" s="292"/>
      <c r="D68" s="292"/>
      <c r="E68" s="301"/>
      <c r="F68" s="301"/>
      <c r="G68" s="301"/>
      <c r="H68" s="301"/>
      <c r="I68" s="302"/>
      <c r="J68" s="302"/>
      <c r="K68" s="302"/>
      <c r="L68" s="302"/>
      <c r="M68" s="302"/>
      <c r="N68" s="304"/>
      <c r="O68" s="304"/>
      <c r="P68" s="291"/>
      <c r="Q68" s="291"/>
      <c r="R68" s="291"/>
      <c r="S68" s="291"/>
    </row>
    <row r="69" spans="1:19" ht="54.75" customHeight="1">
      <c r="A69" s="278" t="s">
        <v>23</v>
      </c>
      <c r="B69" s="293" t="s">
        <v>594</v>
      </c>
      <c r="C69" s="293" t="s">
        <v>593</v>
      </c>
      <c r="D69" s="293" t="s">
        <v>561</v>
      </c>
      <c r="E69" s="242" t="s">
        <v>490</v>
      </c>
      <c r="F69" s="242">
        <v>0</v>
      </c>
      <c r="G69" s="242">
        <v>0</v>
      </c>
      <c r="H69" s="242">
        <v>0</v>
      </c>
      <c r="I69" s="243">
        <v>0</v>
      </c>
      <c r="J69" s="267">
        <v>26832</v>
      </c>
      <c r="K69" s="267">
        <v>53664</v>
      </c>
      <c r="L69" s="267">
        <v>53664</v>
      </c>
      <c r="M69" s="267">
        <v>53664</v>
      </c>
      <c r="N69" s="255"/>
      <c r="O69" s="255">
        <v>53664</v>
      </c>
      <c r="P69" s="297" t="s">
        <v>42</v>
      </c>
      <c r="Q69" s="297" t="s">
        <v>144</v>
      </c>
      <c r="R69" s="293" t="s">
        <v>37</v>
      </c>
      <c r="S69" s="287" t="s">
        <v>145</v>
      </c>
    </row>
    <row r="70" spans="1:19" ht="46.5">
      <c r="A70" s="279"/>
      <c r="B70" s="286"/>
      <c r="C70" s="286"/>
      <c r="D70" s="286"/>
      <c r="E70" s="242" t="s">
        <v>491</v>
      </c>
      <c r="F70" s="242">
        <v>0</v>
      </c>
      <c r="G70" s="242">
        <v>0</v>
      </c>
      <c r="H70" s="242">
        <v>0</v>
      </c>
      <c r="I70" s="243">
        <v>0</v>
      </c>
      <c r="J70" s="243">
        <v>97503</v>
      </c>
      <c r="K70" s="243">
        <v>195005</v>
      </c>
      <c r="L70" s="243">
        <v>195005</v>
      </c>
      <c r="M70" s="243">
        <v>195005</v>
      </c>
      <c r="N70" s="249"/>
      <c r="O70" s="249">
        <v>195005</v>
      </c>
      <c r="P70" s="298"/>
      <c r="Q70" s="298"/>
      <c r="R70" s="286"/>
      <c r="S70" s="288"/>
    </row>
    <row r="71" spans="1:19" ht="64.5" customHeight="1">
      <c r="A71" s="240" t="s">
        <v>44</v>
      </c>
      <c r="B71" s="233" t="s">
        <v>238</v>
      </c>
      <c r="C71" s="233" t="s">
        <v>239</v>
      </c>
      <c r="D71" s="233" t="s">
        <v>240</v>
      </c>
      <c r="E71" s="242" t="s">
        <v>491</v>
      </c>
      <c r="F71" s="242">
        <v>0</v>
      </c>
      <c r="G71" s="242">
        <v>0</v>
      </c>
      <c r="H71" s="242">
        <v>0</v>
      </c>
      <c r="I71" s="243">
        <v>0</v>
      </c>
      <c r="J71" s="243">
        <v>0</v>
      </c>
      <c r="K71" s="243">
        <v>208913</v>
      </c>
      <c r="L71" s="243">
        <v>208913</v>
      </c>
      <c r="M71" s="243">
        <v>208913</v>
      </c>
      <c r="N71" s="249"/>
      <c r="O71" s="249">
        <f>M71</f>
        <v>208913</v>
      </c>
      <c r="P71" s="213" t="s">
        <v>42</v>
      </c>
      <c r="Q71" s="213" t="s">
        <v>241</v>
      </c>
      <c r="R71" s="233" t="s">
        <v>37</v>
      </c>
      <c r="S71" s="212" t="s">
        <v>115</v>
      </c>
    </row>
    <row r="72" spans="1:19" ht="48" customHeight="1">
      <c r="A72" s="240" t="s">
        <v>264</v>
      </c>
      <c r="B72" s="233" t="s">
        <v>265</v>
      </c>
      <c r="C72" s="233" t="s">
        <v>266</v>
      </c>
      <c r="D72" s="233" t="s">
        <v>267</v>
      </c>
      <c r="E72" s="242" t="s">
        <v>491</v>
      </c>
      <c r="F72" s="242">
        <v>0</v>
      </c>
      <c r="G72" s="242">
        <v>0</v>
      </c>
      <c r="H72" s="242">
        <v>0</v>
      </c>
      <c r="I72" s="243">
        <v>0</v>
      </c>
      <c r="J72" s="243">
        <v>0</v>
      </c>
      <c r="K72" s="243">
        <v>261108</v>
      </c>
      <c r="L72" s="243">
        <v>261108</v>
      </c>
      <c r="M72" s="243">
        <v>261108</v>
      </c>
      <c r="N72" s="249"/>
      <c r="O72" s="249">
        <f>M72</f>
        <v>261108</v>
      </c>
      <c r="P72" s="213" t="s">
        <v>42</v>
      </c>
      <c r="Q72" s="213" t="s">
        <v>19</v>
      </c>
      <c r="R72" s="233" t="s">
        <v>37</v>
      </c>
      <c r="S72" s="212" t="s">
        <v>115</v>
      </c>
    </row>
    <row r="73" spans="1:19" ht="58.5" customHeight="1">
      <c r="A73" s="278" t="s">
        <v>268</v>
      </c>
      <c r="B73" s="293" t="s">
        <v>269</v>
      </c>
      <c r="C73" s="293" t="s">
        <v>270</v>
      </c>
      <c r="D73" s="293" t="s">
        <v>271</v>
      </c>
      <c r="E73" s="242" t="s">
        <v>491</v>
      </c>
      <c r="F73" s="242">
        <v>0</v>
      </c>
      <c r="G73" s="242">
        <v>0</v>
      </c>
      <c r="H73" s="242">
        <v>0</v>
      </c>
      <c r="I73" s="243">
        <v>0</v>
      </c>
      <c r="J73" s="267">
        <v>0</v>
      </c>
      <c r="K73" s="267">
        <v>310730</v>
      </c>
      <c r="L73" s="267">
        <v>310730</v>
      </c>
      <c r="M73" s="267">
        <v>310730</v>
      </c>
      <c r="N73" s="255"/>
      <c r="O73" s="255">
        <v>310730</v>
      </c>
      <c r="P73" s="299" t="s">
        <v>42</v>
      </c>
      <c r="Q73" s="287" t="s">
        <v>272</v>
      </c>
      <c r="R73" s="293" t="s">
        <v>37</v>
      </c>
      <c r="S73" s="287" t="s">
        <v>115</v>
      </c>
    </row>
    <row r="74" spans="1:19" ht="66" customHeight="1">
      <c r="A74" s="279"/>
      <c r="B74" s="286"/>
      <c r="C74" s="286"/>
      <c r="D74" s="286"/>
      <c r="E74" s="242" t="s">
        <v>493</v>
      </c>
      <c r="F74" s="242">
        <v>0</v>
      </c>
      <c r="G74" s="242">
        <v>0</v>
      </c>
      <c r="H74" s="242">
        <v>0</v>
      </c>
      <c r="I74" s="243">
        <v>0</v>
      </c>
      <c r="J74" s="267">
        <v>0</v>
      </c>
      <c r="K74" s="267">
        <v>6244</v>
      </c>
      <c r="L74" s="267">
        <v>6244</v>
      </c>
      <c r="M74" s="267">
        <v>6244</v>
      </c>
      <c r="N74" s="255"/>
      <c r="O74" s="255">
        <v>6244</v>
      </c>
      <c r="P74" s="300"/>
      <c r="Q74" s="288"/>
      <c r="R74" s="286"/>
      <c r="S74" s="288"/>
    </row>
    <row r="75" spans="1:19" ht="107.25" customHeight="1">
      <c r="A75" s="278" t="s">
        <v>275</v>
      </c>
      <c r="B75" s="268" t="s">
        <v>276</v>
      </c>
      <c r="C75" s="268" t="s">
        <v>278</v>
      </c>
      <c r="D75" s="268" t="s">
        <v>280</v>
      </c>
      <c r="E75" s="242" t="s">
        <v>492</v>
      </c>
      <c r="F75" s="242">
        <v>0</v>
      </c>
      <c r="G75" s="242">
        <v>0</v>
      </c>
      <c r="H75" s="242">
        <v>0</v>
      </c>
      <c r="I75" s="243">
        <v>1627309</v>
      </c>
      <c r="J75" s="243">
        <v>2670</v>
      </c>
      <c r="K75" s="243">
        <v>0</v>
      </c>
      <c r="L75" s="243">
        <v>0</v>
      </c>
      <c r="M75" s="243">
        <v>0</v>
      </c>
      <c r="N75" s="249"/>
      <c r="O75" s="249">
        <v>0</v>
      </c>
      <c r="P75" s="213" t="s">
        <v>39</v>
      </c>
      <c r="Q75" s="212" t="s">
        <v>38</v>
      </c>
      <c r="R75" s="233" t="s">
        <v>283</v>
      </c>
      <c r="S75" s="212" t="s">
        <v>487</v>
      </c>
    </row>
    <row r="76" spans="1:19" ht="64.5" customHeight="1">
      <c r="A76" s="306"/>
      <c r="B76" s="287" t="s">
        <v>277</v>
      </c>
      <c r="C76" s="287" t="s">
        <v>279</v>
      </c>
      <c r="D76" s="287" t="s">
        <v>281</v>
      </c>
      <c r="E76" s="254" t="s">
        <v>491</v>
      </c>
      <c r="F76" s="245">
        <v>0</v>
      </c>
      <c r="G76" s="254">
        <v>0</v>
      </c>
      <c r="H76" s="254">
        <v>0</v>
      </c>
      <c r="I76" s="249">
        <v>0</v>
      </c>
      <c r="J76" s="249">
        <v>0</v>
      </c>
      <c r="K76" s="249">
        <v>1938</v>
      </c>
      <c r="L76" s="249">
        <v>3875</v>
      </c>
      <c r="M76" s="249">
        <v>3875</v>
      </c>
      <c r="N76" s="249"/>
      <c r="O76" s="249">
        <v>3875</v>
      </c>
      <c r="P76" s="299" t="s">
        <v>39</v>
      </c>
      <c r="Q76" s="287" t="s">
        <v>38</v>
      </c>
      <c r="R76" s="293" t="s">
        <v>37</v>
      </c>
      <c r="S76" s="287" t="s">
        <v>282</v>
      </c>
    </row>
    <row r="77" spans="1:19" ht="63" customHeight="1">
      <c r="A77" s="279"/>
      <c r="B77" s="288"/>
      <c r="C77" s="288"/>
      <c r="D77" s="288"/>
      <c r="E77" s="242" t="s">
        <v>493</v>
      </c>
      <c r="F77" s="245">
        <v>0</v>
      </c>
      <c r="G77" s="254">
        <v>0</v>
      </c>
      <c r="H77" s="254">
        <v>0</v>
      </c>
      <c r="I77" s="249">
        <v>0</v>
      </c>
      <c r="J77" s="249">
        <v>0</v>
      </c>
      <c r="K77" s="249">
        <v>456772</v>
      </c>
      <c r="L77" s="249">
        <v>913543</v>
      </c>
      <c r="M77" s="249">
        <v>913543</v>
      </c>
      <c r="N77" s="249"/>
      <c r="O77" s="249">
        <v>913543</v>
      </c>
      <c r="P77" s="300"/>
      <c r="Q77" s="288"/>
      <c r="R77" s="286"/>
      <c r="S77" s="288"/>
    </row>
    <row r="78" spans="1:19" ht="49.5" customHeight="1">
      <c r="A78" s="240" t="s">
        <v>350</v>
      </c>
      <c r="B78" s="212" t="s">
        <v>351</v>
      </c>
      <c r="C78" s="212" t="s">
        <v>352</v>
      </c>
      <c r="D78" s="212" t="s">
        <v>353</v>
      </c>
      <c r="E78" s="212"/>
      <c r="F78" s="245">
        <v>0</v>
      </c>
      <c r="G78" s="254">
        <v>0</v>
      </c>
      <c r="H78" s="254">
        <v>0</v>
      </c>
      <c r="I78" s="249">
        <v>0</v>
      </c>
      <c r="J78" s="249">
        <v>0</v>
      </c>
      <c r="K78" s="249">
        <v>0</v>
      </c>
      <c r="L78" s="249">
        <v>0</v>
      </c>
      <c r="M78" s="249">
        <v>0</v>
      </c>
      <c r="N78" s="206"/>
      <c r="O78" s="249">
        <v>0</v>
      </c>
      <c r="P78" s="213" t="s">
        <v>39</v>
      </c>
      <c r="Q78" s="212" t="s">
        <v>38</v>
      </c>
      <c r="R78" s="233" t="s">
        <v>60</v>
      </c>
      <c r="S78" s="212" t="s">
        <v>141</v>
      </c>
    </row>
    <row r="79" spans="1:19" ht="75.75" customHeight="1">
      <c r="A79" s="240">
        <v>3.8</v>
      </c>
      <c r="B79" s="212" t="s">
        <v>354</v>
      </c>
      <c r="C79" s="212" t="s">
        <v>355</v>
      </c>
      <c r="D79" s="212" t="s">
        <v>356</v>
      </c>
      <c r="E79" s="212"/>
      <c r="F79" s="245">
        <v>0</v>
      </c>
      <c r="G79" s="254">
        <v>0</v>
      </c>
      <c r="H79" s="254">
        <v>0</v>
      </c>
      <c r="I79" s="249">
        <v>0</v>
      </c>
      <c r="J79" s="249">
        <v>0</v>
      </c>
      <c r="K79" s="249">
        <v>0</v>
      </c>
      <c r="L79" s="249">
        <v>0</v>
      </c>
      <c r="M79" s="249">
        <v>0</v>
      </c>
      <c r="N79" s="207"/>
      <c r="O79" s="249">
        <v>0</v>
      </c>
      <c r="P79" s="212" t="s">
        <v>357</v>
      </c>
      <c r="Q79" s="212" t="s">
        <v>519</v>
      </c>
      <c r="R79" s="233" t="s">
        <v>60</v>
      </c>
      <c r="S79" s="212" t="s">
        <v>122</v>
      </c>
    </row>
    <row r="80" spans="1:19" ht="80.400000000000006" customHeight="1">
      <c r="A80" s="291" t="s">
        <v>358</v>
      </c>
      <c r="B80" s="212" t="s">
        <v>533</v>
      </c>
      <c r="C80" s="212" t="s">
        <v>535</v>
      </c>
      <c r="D80" s="212" t="s">
        <v>538</v>
      </c>
      <c r="E80" s="212"/>
      <c r="F80" s="245">
        <v>0</v>
      </c>
      <c r="G80" s="254">
        <v>0</v>
      </c>
      <c r="H80" s="254">
        <v>0</v>
      </c>
      <c r="I80" s="249">
        <v>0</v>
      </c>
      <c r="J80" s="249">
        <v>0</v>
      </c>
      <c r="K80" s="249">
        <v>0</v>
      </c>
      <c r="L80" s="249">
        <v>0</v>
      </c>
      <c r="M80" s="249">
        <v>0</v>
      </c>
      <c r="N80" s="207"/>
      <c r="O80" s="249">
        <v>0</v>
      </c>
      <c r="P80" s="213" t="s">
        <v>71</v>
      </c>
      <c r="Q80" s="213" t="s">
        <v>40</v>
      </c>
      <c r="R80" s="233" t="s">
        <v>60</v>
      </c>
      <c r="S80" s="212" t="s">
        <v>359</v>
      </c>
    </row>
    <row r="81" spans="1:19" ht="83.15" customHeight="1">
      <c r="A81" s="291"/>
      <c r="B81" s="212" t="s">
        <v>534</v>
      </c>
      <c r="C81" s="212" t="s">
        <v>537</v>
      </c>
      <c r="D81" s="212" t="s">
        <v>539</v>
      </c>
      <c r="E81" s="212"/>
      <c r="F81" s="245">
        <v>0</v>
      </c>
      <c r="G81" s="254">
        <v>0</v>
      </c>
      <c r="H81" s="254">
        <v>0</v>
      </c>
      <c r="I81" s="249">
        <v>0</v>
      </c>
      <c r="J81" s="249">
        <v>0</v>
      </c>
      <c r="K81" s="249">
        <v>0</v>
      </c>
      <c r="L81" s="249">
        <v>0</v>
      </c>
      <c r="M81" s="249">
        <v>0</v>
      </c>
      <c r="N81" s="207"/>
      <c r="O81" s="249">
        <v>0</v>
      </c>
      <c r="P81" s="212" t="s">
        <v>39</v>
      </c>
      <c r="Q81" s="213" t="s">
        <v>40</v>
      </c>
      <c r="R81" s="233" t="s">
        <v>60</v>
      </c>
      <c r="S81" s="212" t="s">
        <v>591</v>
      </c>
    </row>
    <row r="82" spans="1:19" ht="83.15" customHeight="1">
      <c r="A82" s="240" t="s">
        <v>546</v>
      </c>
      <c r="B82" s="209" t="s">
        <v>600</v>
      </c>
      <c r="C82" s="271" t="s">
        <v>600</v>
      </c>
      <c r="D82" s="210" t="s">
        <v>601</v>
      </c>
      <c r="E82" s="212"/>
      <c r="F82" s="245">
        <v>0</v>
      </c>
      <c r="G82" s="254">
        <v>0</v>
      </c>
      <c r="H82" s="254">
        <v>0</v>
      </c>
      <c r="I82" s="249">
        <v>0</v>
      </c>
      <c r="J82" s="249">
        <v>0</v>
      </c>
      <c r="K82" s="249">
        <v>0</v>
      </c>
      <c r="L82" s="249">
        <v>0</v>
      </c>
      <c r="M82" s="249">
        <v>0</v>
      </c>
      <c r="N82" s="207"/>
      <c r="O82" s="249">
        <v>0</v>
      </c>
      <c r="P82" s="212" t="s">
        <v>42</v>
      </c>
      <c r="Q82" s="213" t="s">
        <v>547</v>
      </c>
      <c r="R82" s="233" t="s">
        <v>60</v>
      </c>
      <c r="S82" s="212" t="s">
        <v>282</v>
      </c>
    </row>
    <row r="83" spans="1:19" ht="20.149999999999999" customHeight="1">
      <c r="A83" s="290" t="s">
        <v>45</v>
      </c>
      <c r="B83" s="290"/>
      <c r="C83" s="290" t="s">
        <v>360</v>
      </c>
      <c r="D83" s="290"/>
      <c r="E83" s="290"/>
      <c r="F83" s="290"/>
      <c r="G83" s="290"/>
      <c r="H83" s="290"/>
      <c r="I83" s="290"/>
      <c r="J83" s="290"/>
      <c r="K83" s="290"/>
      <c r="L83" s="290"/>
      <c r="M83" s="290"/>
      <c r="N83" s="290"/>
      <c r="O83" s="290"/>
      <c r="P83" s="290"/>
      <c r="Q83" s="290"/>
      <c r="R83" s="290"/>
      <c r="S83" s="290"/>
    </row>
    <row r="84" spans="1:19" ht="36" customHeight="1">
      <c r="A84" s="220" t="s">
        <v>372</v>
      </c>
      <c r="B84" s="220" t="s">
        <v>24</v>
      </c>
      <c r="C84" s="220" t="s">
        <v>25</v>
      </c>
      <c r="D84" s="220" t="s">
        <v>26</v>
      </c>
      <c r="E84" s="220"/>
      <c r="F84" s="253"/>
      <c r="G84" s="220"/>
      <c r="H84" s="220"/>
      <c r="I84" s="239"/>
      <c r="J84" s="239"/>
      <c r="K84" s="239"/>
      <c r="L84" s="239"/>
      <c r="M84" s="239"/>
      <c r="N84" s="239"/>
      <c r="O84" s="239"/>
      <c r="P84" s="220" t="s">
        <v>371</v>
      </c>
      <c r="Q84" s="220" t="s">
        <v>30</v>
      </c>
      <c r="R84" s="220" t="s">
        <v>31</v>
      </c>
      <c r="S84" s="220" t="s">
        <v>32</v>
      </c>
    </row>
    <row r="85" spans="1:19" ht="63.75" customHeight="1">
      <c r="A85" s="240" t="s">
        <v>361</v>
      </c>
      <c r="B85" s="240" t="s">
        <v>362</v>
      </c>
      <c r="C85" s="240" t="s">
        <v>363</v>
      </c>
      <c r="D85" s="240" t="s">
        <v>364</v>
      </c>
      <c r="E85" s="240"/>
      <c r="F85" s="245">
        <v>0</v>
      </c>
      <c r="G85" s="245">
        <v>0</v>
      </c>
      <c r="H85" s="245">
        <v>0</v>
      </c>
      <c r="I85" s="247">
        <v>0</v>
      </c>
      <c r="J85" s="247">
        <v>0</v>
      </c>
      <c r="K85" s="247">
        <v>0</v>
      </c>
      <c r="L85" s="247">
        <v>0</v>
      </c>
      <c r="M85" s="247">
        <v>0</v>
      </c>
      <c r="N85" s="256"/>
      <c r="O85" s="247">
        <v>0</v>
      </c>
      <c r="P85" s="240" t="s">
        <v>71</v>
      </c>
      <c r="Q85" s="240" t="s">
        <v>365</v>
      </c>
      <c r="R85" s="233" t="s">
        <v>60</v>
      </c>
      <c r="S85" s="240" t="s">
        <v>78</v>
      </c>
    </row>
    <row r="86" spans="1:19" ht="69.75" customHeight="1">
      <c r="A86" s="291" t="s">
        <v>46</v>
      </c>
      <c r="B86" s="291" t="s">
        <v>367</v>
      </c>
      <c r="C86" s="291" t="s">
        <v>366</v>
      </c>
      <c r="D86" s="240" t="s">
        <v>368</v>
      </c>
      <c r="E86" s="282" t="s">
        <v>489</v>
      </c>
      <c r="F86" s="254">
        <v>0</v>
      </c>
      <c r="G86" s="247">
        <v>0</v>
      </c>
      <c r="H86" s="276">
        <v>600000</v>
      </c>
      <c r="I86" s="247">
        <v>0</v>
      </c>
      <c r="J86" s="247">
        <v>0</v>
      </c>
      <c r="K86" s="247">
        <v>0</v>
      </c>
      <c r="L86" s="247">
        <v>0</v>
      </c>
      <c r="M86" s="247">
        <v>0</v>
      </c>
      <c r="N86" s="247"/>
      <c r="O86" s="247">
        <v>0</v>
      </c>
      <c r="P86" s="291" t="s">
        <v>71</v>
      </c>
      <c r="Q86" s="291"/>
      <c r="R86" s="293" t="s">
        <v>470</v>
      </c>
      <c r="S86" s="297" t="s">
        <v>141</v>
      </c>
    </row>
    <row r="87" spans="1:19" ht="49.5" customHeight="1">
      <c r="A87" s="291"/>
      <c r="B87" s="291"/>
      <c r="C87" s="291"/>
      <c r="D87" s="212" t="s">
        <v>369</v>
      </c>
      <c r="E87" s="283"/>
      <c r="F87" s="254">
        <v>0</v>
      </c>
      <c r="G87" s="247">
        <v>0</v>
      </c>
      <c r="H87" s="289"/>
      <c r="I87" s="247">
        <v>0</v>
      </c>
      <c r="J87" s="247">
        <v>0</v>
      </c>
      <c r="K87" s="247">
        <v>0</v>
      </c>
      <c r="L87" s="247">
        <v>0</v>
      </c>
      <c r="M87" s="247">
        <v>0</v>
      </c>
      <c r="N87" s="247"/>
      <c r="O87" s="247">
        <v>0</v>
      </c>
      <c r="P87" s="291"/>
      <c r="Q87" s="291"/>
      <c r="R87" s="294"/>
      <c r="S87" s="305"/>
    </row>
    <row r="88" spans="1:19" ht="51" customHeight="1">
      <c r="A88" s="291"/>
      <c r="B88" s="291"/>
      <c r="C88" s="291"/>
      <c r="D88" s="212" t="s">
        <v>370</v>
      </c>
      <c r="E88" s="284"/>
      <c r="F88" s="254">
        <v>0</v>
      </c>
      <c r="G88" s="247">
        <v>0</v>
      </c>
      <c r="H88" s="277"/>
      <c r="I88" s="247">
        <v>0</v>
      </c>
      <c r="J88" s="247">
        <v>0</v>
      </c>
      <c r="K88" s="247">
        <v>0</v>
      </c>
      <c r="L88" s="247">
        <v>0</v>
      </c>
      <c r="M88" s="247">
        <v>0</v>
      </c>
      <c r="N88" s="247"/>
      <c r="O88" s="247">
        <v>0</v>
      </c>
      <c r="P88" s="291"/>
      <c r="Q88" s="291"/>
      <c r="R88" s="286"/>
      <c r="S88" s="298"/>
    </row>
    <row r="89" spans="1:19" ht="17.149999999999999" customHeight="1">
      <c r="A89" s="257"/>
      <c r="B89" s="258" t="s">
        <v>568</v>
      </c>
      <c r="C89" s="257"/>
      <c r="D89" s="259"/>
      <c r="E89" s="260"/>
      <c r="F89" s="261"/>
      <c r="G89" s="262"/>
      <c r="H89" s="262"/>
      <c r="I89" s="262"/>
      <c r="J89" s="262"/>
      <c r="K89" s="262"/>
      <c r="L89" s="262"/>
      <c r="M89" s="262"/>
      <c r="N89" s="262"/>
      <c r="O89" s="262"/>
      <c r="P89" s="257"/>
      <c r="Q89" s="257"/>
      <c r="R89" s="263"/>
      <c r="S89" s="264"/>
    </row>
    <row r="90" spans="1:19">
      <c r="A90" s="265"/>
      <c r="B90" s="281" t="s">
        <v>509</v>
      </c>
      <c r="C90" s="281"/>
      <c r="D90" s="281"/>
      <c r="E90" s="281"/>
      <c r="F90" s="281"/>
      <c r="G90" s="281"/>
      <c r="H90" s="281"/>
      <c r="I90" s="281"/>
      <c r="J90" s="191"/>
      <c r="K90" s="191"/>
      <c r="L90" s="191"/>
      <c r="M90" s="191"/>
      <c r="N90" s="191"/>
      <c r="O90" s="265"/>
      <c r="P90" s="265"/>
      <c r="Q90" s="265"/>
      <c r="R90" s="265"/>
      <c r="S90" s="265"/>
    </row>
    <row r="91" spans="1:19" ht="42.75" customHeight="1">
      <c r="A91" s="265"/>
      <c r="B91" s="280" t="s">
        <v>602</v>
      </c>
      <c r="C91" s="280"/>
      <c r="D91" s="280"/>
      <c r="E91" s="280"/>
      <c r="F91" s="280"/>
      <c r="G91" s="280"/>
      <c r="H91" s="280"/>
      <c r="I91" s="280"/>
      <c r="J91" s="280"/>
      <c r="K91" s="280"/>
      <c r="L91" s="280"/>
      <c r="M91" s="280"/>
      <c r="N91" s="280"/>
      <c r="O91" s="266"/>
      <c r="P91" s="265"/>
      <c r="Q91" s="265"/>
      <c r="R91" s="265"/>
      <c r="S91" s="265"/>
    </row>
    <row r="92" spans="1:19" ht="41.25" customHeight="1">
      <c r="B92" s="280" t="s">
        <v>587</v>
      </c>
      <c r="C92" s="280"/>
      <c r="D92" s="280"/>
      <c r="E92" s="280"/>
      <c r="F92" s="280"/>
      <c r="G92" s="280"/>
      <c r="H92" s="280"/>
      <c r="I92" s="280"/>
      <c r="J92" s="280"/>
      <c r="K92" s="280"/>
      <c r="L92" s="280"/>
      <c r="M92" s="280"/>
      <c r="N92" s="280"/>
    </row>
    <row r="93" spans="1:19" ht="45.75" customHeight="1">
      <c r="B93" s="280" t="s">
        <v>595</v>
      </c>
      <c r="C93" s="280"/>
      <c r="D93" s="280"/>
      <c r="E93" s="280"/>
      <c r="F93" s="280"/>
      <c r="G93" s="280"/>
      <c r="H93" s="280"/>
      <c r="I93" s="280"/>
      <c r="J93" s="280"/>
      <c r="K93" s="280"/>
      <c r="L93" s="280"/>
      <c r="M93" s="280"/>
      <c r="N93" s="280"/>
    </row>
  </sheetData>
  <mergeCells count="175">
    <mergeCell ref="B93:N93"/>
    <mergeCell ref="B92:N92"/>
    <mergeCell ref="N34:N35"/>
    <mergeCell ref="P27:P28"/>
    <mergeCell ref="O27:O28"/>
    <mergeCell ref="G30:G31"/>
    <mergeCell ref="H30:H31"/>
    <mergeCell ref="S59:S60"/>
    <mergeCell ref="C63:C68"/>
    <mergeCell ref="C61:S61"/>
    <mergeCell ref="D63:D68"/>
    <mergeCell ref="E63:E68"/>
    <mergeCell ref="F63:F68"/>
    <mergeCell ref="G63:G68"/>
    <mergeCell ref="H63:H68"/>
    <mergeCell ref="I63:I68"/>
    <mergeCell ref="J63:J68"/>
    <mergeCell ref="K63:K68"/>
    <mergeCell ref="L63:L68"/>
    <mergeCell ref="M63:M68"/>
    <mergeCell ref="N63:N68"/>
    <mergeCell ref="O63:O68"/>
    <mergeCell ref="P63:P68"/>
    <mergeCell ref="Q63:Q68"/>
    <mergeCell ref="Q27:Q29"/>
    <mergeCell ref="L27:L28"/>
    <mergeCell ref="M27:M28"/>
    <mergeCell ref="N27:N28"/>
    <mergeCell ref="C8:C9"/>
    <mergeCell ref="C7:S7"/>
    <mergeCell ref="E30:E31"/>
    <mergeCell ref="D30:D31"/>
    <mergeCell ref="D27:D28"/>
    <mergeCell ref="B10:D10"/>
    <mergeCell ref="F8:H8"/>
    <mergeCell ref="F30:F31"/>
    <mergeCell ref="P8:P9"/>
    <mergeCell ref="Q8:Q9"/>
    <mergeCell ref="S27:S29"/>
    <mergeCell ref="R27:R28"/>
    <mergeCell ref="I8:O8"/>
    <mergeCell ref="B11:D11"/>
    <mergeCell ref="B12:D12"/>
    <mergeCell ref="H27:H28"/>
    <mergeCell ref="I27:I28"/>
    <mergeCell ref="J27:J28"/>
    <mergeCell ref="C27:C29"/>
    <mergeCell ref="E27:E28"/>
    <mergeCell ref="O1:R1"/>
    <mergeCell ref="A4:B4"/>
    <mergeCell ref="A5:B6"/>
    <mergeCell ref="C4:D4"/>
    <mergeCell ref="C5:D5"/>
    <mergeCell ref="C6:D6"/>
    <mergeCell ref="E4:S6"/>
    <mergeCell ref="A25:B25"/>
    <mergeCell ref="A7:B7"/>
    <mergeCell ref="E8:E9"/>
    <mergeCell ref="D8:D9"/>
    <mergeCell ref="A8:A9"/>
    <mergeCell ref="S8:S9"/>
    <mergeCell ref="K2:R2"/>
    <mergeCell ref="R8:R9"/>
    <mergeCell ref="F27:F28"/>
    <mergeCell ref="G27:G28"/>
    <mergeCell ref="B8:B9"/>
    <mergeCell ref="A34:A35"/>
    <mergeCell ref="P34:P35"/>
    <mergeCell ref="P50:P51"/>
    <mergeCell ref="C50:C51"/>
    <mergeCell ref="A50:A51"/>
    <mergeCell ref="I30:I31"/>
    <mergeCell ref="J30:J31"/>
    <mergeCell ref="B30:B31"/>
    <mergeCell ref="B50:B51"/>
    <mergeCell ref="A30:A31"/>
    <mergeCell ref="C30:C31"/>
    <mergeCell ref="M30:M31"/>
    <mergeCell ref="N30:N31"/>
    <mergeCell ref="K27:K28"/>
    <mergeCell ref="A27:A29"/>
    <mergeCell ref="C25:S25"/>
    <mergeCell ref="B27:B29"/>
    <mergeCell ref="R30:R31"/>
    <mergeCell ref="Q30:Q31"/>
    <mergeCell ref="P30:P31"/>
    <mergeCell ref="O30:O31"/>
    <mergeCell ref="S69:S70"/>
    <mergeCell ref="A86:A88"/>
    <mergeCell ref="C86:C88"/>
    <mergeCell ref="B86:B88"/>
    <mergeCell ref="P86:P88"/>
    <mergeCell ref="Q86:Q88"/>
    <mergeCell ref="C83:S83"/>
    <mergeCell ref="A83:B83"/>
    <mergeCell ref="A80:A81"/>
    <mergeCell ref="A69:A70"/>
    <mergeCell ref="B69:B70"/>
    <mergeCell ref="C69:C70"/>
    <mergeCell ref="D69:D70"/>
    <mergeCell ref="P69:P70"/>
    <mergeCell ref="Q69:Q70"/>
    <mergeCell ref="R69:R70"/>
    <mergeCell ref="S86:S88"/>
    <mergeCell ref="R86:R88"/>
    <mergeCell ref="C73:C74"/>
    <mergeCell ref="D73:D74"/>
    <mergeCell ref="A75:A77"/>
    <mergeCell ref="B76:B77"/>
    <mergeCell ref="C76:C77"/>
    <mergeCell ref="D76:D77"/>
    <mergeCell ref="P76:P77"/>
    <mergeCell ref="Q76:Q77"/>
    <mergeCell ref="R76:R77"/>
    <mergeCell ref="N55:N57"/>
    <mergeCell ref="O55:O57"/>
    <mergeCell ref="P55:P57"/>
    <mergeCell ref="O59:O60"/>
    <mergeCell ref="P59:P60"/>
    <mergeCell ref="Q59:Q60"/>
    <mergeCell ref="M55:M57"/>
    <mergeCell ref="A55:A57"/>
    <mergeCell ref="D55:D57"/>
    <mergeCell ref="E55:E57"/>
    <mergeCell ref="F55:F57"/>
    <mergeCell ref="E59:E60"/>
    <mergeCell ref="Q55:Q57"/>
    <mergeCell ref="H59:H60"/>
    <mergeCell ref="M59:M60"/>
    <mergeCell ref="N59:N60"/>
    <mergeCell ref="C59:C60"/>
    <mergeCell ref="I59:I60"/>
    <mergeCell ref="J59:J60"/>
    <mergeCell ref="K59:K60"/>
    <mergeCell ref="L59:L60"/>
    <mergeCell ref="G55:G57"/>
    <mergeCell ref="H55:H57"/>
    <mergeCell ref="I55:I57"/>
    <mergeCell ref="J55:J57"/>
    <mergeCell ref="K55:K57"/>
    <mergeCell ref="L55:L57"/>
    <mergeCell ref="A73:A74"/>
    <mergeCell ref="P73:P74"/>
    <mergeCell ref="Q73:Q74"/>
    <mergeCell ref="R73:R74"/>
    <mergeCell ref="G59:G60"/>
    <mergeCell ref="A61:B61"/>
    <mergeCell ref="A59:A60"/>
    <mergeCell ref="B59:B60"/>
    <mergeCell ref="F59:F60"/>
    <mergeCell ref="B73:B74"/>
    <mergeCell ref="L30:L31"/>
    <mergeCell ref="K30:K31"/>
    <mergeCell ref="S30:S31"/>
    <mergeCell ref="B91:N91"/>
    <mergeCell ref="B90:I90"/>
    <mergeCell ref="E86:E88"/>
    <mergeCell ref="D50:D51"/>
    <mergeCell ref="S76:S77"/>
    <mergeCell ref="H86:H88"/>
    <mergeCell ref="A53:B53"/>
    <mergeCell ref="S63:S68"/>
    <mergeCell ref="S73:S74"/>
    <mergeCell ref="S55:S57"/>
    <mergeCell ref="C55:C57"/>
    <mergeCell ref="B55:B57"/>
    <mergeCell ref="R32:R34"/>
    <mergeCell ref="R50:R51"/>
    <mergeCell ref="Q50:Q51"/>
    <mergeCell ref="D59:D60"/>
    <mergeCell ref="A63:A68"/>
    <mergeCell ref="B63:B68"/>
    <mergeCell ref="R63:R68"/>
    <mergeCell ref="R55:R57"/>
    <mergeCell ref="R59:R60"/>
  </mergeCells>
  <phoneticPr fontId="10" type="noConversion"/>
  <pageMargins left="0.7" right="0.7" top="0.75" bottom="0.75" header="0.3" footer="0.3"/>
  <pageSetup paperSize="8" scale="43" fitToHeight="0" orientation="landscape"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800C9-5DC2-47FC-B357-DBFB558AE487}">
  <sheetPr>
    <tabColor theme="0" tint="-0.14999847407452621"/>
  </sheetPr>
  <dimension ref="A1:D7"/>
  <sheetViews>
    <sheetView workbookViewId="0">
      <selection activeCell="D1" sqref="D1"/>
    </sheetView>
  </sheetViews>
  <sheetFormatPr defaultColWidth="9.08984375" defaultRowHeight="13"/>
  <cols>
    <col min="1" max="1" width="37.453125" style="14" customWidth="1"/>
    <col min="2" max="2" width="24.453125" style="14" customWidth="1"/>
    <col min="3" max="3" width="23.90625" style="14" customWidth="1"/>
    <col min="4" max="4" width="26.54296875" style="14" customWidth="1"/>
    <col min="5" max="16384" width="9.08984375" style="14"/>
  </cols>
  <sheetData>
    <row r="1" spans="1:4">
      <c r="D1" s="5" t="s">
        <v>603</v>
      </c>
    </row>
    <row r="2" spans="1:4" ht="12.75" customHeight="1">
      <c r="A2" s="340" t="s">
        <v>380</v>
      </c>
      <c r="B2" s="340"/>
      <c r="C2" s="340"/>
      <c r="D2" s="340"/>
    </row>
    <row r="3" spans="1:4" ht="15" customHeight="1">
      <c r="A3" s="338" t="s">
        <v>24</v>
      </c>
      <c r="B3" s="337" t="s">
        <v>377</v>
      </c>
      <c r="C3" s="337"/>
      <c r="D3" s="337"/>
    </row>
    <row r="4" spans="1:4">
      <c r="A4" s="339"/>
      <c r="B4" s="22" t="s">
        <v>73</v>
      </c>
      <c r="C4" s="22" t="s">
        <v>384</v>
      </c>
      <c r="D4" s="22" t="s">
        <v>384</v>
      </c>
    </row>
    <row r="5" spans="1:4" ht="78">
      <c r="A5" s="20" t="s">
        <v>66</v>
      </c>
      <c r="B5" s="7">
        <v>500</v>
      </c>
      <c r="C5" s="16">
        <v>500</v>
      </c>
      <c r="D5" s="16">
        <v>500</v>
      </c>
    </row>
    <row r="6" spans="1:4" ht="119.25" customHeight="1">
      <c r="A6" s="341" t="s">
        <v>592</v>
      </c>
      <c r="B6" s="341"/>
      <c r="C6" s="341"/>
      <c r="D6" s="341"/>
    </row>
    <row r="7" spans="1:4" ht="14.25" customHeight="1"/>
  </sheetData>
  <mergeCells count="4">
    <mergeCell ref="B3:D3"/>
    <mergeCell ref="A3:A4"/>
    <mergeCell ref="A2:D2"/>
    <mergeCell ref="A6:D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E0B29-A90F-4053-B045-D1345AFF7B2C}">
  <dimension ref="A1:C17"/>
  <sheetViews>
    <sheetView workbookViewId="0">
      <selection activeCell="B12" sqref="B12"/>
    </sheetView>
  </sheetViews>
  <sheetFormatPr defaultColWidth="9.08984375" defaultRowHeight="13"/>
  <cols>
    <col min="1" max="1" width="57.08984375" style="169" customWidth="1"/>
    <col min="2" max="2" width="32.08984375" style="169" customWidth="1"/>
    <col min="3" max="16384" width="9.08984375" style="169"/>
  </cols>
  <sheetData>
    <row r="1" spans="1:3">
      <c r="A1" s="14"/>
      <c r="B1" s="342" t="s">
        <v>604</v>
      </c>
      <c r="C1" s="342"/>
    </row>
    <row r="2" spans="1:3" ht="33" customHeight="1">
      <c r="A2" s="343" t="s">
        <v>464</v>
      </c>
      <c r="B2" s="343"/>
      <c r="C2" s="343"/>
    </row>
    <row r="3" spans="1:3">
      <c r="A3" s="13" t="s">
        <v>24</v>
      </c>
      <c r="B3" s="8" t="s">
        <v>567</v>
      </c>
      <c r="C3" s="14"/>
    </row>
    <row r="4" spans="1:3" ht="26">
      <c r="A4" s="9" t="s">
        <v>465</v>
      </c>
      <c r="B4" s="7">
        <v>135000</v>
      </c>
      <c r="C4" s="14"/>
    </row>
    <row r="5" spans="1:3">
      <c r="A5" s="344" t="s">
        <v>418</v>
      </c>
      <c r="B5" s="344"/>
      <c r="C5" s="14"/>
    </row>
    <row r="17" spans="2:2">
      <c r="B17" s="14"/>
    </row>
  </sheetData>
  <mergeCells count="3">
    <mergeCell ref="B1:C1"/>
    <mergeCell ref="A2:C2"/>
    <mergeCell ref="A5:B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33F1D-1199-4AB0-8183-D7A515D78FE4}">
  <dimension ref="A1:C17"/>
  <sheetViews>
    <sheetView workbookViewId="0">
      <selection activeCell="B1" sqref="B1:C1"/>
    </sheetView>
  </sheetViews>
  <sheetFormatPr defaultColWidth="9.08984375" defaultRowHeight="13"/>
  <cols>
    <col min="1" max="1" width="57.08984375" style="169" customWidth="1"/>
    <col min="2" max="2" width="32.08984375" style="169" customWidth="1"/>
    <col min="3" max="16384" width="9.08984375" style="169"/>
  </cols>
  <sheetData>
    <row r="1" spans="1:3">
      <c r="A1" s="14"/>
      <c r="B1" s="342" t="s">
        <v>605</v>
      </c>
      <c r="C1" s="342"/>
    </row>
    <row r="2" spans="1:3" ht="33" customHeight="1">
      <c r="A2" s="343" t="s">
        <v>466</v>
      </c>
      <c r="B2" s="343"/>
      <c r="C2" s="343"/>
    </row>
    <row r="3" spans="1:3">
      <c r="A3" s="13" t="s">
        <v>24</v>
      </c>
      <c r="B3" s="8" t="s">
        <v>567</v>
      </c>
      <c r="C3" s="14"/>
    </row>
    <row r="4" spans="1:3" ht="52">
      <c r="A4" s="9" t="s">
        <v>460</v>
      </c>
      <c r="B4" s="7" t="s">
        <v>473</v>
      </c>
      <c r="C4" s="14"/>
    </row>
    <row r="5" spans="1:3">
      <c r="A5" s="344" t="s">
        <v>418</v>
      </c>
      <c r="B5" s="344"/>
      <c r="C5" s="14"/>
    </row>
    <row r="17" spans="2:2">
      <c r="B17" s="14"/>
    </row>
  </sheetData>
  <mergeCells count="3">
    <mergeCell ref="B1:C1"/>
    <mergeCell ref="A2:C2"/>
    <mergeCell ref="A5:B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7C816-4BE7-4CD1-B301-F4EA5F400520}">
  <dimension ref="A1:C17"/>
  <sheetViews>
    <sheetView workbookViewId="0">
      <selection activeCell="B1" sqref="B1:C1"/>
    </sheetView>
  </sheetViews>
  <sheetFormatPr defaultColWidth="9.08984375" defaultRowHeight="13"/>
  <cols>
    <col min="1" max="1" width="57.08984375" style="169" customWidth="1"/>
    <col min="2" max="2" width="32.08984375" style="169" customWidth="1"/>
    <col min="3" max="16384" width="9.08984375" style="169"/>
  </cols>
  <sheetData>
    <row r="1" spans="1:3">
      <c r="A1" s="14"/>
      <c r="B1" s="342" t="s">
        <v>606</v>
      </c>
      <c r="C1" s="342"/>
    </row>
    <row r="2" spans="1:3" ht="33" customHeight="1">
      <c r="A2" s="343" t="s">
        <v>556</v>
      </c>
      <c r="B2" s="343"/>
      <c r="C2" s="343"/>
    </row>
    <row r="3" spans="1:3">
      <c r="A3" s="13" t="s">
        <v>24</v>
      </c>
      <c r="B3" s="8" t="s">
        <v>567</v>
      </c>
      <c r="C3" s="14"/>
    </row>
    <row r="4" spans="1:3" ht="26">
      <c r="A4" s="9" t="s">
        <v>467</v>
      </c>
      <c r="B4" s="7">
        <v>135000</v>
      </c>
      <c r="C4" s="14"/>
    </row>
    <row r="5" spans="1:3">
      <c r="A5" s="344" t="s">
        <v>418</v>
      </c>
      <c r="B5" s="344"/>
      <c r="C5" s="14"/>
    </row>
    <row r="17" spans="2:2">
      <c r="B17" s="14"/>
    </row>
  </sheetData>
  <mergeCells count="3">
    <mergeCell ref="B1:C1"/>
    <mergeCell ref="A2:C2"/>
    <mergeCell ref="A5:B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31668-32B4-4596-B90C-280F49725356}">
  <sheetPr>
    <tabColor theme="0" tint="-0.14999847407452621"/>
  </sheetPr>
  <dimension ref="A1:E5"/>
  <sheetViews>
    <sheetView workbookViewId="0">
      <selection activeCell="B11" sqref="B11"/>
    </sheetView>
  </sheetViews>
  <sheetFormatPr defaultColWidth="9.08984375" defaultRowHeight="13"/>
  <cols>
    <col min="1" max="1" width="56.453125" style="14" customWidth="1"/>
    <col min="2" max="2" width="41.54296875" style="14" customWidth="1"/>
    <col min="3" max="16384" width="9.08984375" style="14"/>
  </cols>
  <sheetData>
    <row r="1" spans="1:5">
      <c r="B1" s="5" t="s">
        <v>607</v>
      </c>
    </row>
    <row r="2" spans="1:5">
      <c r="A2" s="340" t="s">
        <v>563</v>
      </c>
      <c r="B2" s="340"/>
      <c r="C2" s="6"/>
      <c r="D2" s="6"/>
      <c r="E2" s="6"/>
    </row>
    <row r="3" spans="1:5">
      <c r="A3" s="13" t="s">
        <v>24</v>
      </c>
      <c r="B3" s="8" t="s">
        <v>567</v>
      </c>
      <c r="E3" s="10"/>
    </row>
    <row r="4" spans="1:5" ht="39">
      <c r="A4" s="9" t="s">
        <v>562</v>
      </c>
      <c r="B4" s="7">
        <v>20000</v>
      </c>
      <c r="E4" s="10"/>
    </row>
    <row r="5" spans="1:5" ht="75.650000000000006" customHeight="1">
      <c r="A5" s="344" t="s">
        <v>627</v>
      </c>
      <c r="B5" s="344"/>
      <c r="C5" s="12"/>
      <c r="D5" s="12"/>
      <c r="E5" s="10"/>
    </row>
  </sheetData>
  <mergeCells count="2">
    <mergeCell ref="A2:B2"/>
    <mergeCell ref="A5:B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DD396-0A51-4F50-A374-8A480AD93C08}">
  <sheetPr>
    <tabColor theme="0" tint="-0.14999847407452621"/>
  </sheetPr>
  <dimension ref="A1:K7"/>
  <sheetViews>
    <sheetView workbookViewId="0">
      <selection activeCell="A7" sqref="A7:I7"/>
    </sheetView>
  </sheetViews>
  <sheetFormatPr defaultColWidth="9.08984375" defaultRowHeight="13"/>
  <cols>
    <col min="1" max="1" width="17.08984375" style="14" customWidth="1"/>
    <col min="2" max="2" width="30.6328125" style="14" customWidth="1"/>
    <col min="3" max="3" width="12.08984375" style="14" customWidth="1"/>
    <col min="4" max="4" width="9.08984375" style="14"/>
    <col min="5" max="5" width="13.6328125" style="14" customWidth="1"/>
    <col min="6" max="6" width="10.54296875" style="14" customWidth="1"/>
    <col min="7" max="7" width="9.08984375" style="14"/>
    <col min="8" max="8" width="11.90625" style="14" customWidth="1"/>
    <col min="9" max="9" width="15.453125" style="14" customWidth="1"/>
    <col min="10" max="16384" width="9.08984375" style="14"/>
  </cols>
  <sheetData>
    <row r="1" spans="1:11">
      <c r="H1" s="348" t="s">
        <v>608</v>
      </c>
      <c r="I1" s="348"/>
    </row>
    <row r="2" spans="1:11">
      <c r="A2" s="340" t="s">
        <v>419</v>
      </c>
      <c r="B2" s="340"/>
      <c r="C2" s="340"/>
      <c r="D2" s="340"/>
      <c r="E2" s="340"/>
      <c r="F2" s="340"/>
      <c r="G2" s="340"/>
      <c r="H2" s="340"/>
      <c r="I2" s="340"/>
    </row>
    <row r="3" spans="1:11" ht="47.25" customHeight="1">
      <c r="A3" s="345" t="s">
        <v>580</v>
      </c>
      <c r="B3" s="8" t="s">
        <v>24</v>
      </c>
      <c r="C3" s="8" t="s">
        <v>420</v>
      </c>
      <c r="D3" s="8" t="s">
        <v>421</v>
      </c>
      <c r="E3" s="8" t="s">
        <v>422</v>
      </c>
      <c r="F3" s="8" t="s">
        <v>585</v>
      </c>
      <c r="G3" s="8" t="s">
        <v>423</v>
      </c>
      <c r="H3" s="8" t="s">
        <v>424</v>
      </c>
      <c r="I3" s="8" t="s">
        <v>434</v>
      </c>
    </row>
    <row r="4" spans="1:11">
      <c r="A4" s="346"/>
      <c r="B4" s="349" t="s">
        <v>588</v>
      </c>
      <c r="C4" s="13" t="s">
        <v>580</v>
      </c>
      <c r="D4" s="7">
        <v>1</v>
      </c>
      <c r="E4" s="7">
        <v>25092</v>
      </c>
      <c r="F4" s="7">
        <f>D4*E4</f>
        <v>25092</v>
      </c>
      <c r="G4" s="7">
        <v>21</v>
      </c>
      <c r="H4" s="7">
        <f>E4+0.21</f>
        <v>25092.21</v>
      </c>
      <c r="I4" s="7">
        <f>D4*H4</f>
        <v>25092.21</v>
      </c>
      <c r="K4" s="137"/>
    </row>
    <row r="5" spans="1:11">
      <c r="A5" s="346"/>
      <c r="B5" s="349"/>
      <c r="C5" s="13" t="s">
        <v>581</v>
      </c>
      <c r="D5" s="7">
        <v>1</v>
      </c>
      <c r="E5" s="7">
        <v>4428</v>
      </c>
      <c r="F5" s="7">
        <f t="shared" ref="F5" si="0">D5*E5</f>
        <v>4428</v>
      </c>
      <c r="G5" s="7">
        <v>21</v>
      </c>
      <c r="H5" s="7">
        <f>E5+0.21</f>
        <v>4428.21</v>
      </c>
      <c r="I5" s="7">
        <f>D5*H5</f>
        <v>4428.21</v>
      </c>
      <c r="K5" s="137"/>
    </row>
    <row r="6" spans="1:11">
      <c r="A6" s="347"/>
      <c r="B6" s="81"/>
      <c r="C6" s="81"/>
      <c r="D6" s="81"/>
      <c r="E6" s="81"/>
      <c r="F6" s="138">
        <f>SUM(F4:F5)</f>
        <v>29520</v>
      </c>
      <c r="G6" s="81"/>
      <c r="H6" s="138"/>
      <c r="I6" s="139">
        <f>SUM(I4:I5)</f>
        <v>29520.42</v>
      </c>
    </row>
    <row r="7" spans="1:11" ht="55.75" customHeight="1">
      <c r="A7" s="344" t="s">
        <v>628</v>
      </c>
      <c r="B7" s="344"/>
      <c r="C7" s="344"/>
      <c r="D7" s="344"/>
      <c r="E7" s="344"/>
      <c r="F7" s="344"/>
      <c r="G7" s="344"/>
      <c r="H7" s="344"/>
      <c r="I7" s="344"/>
    </row>
  </sheetData>
  <mergeCells count="5">
    <mergeCell ref="A7:I7"/>
    <mergeCell ref="A3:A6"/>
    <mergeCell ref="H1:I1"/>
    <mergeCell ref="A2:I2"/>
    <mergeCell ref="B4:B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0F462-50A5-438A-B558-E2523C0B29BE}">
  <sheetPr>
    <tabColor theme="0" tint="-0.14999847407452621"/>
  </sheetPr>
  <dimension ref="B1:E6"/>
  <sheetViews>
    <sheetView topLeftCell="B1" workbookViewId="0">
      <selection activeCell="D12" sqref="D12"/>
    </sheetView>
  </sheetViews>
  <sheetFormatPr defaultColWidth="9.08984375" defaultRowHeight="13"/>
  <cols>
    <col min="1" max="1" width="9.08984375" style="14"/>
    <col min="2" max="2" width="66.08984375" style="14" customWidth="1"/>
    <col min="3" max="3" width="30.36328125" style="14" customWidth="1"/>
    <col min="4" max="4" width="27" style="14" customWidth="1"/>
    <col min="5" max="5" width="37.54296875" style="14" customWidth="1"/>
    <col min="6" max="16384" width="9.08984375" style="14"/>
  </cols>
  <sheetData>
    <row r="1" spans="2:5">
      <c r="B1" s="350"/>
      <c r="C1" s="350"/>
      <c r="E1" s="5" t="s">
        <v>609</v>
      </c>
    </row>
    <row r="2" spans="2:5">
      <c r="B2" s="350" t="s">
        <v>381</v>
      </c>
      <c r="C2" s="350"/>
      <c r="D2" s="350"/>
      <c r="E2" s="350"/>
    </row>
    <row r="3" spans="2:5" ht="15" customHeight="1">
      <c r="B3" s="353" t="s">
        <v>24</v>
      </c>
      <c r="C3" s="351" t="s">
        <v>377</v>
      </c>
      <c r="D3" s="351"/>
      <c r="E3" s="351"/>
    </row>
    <row r="4" spans="2:5">
      <c r="B4" s="353"/>
      <c r="C4" s="22" t="s">
        <v>73</v>
      </c>
      <c r="D4" s="22" t="s">
        <v>384</v>
      </c>
      <c r="E4" s="22" t="s">
        <v>383</v>
      </c>
    </row>
    <row r="5" spans="2:5" ht="26">
      <c r="B5" s="20" t="s">
        <v>381</v>
      </c>
      <c r="C5" s="7">
        <v>200000</v>
      </c>
      <c r="D5" s="17">
        <v>550000</v>
      </c>
      <c r="E5" s="17">
        <v>500000</v>
      </c>
    </row>
    <row r="6" spans="2:5" ht="80.400000000000006" customHeight="1">
      <c r="B6" s="352" t="s">
        <v>630</v>
      </c>
      <c r="C6" s="352"/>
      <c r="D6" s="352"/>
      <c r="E6" s="352"/>
    </row>
  </sheetData>
  <mergeCells count="5">
    <mergeCell ref="B1:C1"/>
    <mergeCell ref="C3:E3"/>
    <mergeCell ref="B6:E6"/>
    <mergeCell ref="B2:E2"/>
    <mergeCell ref="B3:B4"/>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ADE99-7D13-4DDE-A4C3-132DE9C7DFB7}">
  <sheetPr>
    <tabColor theme="0" tint="-0.14999847407452621"/>
  </sheetPr>
  <dimension ref="A1:C6"/>
  <sheetViews>
    <sheetView zoomScale="86" zoomScaleNormal="86" workbookViewId="0">
      <selection activeCell="A6" sqref="A6:C6"/>
    </sheetView>
  </sheetViews>
  <sheetFormatPr defaultColWidth="9.08984375" defaultRowHeight="13"/>
  <cols>
    <col min="1" max="1" width="49.36328125" style="14" customWidth="1"/>
    <col min="2" max="2" width="29.453125" style="14" customWidth="1"/>
    <col min="3" max="3" width="34.90625" style="14" customWidth="1"/>
    <col min="4" max="16384" width="9.08984375" style="14"/>
  </cols>
  <sheetData>
    <row r="1" spans="1:3">
      <c r="C1" s="5" t="s">
        <v>610</v>
      </c>
    </row>
    <row r="2" spans="1:3" ht="39.75" customHeight="1">
      <c r="A2" s="340" t="s">
        <v>382</v>
      </c>
      <c r="B2" s="340"/>
      <c r="C2" s="340"/>
    </row>
    <row r="3" spans="1:3" ht="39.75" customHeight="1">
      <c r="A3" s="354" t="s">
        <v>24</v>
      </c>
      <c r="B3" s="351" t="s">
        <v>377</v>
      </c>
      <c r="C3" s="351"/>
    </row>
    <row r="4" spans="1:3">
      <c r="A4" s="339"/>
      <c r="B4" s="22" t="s">
        <v>73</v>
      </c>
      <c r="C4" s="22" t="s">
        <v>383</v>
      </c>
    </row>
    <row r="5" spans="1:3" ht="39">
      <c r="A5" s="20" t="s">
        <v>382</v>
      </c>
      <c r="B5" s="7">
        <v>15000</v>
      </c>
      <c r="C5" s="17">
        <v>15000</v>
      </c>
    </row>
    <row r="6" spans="1:3" ht="107.25" customHeight="1">
      <c r="A6" s="352" t="s">
        <v>630</v>
      </c>
      <c r="B6" s="352"/>
      <c r="C6" s="352"/>
    </row>
  </sheetData>
  <mergeCells count="4">
    <mergeCell ref="A2:C2"/>
    <mergeCell ref="A6:C6"/>
    <mergeCell ref="B3:C3"/>
    <mergeCell ref="A3:A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875AF-C8C8-445B-B5DE-78274EC87FA3}">
  <sheetPr>
    <tabColor theme="0" tint="-0.14999847407452621"/>
  </sheetPr>
  <dimension ref="A1:E6"/>
  <sheetViews>
    <sheetView workbookViewId="0">
      <selection activeCell="A6" sqref="A6:E6"/>
    </sheetView>
  </sheetViews>
  <sheetFormatPr defaultColWidth="9.08984375" defaultRowHeight="13"/>
  <cols>
    <col min="1" max="1" width="49.90625" style="14" customWidth="1"/>
    <col min="2" max="2" width="18.54296875" style="14" customWidth="1"/>
    <col min="3" max="3" width="20.90625" style="14" customWidth="1"/>
    <col min="4" max="4" width="18.453125" style="14" customWidth="1"/>
    <col min="5" max="5" width="17" style="14" customWidth="1"/>
    <col min="6" max="16384" width="9.08984375" style="14"/>
  </cols>
  <sheetData>
    <row r="1" spans="1:5">
      <c r="E1" s="14" t="s">
        <v>611</v>
      </c>
    </row>
    <row r="2" spans="1:5" ht="38.25" customHeight="1">
      <c r="A2" s="340" t="s">
        <v>578</v>
      </c>
      <c r="B2" s="340"/>
      <c r="C2" s="340"/>
      <c r="D2" s="340"/>
      <c r="E2" s="340"/>
    </row>
    <row r="3" spans="1:5" ht="15" customHeight="1">
      <c r="A3" s="353" t="s">
        <v>24</v>
      </c>
      <c r="B3" s="351" t="s">
        <v>377</v>
      </c>
      <c r="C3" s="351"/>
      <c r="D3" s="351"/>
      <c r="E3" s="351"/>
    </row>
    <row r="4" spans="1:5">
      <c r="A4" s="353"/>
      <c r="B4" s="22" t="s">
        <v>72</v>
      </c>
      <c r="C4" s="22" t="s">
        <v>73</v>
      </c>
      <c r="D4" s="22" t="s">
        <v>384</v>
      </c>
      <c r="E4" s="22" t="s">
        <v>383</v>
      </c>
    </row>
    <row r="5" spans="1:5" ht="78">
      <c r="A5" s="20" t="s">
        <v>579</v>
      </c>
      <c r="B5" s="7">
        <v>2500</v>
      </c>
      <c r="C5" s="17">
        <v>2500</v>
      </c>
      <c r="D5" s="17">
        <v>2500</v>
      </c>
      <c r="E5" s="17">
        <v>2500</v>
      </c>
    </row>
    <row r="6" spans="1:5" ht="96" customHeight="1">
      <c r="A6" s="352" t="s">
        <v>629</v>
      </c>
      <c r="B6" s="352"/>
      <c r="C6" s="352"/>
      <c r="D6" s="352"/>
      <c r="E6" s="352"/>
    </row>
  </sheetData>
  <mergeCells count="4">
    <mergeCell ref="A2:E2"/>
    <mergeCell ref="B3:E3"/>
    <mergeCell ref="A3:A4"/>
    <mergeCell ref="A6:E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33994-496C-4A00-8FBA-1644AE920353}">
  <sheetPr>
    <tabColor theme="0" tint="-0.14999847407452621"/>
  </sheetPr>
  <dimension ref="A1:F6"/>
  <sheetViews>
    <sheetView workbookViewId="0">
      <selection activeCell="A6" sqref="A6:F6"/>
    </sheetView>
  </sheetViews>
  <sheetFormatPr defaultColWidth="9.08984375" defaultRowHeight="13"/>
  <cols>
    <col min="1" max="1" width="38.453125" style="14" customWidth="1"/>
    <col min="2" max="2" width="16.6328125" style="14" customWidth="1"/>
    <col min="3" max="3" width="17.36328125" style="14" customWidth="1"/>
    <col min="4" max="4" width="14.36328125" style="14" customWidth="1"/>
    <col min="5" max="5" width="13.453125" style="14" customWidth="1"/>
    <col min="6" max="6" width="18.453125" style="14" customWidth="1"/>
    <col min="7" max="16384" width="9.08984375" style="14"/>
  </cols>
  <sheetData>
    <row r="1" spans="1:6">
      <c r="F1" s="14" t="s">
        <v>612</v>
      </c>
    </row>
    <row r="2" spans="1:6">
      <c r="A2" s="348" t="s">
        <v>385</v>
      </c>
      <c r="B2" s="348"/>
      <c r="C2" s="348"/>
      <c r="D2" s="348"/>
      <c r="E2" s="348"/>
      <c r="F2" s="348"/>
    </row>
    <row r="3" spans="1:6" ht="15" customHeight="1">
      <c r="A3" s="357" t="s">
        <v>24</v>
      </c>
      <c r="B3" s="355"/>
      <c r="C3" s="355"/>
      <c r="D3" s="355"/>
      <c r="E3" s="355"/>
      <c r="F3" s="355"/>
    </row>
    <row r="4" spans="1:6">
      <c r="A4" s="358"/>
      <c r="B4" s="22" t="s">
        <v>33</v>
      </c>
      <c r="C4" s="22" t="s">
        <v>72</v>
      </c>
      <c r="D4" s="22" t="s">
        <v>73</v>
      </c>
      <c r="E4" s="22" t="s">
        <v>384</v>
      </c>
      <c r="F4" s="22" t="s">
        <v>383</v>
      </c>
    </row>
    <row r="5" spans="1:6" ht="104">
      <c r="A5" s="20" t="s">
        <v>386</v>
      </c>
      <c r="B5" s="21">
        <v>3000</v>
      </c>
      <c r="C5" s="17">
        <v>4000</v>
      </c>
      <c r="D5" s="17">
        <v>5000</v>
      </c>
      <c r="E5" s="17">
        <v>4000</v>
      </c>
      <c r="F5" s="23">
        <v>4000</v>
      </c>
    </row>
    <row r="6" spans="1:6" ht="110.25" customHeight="1">
      <c r="A6" s="344" t="s">
        <v>630</v>
      </c>
      <c r="B6" s="344"/>
      <c r="C6" s="344"/>
      <c r="D6" s="344"/>
      <c r="E6" s="344"/>
      <c r="F6" s="356"/>
    </row>
  </sheetData>
  <mergeCells count="4">
    <mergeCell ref="A2:F2"/>
    <mergeCell ref="B3:F3"/>
    <mergeCell ref="A6:F6"/>
    <mergeCell ref="A3:A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46D45-ECD4-4D60-BFD7-6D99868C28DD}">
  <sheetPr>
    <tabColor theme="0" tint="-0.14999847407452621"/>
  </sheetPr>
  <dimension ref="A1:C6"/>
  <sheetViews>
    <sheetView workbookViewId="0">
      <selection activeCell="A6" sqref="A6:C6"/>
    </sheetView>
  </sheetViews>
  <sheetFormatPr defaultColWidth="9.08984375" defaultRowHeight="13"/>
  <cols>
    <col min="1" max="1" width="38.453125" style="14" customWidth="1"/>
    <col min="2" max="2" width="29.453125" style="14" customWidth="1"/>
    <col min="3" max="3" width="54.08984375" style="14" customWidth="1"/>
    <col min="4" max="16384" width="9.08984375" style="14"/>
  </cols>
  <sheetData>
    <row r="1" spans="1:3">
      <c r="C1" s="5" t="s">
        <v>613</v>
      </c>
    </row>
    <row r="2" spans="1:3" ht="28.5" customHeight="1">
      <c r="A2" s="340" t="s">
        <v>528</v>
      </c>
      <c r="B2" s="340"/>
      <c r="C2" s="340"/>
    </row>
    <row r="3" spans="1:3" ht="12.75" customHeight="1">
      <c r="A3" s="353" t="s">
        <v>24</v>
      </c>
      <c r="B3" s="351" t="s">
        <v>377</v>
      </c>
      <c r="C3" s="351"/>
    </row>
    <row r="4" spans="1:3">
      <c r="A4" s="353"/>
      <c r="B4" s="22" t="s">
        <v>72</v>
      </c>
      <c r="C4" s="22" t="s">
        <v>73</v>
      </c>
    </row>
    <row r="5" spans="1:3" ht="65">
      <c r="A5" s="20" t="s">
        <v>528</v>
      </c>
      <c r="B5" s="7">
        <v>35000</v>
      </c>
      <c r="C5" s="17">
        <v>35000</v>
      </c>
    </row>
    <row r="6" spans="1:3" ht="93.75" customHeight="1">
      <c r="A6" s="352" t="s">
        <v>630</v>
      </c>
      <c r="B6" s="352"/>
      <c r="C6" s="352"/>
    </row>
  </sheetData>
  <mergeCells count="4">
    <mergeCell ref="A2:C2"/>
    <mergeCell ref="B3:C3"/>
    <mergeCell ref="A6:C6"/>
    <mergeCell ref="A3:A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681E5-FBA1-4F1A-A2E3-6F7B614F4956}">
  <sheetPr>
    <tabColor theme="0" tint="-0.14999847407452621"/>
  </sheetPr>
  <dimension ref="A1:C6"/>
  <sheetViews>
    <sheetView zoomScale="95" zoomScaleNormal="95" workbookViewId="0">
      <selection activeCell="A6" sqref="A6:C6"/>
    </sheetView>
  </sheetViews>
  <sheetFormatPr defaultColWidth="9.08984375" defaultRowHeight="13"/>
  <cols>
    <col min="1" max="1" width="66" style="14" customWidth="1"/>
    <col min="2" max="2" width="29.453125" style="14" customWidth="1"/>
    <col min="3" max="3" width="33.453125" style="14" customWidth="1"/>
    <col min="4" max="16384" width="9.08984375" style="14"/>
  </cols>
  <sheetData>
    <row r="1" spans="1:3">
      <c r="C1" s="5" t="s">
        <v>614</v>
      </c>
    </row>
    <row r="2" spans="1:3" ht="64.5" customHeight="1">
      <c r="A2" s="340" t="s">
        <v>631</v>
      </c>
      <c r="B2" s="340"/>
      <c r="C2" s="340"/>
    </row>
    <row r="3" spans="1:3" ht="24.75" customHeight="1">
      <c r="A3" s="359" t="s">
        <v>24</v>
      </c>
      <c r="B3" s="351" t="s">
        <v>377</v>
      </c>
      <c r="C3" s="351"/>
    </row>
    <row r="4" spans="1:3">
      <c r="A4" s="358"/>
      <c r="B4" s="22" t="s">
        <v>72</v>
      </c>
      <c r="C4" s="22" t="s">
        <v>73</v>
      </c>
    </row>
    <row r="5" spans="1:3" ht="78">
      <c r="A5" s="20" t="s">
        <v>632</v>
      </c>
      <c r="B5" s="7">
        <v>7500</v>
      </c>
      <c r="C5" s="17">
        <v>7500</v>
      </c>
    </row>
    <row r="6" spans="1:3" ht="89.25" customHeight="1">
      <c r="A6" s="352" t="s">
        <v>630</v>
      </c>
      <c r="B6" s="352"/>
      <c r="C6" s="352"/>
    </row>
  </sheetData>
  <mergeCells count="4">
    <mergeCell ref="A2:C2"/>
    <mergeCell ref="B3:C3"/>
    <mergeCell ref="A3:A4"/>
    <mergeCell ref="A6:C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4850A-29AD-41AF-A7E2-FB0E9156D725}">
  <sheetPr>
    <tabColor theme="0" tint="-0.14999847407452621"/>
  </sheetPr>
  <dimension ref="A1:C5"/>
  <sheetViews>
    <sheetView workbookViewId="0">
      <selection activeCell="B1" sqref="B1:C1"/>
    </sheetView>
  </sheetViews>
  <sheetFormatPr defaultRowHeight="14.5"/>
  <cols>
    <col min="1" max="1" width="44.453125" customWidth="1"/>
    <col min="2" max="2" width="63.54296875" customWidth="1"/>
    <col min="3" max="3" width="6" customWidth="1"/>
  </cols>
  <sheetData>
    <row r="1" spans="1:3">
      <c r="A1" s="14"/>
      <c r="B1" s="342" t="s">
        <v>615</v>
      </c>
      <c r="C1" s="342"/>
    </row>
    <row r="2" spans="1:3" ht="37.5" customHeight="1">
      <c r="A2" s="343" t="s">
        <v>551</v>
      </c>
      <c r="B2" s="343"/>
      <c r="C2" s="343"/>
    </row>
    <row r="3" spans="1:3">
      <c r="A3" s="13" t="s">
        <v>24</v>
      </c>
      <c r="B3" s="8" t="s">
        <v>567</v>
      </c>
      <c r="C3" s="14"/>
    </row>
    <row r="4" spans="1:3" ht="66.650000000000006" customHeight="1">
      <c r="A4" s="9" t="s">
        <v>551</v>
      </c>
      <c r="B4" s="7">
        <v>100000</v>
      </c>
      <c r="C4" s="14"/>
    </row>
    <row r="5" spans="1:3">
      <c r="A5" s="344" t="s">
        <v>418</v>
      </c>
      <c r="B5" s="344"/>
      <c r="C5" s="14"/>
    </row>
  </sheetData>
  <mergeCells count="3">
    <mergeCell ref="B1:C1"/>
    <mergeCell ref="A2:C2"/>
    <mergeCell ref="A5:B5"/>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DAF63-34E3-4490-8B46-38180B23B985}">
  <sheetPr>
    <tabColor theme="0" tint="-0.14999847407452621"/>
  </sheetPr>
  <dimension ref="A1:D25"/>
  <sheetViews>
    <sheetView workbookViewId="0">
      <selection activeCell="A5" sqref="A5:B5"/>
    </sheetView>
  </sheetViews>
  <sheetFormatPr defaultColWidth="9.08984375" defaultRowHeight="13"/>
  <cols>
    <col min="1" max="1" width="41.08984375" style="14" customWidth="1"/>
    <col min="2" max="2" width="42.6328125" style="14" customWidth="1"/>
    <col min="3" max="16384" width="9.08984375" style="14"/>
  </cols>
  <sheetData>
    <row r="1" spans="1:4" ht="15.75" customHeight="1">
      <c r="B1" s="5" t="s">
        <v>616</v>
      </c>
    </row>
    <row r="2" spans="1:4" ht="17.25" customHeight="1">
      <c r="A2" s="340" t="s">
        <v>374</v>
      </c>
      <c r="B2" s="340"/>
      <c r="C2" s="6"/>
      <c r="D2" s="6"/>
    </row>
    <row r="3" spans="1:4" ht="17.25" customHeight="1">
      <c r="A3" s="13" t="s">
        <v>24</v>
      </c>
      <c r="B3" s="8" t="s">
        <v>567</v>
      </c>
      <c r="D3" s="10"/>
    </row>
    <row r="4" spans="1:4" ht="80.25" customHeight="1">
      <c r="A4" s="11" t="s">
        <v>131</v>
      </c>
      <c r="B4" s="7">
        <v>20000</v>
      </c>
      <c r="D4" s="10"/>
    </row>
    <row r="5" spans="1:4" ht="86.4" customHeight="1">
      <c r="A5" s="344" t="s">
        <v>627</v>
      </c>
      <c r="B5" s="344"/>
      <c r="C5" s="12"/>
      <c r="D5" s="10"/>
    </row>
    <row r="6" spans="1:4" ht="12" customHeight="1"/>
    <row r="7" spans="1:4" ht="13.5" customHeight="1"/>
    <row r="8" spans="1:4" ht="13.5" customHeight="1"/>
    <row r="9" spans="1:4" ht="12.75" customHeight="1"/>
    <row r="10" spans="1:4" ht="15" customHeight="1"/>
    <row r="11" spans="1:4" ht="14.25" customHeight="1"/>
    <row r="12" spans="1:4" ht="16.5" customHeight="1"/>
    <row r="13" spans="1:4" ht="14.25" customHeight="1"/>
    <row r="14" spans="1:4" ht="13.5" customHeight="1"/>
    <row r="15" spans="1:4" ht="15" customHeight="1"/>
    <row r="16" spans="1:4" ht="15.75" customHeight="1"/>
    <row r="17" ht="13.5" customHeight="1"/>
    <row r="18" ht="15.75" customHeight="1"/>
    <row r="19" ht="16.5" customHeight="1"/>
    <row r="20" ht="15" customHeight="1"/>
    <row r="21" ht="17.25" customHeight="1"/>
    <row r="22" ht="16.5" customHeight="1"/>
    <row r="23" ht="18" customHeight="1"/>
    <row r="24" ht="17.25" customHeight="1"/>
    <row r="25" ht="16.5" customHeight="1"/>
  </sheetData>
  <mergeCells count="2">
    <mergeCell ref="A2:B2"/>
    <mergeCell ref="A5:B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B20B9-FEA0-4C17-971E-E4F4506A0991}">
  <sheetPr>
    <tabColor theme="0" tint="-0.14999847407452621"/>
  </sheetPr>
  <dimension ref="A1:I9"/>
  <sheetViews>
    <sheetView workbookViewId="0">
      <selection activeCell="A5" sqref="A5:C5"/>
    </sheetView>
  </sheetViews>
  <sheetFormatPr defaultColWidth="9.08984375" defaultRowHeight="80.25" customHeight="1"/>
  <cols>
    <col min="1" max="1" width="41.08984375" style="14" customWidth="1"/>
    <col min="2" max="2" width="42.6328125" style="14" customWidth="1"/>
    <col min="3" max="3" width="17.6328125" style="14" customWidth="1"/>
    <col min="4" max="4" width="9.08984375" style="14"/>
    <col min="5" max="5" width="10.6328125" style="14" customWidth="1"/>
    <col min="6" max="6" width="13.36328125" style="14" customWidth="1"/>
    <col min="7" max="8" width="9.08984375" style="14"/>
    <col min="9" max="9" width="14.453125" style="14" customWidth="1"/>
    <col min="10" max="16384" width="9.08984375" style="14"/>
  </cols>
  <sheetData>
    <row r="1" spans="1:9" ht="12.75" customHeight="1">
      <c r="H1" s="348" t="s">
        <v>617</v>
      </c>
      <c r="I1" s="348"/>
    </row>
    <row r="2" spans="1:9" ht="15.75" customHeight="1">
      <c r="A2" s="360" t="s">
        <v>431</v>
      </c>
      <c r="B2" s="360"/>
      <c r="C2" s="360"/>
    </row>
    <row r="3" spans="1:9" ht="26">
      <c r="A3" s="361" t="s">
        <v>429</v>
      </c>
      <c r="B3" s="86" t="s">
        <v>24</v>
      </c>
      <c r="C3" s="8" t="s">
        <v>437</v>
      </c>
    </row>
    <row r="4" spans="1:9" ht="63" customHeight="1">
      <c r="A4" s="362"/>
      <c r="B4" s="63" t="s">
        <v>430</v>
      </c>
      <c r="C4" s="17">
        <v>20000</v>
      </c>
    </row>
    <row r="5" spans="1:9" ht="69.650000000000006" customHeight="1">
      <c r="A5" s="363" t="s">
        <v>627</v>
      </c>
      <c r="B5" s="363"/>
      <c r="C5" s="363"/>
    </row>
    <row r="6" spans="1:9" ht="16.5" customHeight="1"/>
    <row r="7" spans="1:9" ht="18" customHeight="1"/>
    <row r="8" spans="1:9" ht="17.25" customHeight="1"/>
    <row r="9" spans="1:9" ht="16.5" customHeight="1"/>
  </sheetData>
  <mergeCells count="4">
    <mergeCell ref="A2:C2"/>
    <mergeCell ref="A3:A4"/>
    <mergeCell ref="H1:I1"/>
    <mergeCell ref="A5:C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0B521-6B42-4ED9-96EA-DAED3596C9A8}">
  <sheetPr>
    <tabColor theme="0" tint="-0.14999847407452621"/>
  </sheetPr>
  <dimension ref="A1:D6"/>
  <sheetViews>
    <sheetView workbookViewId="0">
      <selection activeCell="A6" sqref="A6:D6"/>
    </sheetView>
  </sheetViews>
  <sheetFormatPr defaultColWidth="9.08984375" defaultRowHeight="13"/>
  <cols>
    <col min="1" max="1" width="51.90625" style="14" customWidth="1"/>
    <col min="2" max="2" width="14.36328125" style="14" customWidth="1"/>
    <col min="3" max="3" width="17.36328125" style="14" customWidth="1"/>
    <col min="4" max="4" width="14.08984375" style="14" customWidth="1"/>
    <col min="5" max="16384" width="9.08984375" style="14"/>
  </cols>
  <sheetData>
    <row r="1" spans="1:4">
      <c r="D1" s="5" t="s">
        <v>618</v>
      </c>
    </row>
    <row r="2" spans="1:4" ht="33.75" customHeight="1">
      <c r="A2" s="340" t="s">
        <v>387</v>
      </c>
      <c r="B2" s="340"/>
      <c r="C2" s="340"/>
      <c r="D2" s="340"/>
    </row>
    <row r="3" spans="1:4" ht="18.75" customHeight="1">
      <c r="A3" s="353" t="s">
        <v>24</v>
      </c>
      <c r="B3" s="364" t="s">
        <v>377</v>
      </c>
      <c r="C3" s="364"/>
      <c r="D3" s="364"/>
    </row>
    <row r="4" spans="1:4">
      <c r="A4" s="353"/>
      <c r="B4" s="24" t="s">
        <v>73</v>
      </c>
      <c r="C4" s="8" t="s">
        <v>384</v>
      </c>
      <c r="D4" s="8" t="s">
        <v>383</v>
      </c>
    </row>
    <row r="5" spans="1:4" ht="52">
      <c r="A5" s="20" t="s">
        <v>387</v>
      </c>
      <c r="B5" s="7">
        <v>14505</v>
      </c>
      <c r="C5" s="17">
        <v>160000</v>
      </c>
      <c r="D5" s="17">
        <v>160000</v>
      </c>
    </row>
    <row r="6" spans="1:4" ht="120" customHeight="1">
      <c r="A6" s="352" t="s">
        <v>630</v>
      </c>
      <c r="B6" s="352"/>
      <c r="C6" s="352"/>
      <c r="D6" s="352"/>
    </row>
  </sheetData>
  <mergeCells count="4">
    <mergeCell ref="A2:D2"/>
    <mergeCell ref="B3:D3"/>
    <mergeCell ref="A3:A4"/>
    <mergeCell ref="A6:D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874ED-5CAD-4FF6-9F2A-0B574E544655}">
  <sheetPr>
    <tabColor theme="0" tint="-0.14999847407452621"/>
  </sheetPr>
  <dimension ref="A1:K13"/>
  <sheetViews>
    <sheetView workbookViewId="0">
      <selection activeCell="A8" sqref="A8:K8"/>
    </sheetView>
  </sheetViews>
  <sheetFormatPr defaultColWidth="9.08984375" defaultRowHeight="13"/>
  <cols>
    <col min="1" max="1" width="51.453125" style="14" customWidth="1"/>
    <col min="2" max="2" width="38" style="14" customWidth="1"/>
    <col min="3" max="3" width="24.36328125" style="14" customWidth="1"/>
    <col min="4" max="16384" width="9.08984375" style="14"/>
  </cols>
  <sheetData>
    <row r="1" spans="1:11">
      <c r="B1" s="5"/>
      <c r="C1" s="5"/>
      <c r="K1" s="5" t="s">
        <v>619</v>
      </c>
    </row>
    <row r="2" spans="1:11">
      <c r="A2" s="340" t="s">
        <v>432</v>
      </c>
      <c r="B2" s="340"/>
      <c r="C2" s="340"/>
      <c r="D2" s="340"/>
      <c r="E2" s="340"/>
      <c r="F2" s="340"/>
      <c r="G2" s="340"/>
      <c r="H2" s="340"/>
      <c r="I2" s="340"/>
      <c r="J2" s="340"/>
      <c r="K2" s="340"/>
    </row>
    <row r="3" spans="1:11" ht="78">
      <c r="A3" s="345" t="s">
        <v>425</v>
      </c>
      <c r="B3" s="13" t="s">
        <v>24</v>
      </c>
      <c r="C3" s="13" t="s">
        <v>25</v>
      </c>
      <c r="D3" s="8" t="s">
        <v>26</v>
      </c>
      <c r="E3" s="8" t="s">
        <v>420</v>
      </c>
      <c r="F3" s="8" t="s">
        <v>421</v>
      </c>
      <c r="G3" s="8" t="s">
        <v>422</v>
      </c>
      <c r="H3" s="8" t="s">
        <v>583</v>
      </c>
      <c r="I3" s="8" t="s">
        <v>423</v>
      </c>
      <c r="J3" s="8" t="s">
        <v>424</v>
      </c>
      <c r="K3" s="8" t="s">
        <v>584</v>
      </c>
    </row>
    <row r="4" spans="1:11">
      <c r="A4" s="346"/>
      <c r="B4" s="349" t="s">
        <v>433</v>
      </c>
      <c r="C4" s="365"/>
      <c r="D4" s="365"/>
      <c r="E4" s="13" t="s">
        <v>426</v>
      </c>
      <c r="F4" s="7">
        <v>1</v>
      </c>
      <c r="G4" s="7">
        <v>19000</v>
      </c>
      <c r="H4" s="7">
        <f>F4*G4</f>
        <v>19000</v>
      </c>
      <c r="I4" s="7">
        <v>21</v>
      </c>
      <c r="J4" s="7">
        <v>22990</v>
      </c>
      <c r="K4" s="7">
        <f>F4*J4</f>
        <v>22990</v>
      </c>
    </row>
    <row r="5" spans="1:11">
      <c r="A5" s="346"/>
      <c r="B5" s="349"/>
      <c r="C5" s="365"/>
      <c r="D5" s="365"/>
      <c r="E5" s="13" t="s">
        <v>427</v>
      </c>
      <c r="F5" s="7">
        <v>1</v>
      </c>
      <c r="G5" s="7">
        <v>19000</v>
      </c>
      <c r="H5" s="7">
        <f t="shared" ref="H5:H6" si="0">F5*G5</f>
        <v>19000</v>
      </c>
      <c r="I5" s="7">
        <v>21</v>
      </c>
      <c r="J5" s="7">
        <v>22990</v>
      </c>
      <c r="K5" s="7">
        <f t="shared" ref="K5:K6" si="1">F5*J5</f>
        <v>22990</v>
      </c>
    </row>
    <row r="6" spans="1:11">
      <c r="A6" s="347"/>
      <c r="B6" s="349"/>
      <c r="C6" s="365"/>
      <c r="D6" s="365"/>
      <c r="E6" s="13" t="s">
        <v>428</v>
      </c>
      <c r="F6" s="7">
        <v>3</v>
      </c>
      <c r="G6" s="7">
        <v>700</v>
      </c>
      <c r="H6" s="7">
        <f t="shared" si="0"/>
        <v>2100</v>
      </c>
      <c r="I6" s="7">
        <v>21</v>
      </c>
      <c r="J6" s="7">
        <v>847</v>
      </c>
      <c r="K6" s="7">
        <f t="shared" si="1"/>
        <v>2541</v>
      </c>
    </row>
    <row r="7" spans="1:11">
      <c r="A7" s="81"/>
      <c r="B7" s="81"/>
      <c r="C7" s="81"/>
      <c r="D7" s="81"/>
      <c r="E7" s="81"/>
      <c r="F7" s="81"/>
      <c r="G7" s="81"/>
      <c r="H7" s="138">
        <f>SUM(H4:H6)</f>
        <v>40100</v>
      </c>
      <c r="I7" s="81"/>
      <c r="J7" s="138"/>
      <c r="K7" s="7">
        <f>SUM(K4:K6)</f>
        <v>48521</v>
      </c>
    </row>
    <row r="8" spans="1:11" ht="40.25" customHeight="1">
      <c r="A8" s="344" t="s">
        <v>633</v>
      </c>
      <c r="B8" s="344"/>
      <c r="C8" s="344"/>
      <c r="D8" s="344"/>
      <c r="E8" s="344"/>
      <c r="F8" s="344"/>
      <c r="G8" s="344"/>
      <c r="H8" s="344"/>
      <c r="I8" s="344"/>
      <c r="J8" s="344"/>
      <c r="K8" s="344"/>
    </row>
    <row r="10" spans="1:11">
      <c r="A10" s="360" t="s">
        <v>435</v>
      </c>
      <c r="B10" s="360"/>
      <c r="C10" s="360"/>
    </row>
    <row r="11" spans="1:11">
      <c r="A11" s="366" t="s">
        <v>429</v>
      </c>
      <c r="B11" s="86" t="s">
        <v>24</v>
      </c>
      <c r="C11" s="8" t="s">
        <v>582</v>
      </c>
    </row>
    <row r="12" spans="1:11" ht="65">
      <c r="A12" s="367"/>
      <c r="B12" s="63" t="s">
        <v>436</v>
      </c>
      <c r="C12" s="17">
        <v>20000</v>
      </c>
    </row>
    <row r="13" spans="1:11" ht="41.4" customHeight="1">
      <c r="A13" s="341" t="s">
        <v>627</v>
      </c>
      <c r="B13" s="341"/>
      <c r="C13" s="341"/>
      <c r="D13" s="341"/>
      <c r="E13" s="341"/>
      <c r="F13" s="341"/>
      <c r="G13" s="341"/>
      <c r="H13" s="341"/>
      <c r="I13" s="341"/>
      <c r="J13" s="341"/>
      <c r="K13" s="341"/>
    </row>
  </sheetData>
  <mergeCells count="9">
    <mergeCell ref="A2:K2"/>
    <mergeCell ref="B4:B6"/>
    <mergeCell ref="C4:C6"/>
    <mergeCell ref="D4:D6"/>
    <mergeCell ref="A13:K13"/>
    <mergeCell ref="A8:K8"/>
    <mergeCell ref="A10:C10"/>
    <mergeCell ref="A11:A12"/>
    <mergeCell ref="A3:A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8A0E1-7359-44F9-A93E-2F159FA32924}">
  <sheetPr>
    <tabColor theme="9" tint="0.79998168889431442"/>
  </sheetPr>
  <dimension ref="A1:AE40"/>
  <sheetViews>
    <sheetView topLeftCell="N13" zoomScale="84" zoomScaleNormal="64" workbookViewId="0">
      <selection activeCell="Q1" sqref="Q1"/>
    </sheetView>
  </sheetViews>
  <sheetFormatPr defaultColWidth="9.08984375" defaultRowHeight="13"/>
  <cols>
    <col min="1" max="1" width="25.6328125" style="14" customWidth="1"/>
    <col min="2" max="2" width="32.08984375" style="14" customWidth="1"/>
    <col min="3" max="3" width="18.54296875" style="14" customWidth="1"/>
    <col min="4" max="4" width="24.6328125" style="14" customWidth="1"/>
    <col min="5" max="5" width="17.6328125" style="14" customWidth="1"/>
    <col min="6" max="9" width="14.6328125" style="14" customWidth="1"/>
    <col min="10" max="10" width="14.453125" style="14" customWidth="1"/>
    <col min="11" max="19" width="14.6328125" style="14" customWidth="1"/>
    <col min="20" max="20" width="34.36328125" style="14" customWidth="1"/>
    <col min="21" max="23" width="14.6328125" style="14" customWidth="1"/>
    <col min="24" max="24" width="10.6328125" style="14" customWidth="1"/>
    <col min="25" max="25" width="10.90625" style="14" customWidth="1"/>
    <col min="26" max="27" width="10.6328125" style="14" customWidth="1"/>
    <col min="28" max="31" width="14.6328125" style="14" customWidth="1"/>
    <col min="32" max="16384" width="9.08984375" style="14"/>
  </cols>
  <sheetData>
    <row r="1" spans="1:31">
      <c r="Q1" s="14" t="s">
        <v>620</v>
      </c>
    </row>
    <row r="2" spans="1:31">
      <c r="A2" s="372" t="s">
        <v>389</v>
      </c>
      <c r="B2" s="372"/>
      <c r="C2" s="372"/>
      <c r="D2" s="372"/>
      <c r="E2" s="372"/>
      <c r="F2" s="372"/>
      <c r="G2" s="372"/>
      <c r="H2" s="372"/>
      <c r="I2" s="372"/>
    </row>
    <row r="3" spans="1:31" ht="52">
      <c r="A3" s="27"/>
      <c r="B3" s="71" t="s">
        <v>395</v>
      </c>
      <c r="C3" s="71" t="s">
        <v>394</v>
      </c>
      <c r="D3" s="86" t="s">
        <v>442</v>
      </c>
      <c r="E3" s="71" t="s">
        <v>397</v>
      </c>
      <c r="F3" s="27"/>
      <c r="G3" s="27"/>
      <c r="H3" s="195"/>
      <c r="I3" s="196"/>
      <c r="J3" s="195"/>
      <c r="K3" s="196"/>
      <c r="L3" s="195"/>
      <c r="M3" s="196"/>
      <c r="N3" s="198"/>
      <c r="O3" s="196"/>
      <c r="P3" s="27"/>
      <c r="Q3" s="27"/>
      <c r="R3" s="27"/>
      <c r="S3" s="27"/>
      <c r="T3" s="27"/>
      <c r="U3" s="27"/>
      <c r="V3" s="27"/>
      <c r="W3" s="27"/>
      <c r="X3" s="27"/>
      <c r="Y3" s="27"/>
      <c r="Z3" s="27"/>
      <c r="AA3" s="27"/>
      <c r="AB3" s="27"/>
      <c r="AC3" s="27"/>
      <c r="AD3" s="27"/>
      <c r="AE3" s="27"/>
    </row>
    <row r="4" spans="1:31" ht="39">
      <c r="A4" s="28" t="s">
        <v>228</v>
      </c>
      <c r="B4" s="166">
        <f>C4/2</f>
        <v>97502.5</v>
      </c>
      <c r="C4" s="166">
        <f>L19+L20</f>
        <v>195005</v>
      </c>
      <c r="D4" s="166">
        <f>C4</f>
        <v>195005</v>
      </c>
      <c r="E4" s="166">
        <f>D4</f>
        <v>195005</v>
      </c>
      <c r="F4" s="27"/>
      <c r="G4" s="27"/>
      <c r="H4" s="194"/>
      <c r="I4" s="197"/>
      <c r="J4" s="200"/>
      <c r="K4" s="197"/>
      <c r="L4" s="199"/>
      <c r="M4" s="193"/>
      <c r="N4" s="193"/>
      <c r="O4" s="197"/>
      <c r="P4" s="27"/>
      <c r="Q4" s="27"/>
      <c r="R4" s="29"/>
      <c r="S4" s="29"/>
      <c r="T4" s="27"/>
      <c r="U4" s="27"/>
      <c r="V4" s="27"/>
      <c r="W4" s="27"/>
      <c r="X4" s="27"/>
      <c r="Y4" s="27"/>
      <c r="Z4" s="27"/>
      <c r="AA4" s="27"/>
      <c r="AB4" s="27"/>
      <c r="AC4" s="27"/>
      <c r="AD4" s="27"/>
      <c r="AE4" s="27"/>
    </row>
    <row r="5" spans="1:31" ht="39">
      <c r="A5" s="28" t="s">
        <v>226</v>
      </c>
      <c r="B5" s="166">
        <f>ROUND(C5/2,0)</f>
        <v>26832</v>
      </c>
      <c r="C5" s="166">
        <f>L21</f>
        <v>53664</v>
      </c>
      <c r="D5" s="166">
        <f>C5</f>
        <v>53664</v>
      </c>
      <c r="E5" s="166">
        <f>C5</f>
        <v>53664</v>
      </c>
      <c r="F5" s="27"/>
      <c r="G5" s="30" t="s">
        <v>235</v>
      </c>
      <c r="H5" s="30" t="s">
        <v>234</v>
      </c>
      <c r="I5" s="30" t="s">
        <v>233</v>
      </c>
      <c r="J5" s="30" t="s">
        <v>232</v>
      </c>
      <c r="K5" s="31"/>
      <c r="L5" s="32"/>
      <c r="M5" s="32"/>
      <c r="N5" s="32"/>
      <c r="O5" s="30" t="s">
        <v>231</v>
      </c>
      <c r="P5" s="30" t="s">
        <v>230</v>
      </c>
      <c r="Q5" s="30" t="s">
        <v>229</v>
      </c>
      <c r="R5" s="27"/>
      <c r="S5" s="27"/>
      <c r="T5" s="27"/>
      <c r="U5" s="27"/>
      <c r="V5" s="27"/>
      <c r="W5" s="27"/>
      <c r="X5" s="27"/>
      <c r="Y5" s="27"/>
      <c r="Z5" s="27"/>
      <c r="AA5" s="27"/>
      <c r="AB5" s="27"/>
      <c r="AC5" s="27"/>
      <c r="AD5" s="27"/>
      <c r="AE5" s="27"/>
    </row>
    <row r="6" spans="1:31" ht="26">
      <c r="A6" s="33"/>
      <c r="B6" s="34"/>
      <c r="C6" s="35"/>
      <c r="D6" s="35"/>
      <c r="E6" s="35"/>
      <c r="F6" s="36" t="s">
        <v>227</v>
      </c>
      <c r="G6" s="37">
        <v>2304</v>
      </c>
      <c r="H6" s="37">
        <v>1388</v>
      </c>
      <c r="I6" s="37">
        <v>925</v>
      </c>
      <c r="J6" s="30"/>
      <c r="K6" s="32"/>
      <c r="L6" s="32"/>
      <c r="M6" s="32"/>
      <c r="N6" s="32"/>
      <c r="O6" s="49"/>
      <c r="P6" s="49"/>
      <c r="Q6" s="49"/>
      <c r="R6" s="27"/>
      <c r="S6" s="27"/>
      <c r="T6" s="27"/>
      <c r="U6" s="27"/>
      <c r="V6" s="27"/>
      <c r="W6" s="27"/>
      <c r="X6" s="27"/>
      <c r="Y6" s="27"/>
      <c r="Z6" s="27"/>
      <c r="AA6" s="27"/>
      <c r="AB6" s="27"/>
      <c r="AC6" s="27"/>
      <c r="AD6" s="27"/>
      <c r="AE6" s="27"/>
    </row>
    <row r="7" spans="1:31" ht="26">
      <c r="A7" s="33"/>
      <c r="B7" s="34"/>
      <c r="C7" s="35"/>
      <c r="D7" s="35"/>
      <c r="E7" s="35"/>
      <c r="F7" s="36" t="s">
        <v>225</v>
      </c>
      <c r="G7" s="38">
        <f>ROUND(G6/9600,4)</f>
        <v>0.24</v>
      </c>
      <c r="H7" s="38">
        <f>ROUND(H6/9600,4)</f>
        <v>0.14460000000000001</v>
      </c>
      <c r="I7" s="38">
        <f>ROUND(I6/9600,4)</f>
        <v>9.64E-2</v>
      </c>
      <c r="J7" s="39">
        <v>0.2359</v>
      </c>
      <c r="K7" s="32"/>
      <c r="L7" s="32"/>
      <c r="M7" s="32"/>
      <c r="N7" s="40" t="s">
        <v>224</v>
      </c>
      <c r="O7" s="39">
        <v>0.28570000000000001</v>
      </c>
      <c r="P7" s="39">
        <v>2.0199999999999999E-2</v>
      </c>
      <c r="Q7" s="39">
        <v>3.2199999999999999E-2</v>
      </c>
      <c r="R7" s="27"/>
      <c r="S7" s="27"/>
      <c r="T7" s="27"/>
      <c r="U7" s="27"/>
      <c r="V7" s="27"/>
      <c r="W7" s="27"/>
      <c r="X7" s="27"/>
      <c r="Y7" s="27"/>
      <c r="Z7" s="27"/>
      <c r="AA7" s="27"/>
      <c r="AB7" s="27"/>
      <c r="AC7" s="27"/>
      <c r="AD7" s="27"/>
      <c r="AE7" s="27"/>
    </row>
    <row r="8" spans="1:31">
      <c r="A8" s="33"/>
      <c r="B8" s="25"/>
      <c r="C8" s="35"/>
      <c r="D8" s="41"/>
      <c r="E8" s="35"/>
      <c r="F8" s="27"/>
      <c r="G8" s="27"/>
      <c r="H8" s="27"/>
      <c r="I8" s="27"/>
      <c r="J8" s="27"/>
      <c r="K8" s="27"/>
      <c r="L8" s="27"/>
      <c r="M8" s="27"/>
      <c r="N8" s="27"/>
      <c r="O8" s="27"/>
      <c r="P8" s="27"/>
      <c r="Q8" s="27"/>
      <c r="R8" s="27"/>
      <c r="S8" s="27"/>
      <c r="T8" s="27"/>
      <c r="U8" s="27"/>
      <c r="V8" s="27"/>
      <c r="W8" s="27"/>
      <c r="X8" s="27"/>
      <c r="Y8" s="27"/>
      <c r="Z8" s="27"/>
      <c r="AA8" s="27"/>
      <c r="AB8" s="27"/>
      <c r="AC8" s="27"/>
      <c r="AD8" s="27"/>
      <c r="AE8" s="27"/>
    </row>
    <row r="9" spans="1:31" ht="15" customHeight="1">
      <c r="A9" s="368" t="s">
        <v>170</v>
      </c>
      <c r="B9" s="368" t="s">
        <v>223</v>
      </c>
      <c r="C9" s="368" t="s">
        <v>222</v>
      </c>
      <c r="D9" s="368"/>
      <c r="E9" s="368"/>
      <c r="F9" s="368"/>
      <c r="G9" s="368"/>
      <c r="H9" s="368"/>
      <c r="I9" s="368"/>
      <c r="J9" s="368"/>
      <c r="K9" s="368"/>
      <c r="L9" s="368"/>
      <c r="M9" s="373" t="s">
        <v>215</v>
      </c>
      <c r="N9" s="373" t="s">
        <v>214</v>
      </c>
      <c r="O9" s="373" t="s">
        <v>213</v>
      </c>
      <c r="P9" s="373" t="s">
        <v>212</v>
      </c>
      <c r="Q9" s="368" t="s">
        <v>221</v>
      </c>
      <c r="R9" s="368" t="s">
        <v>189</v>
      </c>
      <c r="S9" s="368" t="s">
        <v>220</v>
      </c>
      <c r="T9" s="369" t="s">
        <v>49</v>
      </c>
      <c r="U9" s="369" t="s">
        <v>50</v>
      </c>
      <c r="V9" s="369" t="s">
        <v>51</v>
      </c>
      <c r="W9" s="369" t="s">
        <v>52</v>
      </c>
      <c r="X9" s="369" t="s">
        <v>53</v>
      </c>
      <c r="Y9" s="369" t="s">
        <v>54</v>
      </c>
      <c r="Z9" s="369" t="s">
        <v>55</v>
      </c>
      <c r="AA9" s="369" t="s">
        <v>203</v>
      </c>
      <c r="AB9" s="373" t="s">
        <v>202</v>
      </c>
      <c r="AC9" s="373" t="s">
        <v>201</v>
      </c>
      <c r="AD9" s="369" t="s">
        <v>200</v>
      </c>
      <c r="AE9" s="27"/>
    </row>
    <row r="10" spans="1:31" ht="40.5" customHeight="1">
      <c r="A10" s="368"/>
      <c r="B10" s="368"/>
      <c r="C10" s="368" t="s">
        <v>219</v>
      </c>
      <c r="D10" s="368"/>
      <c r="E10" s="368"/>
      <c r="F10" s="368" t="s">
        <v>218</v>
      </c>
      <c r="G10" s="368"/>
      <c r="H10" s="368"/>
      <c r="I10" s="71" t="s">
        <v>217</v>
      </c>
      <c r="J10" s="368" t="s">
        <v>216</v>
      </c>
      <c r="K10" s="368"/>
      <c r="L10" s="368"/>
      <c r="M10" s="374"/>
      <c r="N10" s="374"/>
      <c r="O10" s="374"/>
      <c r="P10" s="374"/>
      <c r="Q10" s="368"/>
      <c r="R10" s="368"/>
      <c r="S10" s="368"/>
      <c r="T10" s="370"/>
      <c r="U10" s="370"/>
      <c r="V10" s="370"/>
      <c r="W10" s="370"/>
      <c r="X10" s="370"/>
      <c r="Y10" s="370"/>
      <c r="Z10" s="370"/>
      <c r="AA10" s="370"/>
      <c r="AB10" s="374"/>
      <c r="AC10" s="374"/>
      <c r="AD10" s="370"/>
      <c r="AE10" s="27"/>
    </row>
    <row r="11" spans="1:31" ht="39">
      <c r="A11" s="368"/>
      <c r="B11" s="368"/>
      <c r="C11" s="71" t="s">
        <v>210</v>
      </c>
      <c r="D11" s="71" t="s">
        <v>209</v>
      </c>
      <c r="E11" s="71" t="s">
        <v>211</v>
      </c>
      <c r="F11" s="71" t="s">
        <v>210</v>
      </c>
      <c r="G11" s="71" t="s">
        <v>209</v>
      </c>
      <c r="H11" s="71" t="s">
        <v>208</v>
      </c>
      <c r="I11" s="71" t="s">
        <v>207</v>
      </c>
      <c r="J11" s="71" t="s">
        <v>206</v>
      </c>
      <c r="K11" s="72" t="s">
        <v>205</v>
      </c>
      <c r="L11" s="71" t="s">
        <v>204</v>
      </c>
      <c r="M11" s="375"/>
      <c r="N11" s="375"/>
      <c r="O11" s="375"/>
      <c r="P11" s="375"/>
      <c r="Q11" s="368"/>
      <c r="R11" s="368"/>
      <c r="S11" s="368"/>
      <c r="T11" s="371"/>
      <c r="U11" s="371"/>
      <c r="V11" s="371"/>
      <c r="W11" s="371"/>
      <c r="X11" s="371"/>
      <c r="Y11" s="371"/>
      <c r="Z11" s="371"/>
      <c r="AA11" s="371"/>
      <c r="AB11" s="375"/>
      <c r="AC11" s="375"/>
      <c r="AD11" s="371"/>
      <c r="AE11" s="27"/>
    </row>
    <row r="12" spans="1:31">
      <c r="A12" s="49">
        <v>1</v>
      </c>
      <c r="B12" s="49">
        <v>2</v>
      </c>
      <c r="C12" s="49">
        <v>3</v>
      </c>
      <c r="D12" s="49">
        <v>4</v>
      </c>
      <c r="E12" s="49">
        <v>5</v>
      </c>
      <c r="F12" s="49">
        <v>6</v>
      </c>
      <c r="G12" s="49">
        <v>7</v>
      </c>
      <c r="H12" s="49">
        <v>8</v>
      </c>
      <c r="I12" s="49">
        <v>9</v>
      </c>
      <c r="J12" s="49" t="s">
        <v>199</v>
      </c>
      <c r="K12" s="49">
        <v>11</v>
      </c>
      <c r="L12" s="49">
        <v>12</v>
      </c>
      <c r="M12" s="49">
        <v>13</v>
      </c>
      <c r="N12" s="49">
        <v>14</v>
      </c>
      <c r="O12" s="49">
        <v>15</v>
      </c>
      <c r="P12" s="49">
        <v>16</v>
      </c>
      <c r="Q12" s="49">
        <v>17</v>
      </c>
      <c r="R12" s="49">
        <v>18</v>
      </c>
      <c r="S12" s="49">
        <v>19</v>
      </c>
      <c r="T12" s="49">
        <v>20</v>
      </c>
      <c r="U12" s="49">
        <v>21</v>
      </c>
      <c r="V12" s="49">
        <v>22</v>
      </c>
      <c r="W12" s="49">
        <v>23</v>
      </c>
      <c r="X12" s="49">
        <v>24</v>
      </c>
      <c r="Y12" s="49">
        <v>25</v>
      </c>
      <c r="Z12" s="49">
        <v>26</v>
      </c>
      <c r="AA12" s="49">
        <v>27</v>
      </c>
      <c r="AB12" s="49">
        <v>28</v>
      </c>
      <c r="AC12" s="49">
        <v>29</v>
      </c>
      <c r="AD12" s="49">
        <v>30</v>
      </c>
      <c r="AE12" s="27"/>
    </row>
    <row r="13" spans="1:31" ht="26">
      <c r="A13" s="64" t="s">
        <v>198</v>
      </c>
      <c r="B13" s="65" t="s">
        <v>197</v>
      </c>
      <c r="C13" s="66">
        <v>60</v>
      </c>
      <c r="D13" s="66">
        <v>0</v>
      </c>
      <c r="E13" s="66">
        <v>0</v>
      </c>
      <c r="F13" s="67">
        <f>ROUND((C13*$G$7),2)</f>
        <v>14.4</v>
      </c>
      <c r="G13" s="67">
        <f>ROUND((D13*$H$7),2)</f>
        <v>0</v>
      </c>
      <c r="H13" s="67">
        <f>ROUND((E13*$I$7),2)</f>
        <v>0</v>
      </c>
      <c r="I13" s="67">
        <f>ROUND(((F13+G13+H13)*$J$7),2)</f>
        <v>3.4</v>
      </c>
      <c r="J13" s="68">
        <f>K13+L13</f>
        <v>0</v>
      </c>
      <c r="K13" s="68">
        <v>0</v>
      </c>
      <c r="L13" s="68">
        <v>0</v>
      </c>
      <c r="M13" s="67">
        <v>0</v>
      </c>
      <c r="N13" s="67">
        <f>ROUND((F13+G13+H13)*$O$7,2)</f>
        <v>4.1100000000000003</v>
      </c>
      <c r="O13" s="67">
        <f>ROUND((F13+G13+H13)*$P$7,2)</f>
        <v>0.28999999999999998</v>
      </c>
      <c r="P13" s="67">
        <f>ROUND((F13+G13+H13)*$Q$7,2)</f>
        <v>0.46</v>
      </c>
      <c r="Q13" s="69">
        <f>ROUND((F13+G13+H13+I13+J13+M13+N13+O13+P13),2)</f>
        <v>22.66</v>
      </c>
      <c r="R13" s="69">
        <v>0</v>
      </c>
      <c r="S13" s="69">
        <f>Q13-R13</f>
        <v>22.66</v>
      </c>
      <c r="T13" s="68">
        <f>F13+G13+H13</f>
        <v>14.4</v>
      </c>
      <c r="U13" s="68">
        <f>I13</f>
        <v>3.4</v>
      </c>
      <c r="V13" s="68">
        <f>J13</f>
        <v>0</v>
      </c>
      <c r="W13" s="68"/>
      <c r="X13" s="68">
        <f>N13</f>
        <v>4.1100000000000003</v>
      </c>
      <c r="Y13" s="68">
        <f>O13</f>
        <v>0.28999999999999998</v>
      </c>
      <c r="Z13" s="68">
        <f>M13+P13</f>
        <v>0.46</v>
      </c>
      <c r="AA13" s="68"/>
      <c r="AB13" s="68">
        <f>SUM(T13:AA13)</f>
        <v>22.66</v>
      </c>
      <c r="AC13" s="68">
        <f>R13</f>
        <v>0</v>
      </c>
      <c r="AD13" s="68">
        <f>AB13-AC13</f>
        <v>22.66</v>
      </c>
      <c r="AE13" s="42"/>
    </row>
    <row r="14" spans="1:31" ht="26">
      <c r="A14" s="64" t="s">
        <v>196</v>
      </c>
      <c r="B14" s="65" t="s">
        <v>195</v>
      </c>
      <c r="C14" s="66">
        <v>45</v>
      </c>
      <c r="D14" s="66">
        <v>0</v>
      </c>
      <c r="E14" s="66">
        <v>0</v>
      </c>
      <c r="F14" s="67">
        <f>ROUND((C14*$G$7),2)</f>
        <v>10.8</v>
      </c>
      <c r="G14" s="67">
        <f>ROUND((D14*$H$7),2)</f>
        <v>0</v>
      </c>
      <c r="H14" s="67">
        <f>ROUND((E14*$I$7),2)</f>
        <v>0</v>
      </c>
      <c r="I14" s="67">
        <f>ROUND(((F14+G14+H14)*$J$7),2)</f>
        <v>2.5499999999999998</v>
      </c>
      <c r="J14" s="68">
        <f>K14+L14</f>
        <v>0</v>
      </c>
      <c r="K14" s="68">
        <v>0</v>
      </c>
      <c r="L14" s="68">
        <v>0</v>
      </c>
      <c r="M14" s="67">
        <v>0</v>
      </c>
      <c r="N14" s="67">
        <f>ROUND((F14+G14+H14)*$O$7,2)</f>
        <v>3.09</v>
      </c>
      <c r="O14" s="67">
        <f>ROUND((F14+G14+H14)*$P$7,2)</f>
        <v>0.22</v>
      </c>
      <c r="P14" s="67">
        <f>ROUND((F14+G14+H14)*$Q$7,2)</f>
        <v>0.35</v>
      </c>
      <c r="Q14" s="69">
        <f>ROUND((F14+G14+H14+I14+J14+M14+N14+O14+P14),2)</f>
        <v>17.010000000000002</v>
      </c>
      <c r="R14" s="69">
        <v>0</v>
      </c>
      <c r="S14" s="69">
        <f>Q14-R14</f>
        <v>17.010000000000002</v>
      </c>
      <c r="T14" s="68">
        <f>F14+G14+H14</f>
        <v>10.8</v>
      </c>
      <c r="U14" s="68">
        <f>I14</f>
        <v>2.5499999999999998</v>
      </c>
      <c r="V14" s="68">
        <f>J14</f>
        <v>0</v>
      </c>
      <c r="W14" s="68"/>
      <c r="X14" s="68">
        <f>N14</f>
        <v>3.09</v>
      </c>
      <c r="Y14" s="68">
        <f>O14</f>
        <v>0.22</v>
      </c>
      <c r="Z14" s="68">
        <f>M14+P14</f>
        <v>0.35</v>
      </c>
      <c r="AA14" s="68"/>
      <c r="AB14" s="68">
        <f>SUM(T14:AA14)</f>
        <v>17.010000000000002</v>
      </c>
      <c r="AC14" s="68">
        <f>R14</f>
        <v>0</v>
      </c>
      <c r="AD14" s="68">
        <f>AB14-AC14</f>
        <v>17.010000000000002</v>
      </c>
      <c r="AE14" s="43"/>
    </row>
    <row r="15" spans="1:31">
      <c r="A15" s="44"/>
      <c r="B15" s="44"/>
      <c r="C15" s="44"/>
      <c r="D15" s="44"/>
      <c r="E15" s="44"/>
      <c r="F15" s="45"/>
      <c r="G15" s="44"/>
      <c r="H15" s="44"/>
      <c r="I15" s="45"/>
      <c r="J15" s="46"/>
      <c r="K15" s="46"/>
      <c r="L15" s="46"/>
      <c r="M15" s="45"/>
      <c r="N15" s="45"/>
      <c r="O15" s="45"/>
      <c r="P15" s="45"/>
      <c r="Q15" s="47"/>
      <c r="R15" s="47"/>
      <c r="S15" s="47"/>
      <c r="T15" s="46"/>
      <c r="U15" s="46"/>
      <c r="V15" s="46"/>
      <c r="W15" s="48"/>
      <c r="X15" s="46"/>
      <c r="Y15" s="46"/>
      <c r="Z15" s="46"/>
      <c r="AA15" s="48"/>
      <c r="AB15" s="46"/>
      <c r="AC15" s="46"/>
      <c r="AD15" s="46"/>
      <c r="AE15" s="27"/>
    </row>
    <row r="16" spans="1:31">
      <c r="A16" s="44"/>
      <c r="B16" s="44"/>
      <c r="C16" s="44"/>
      <c r="D16" s="44"/>
      <c r="E16" s="44"/>
      <c r="F16" s="45"/>
      <c r="G16" s="44"/>
      <c r="H16" s="44"/>
      <c r="I16" s="45"/>
      <c r="J16" s="46"/>
      <c r="K16" s="46"/>
      <c r="L16" s="46"/>
      <c r="M16" s="45"/>
      <c r="N16" s="45"/>
      <c r="O16" s="45"/>
      <c r="P16" s="45"/>
      <c r="Q16" s="47"/>
      <c r="R16" s="47"/>
      <c r="S16" s="47"/>
      <c r="T16" s="46"/>
      <c r="U16" s="46"/>
      <c r="V16" s="46"/>
      <c r="W16" s="48"/>
      <c r="X16" s="46"/>
      <c r="Y16" s="46"/>
      <c r="Z16" s="46"/>
      <c r="AA16" s="48"/>
      <c r="AB16" s="46"/>
      <c r="AC16" s="46"/>
      <c r="AD16" s="46"/>
      <c r="AE16" s="27"/>
    </row>
    <row r="17" spans="1:31">
      <c r="A17" s="379" t="s">
        <v>1</v>
      </c>
      <c r="B17" s="379" t="s">
        <v>194</v>
      </c>
      <c r="C17" s="377" t="s">
        <v>170</v>
      </c>
      <c r="D17" s="379" t="s">
        <v>193</v>
      </c>
      <c r="E17" s="377" t="s">
        <v>192</v>
      </c>
      <c r="F17" s="379" t="s">
        <v>191</v>
      </c>
      <c r="G17" s="377" t="s">
        <v>190</v>
      </c>
      <c r="H17" s="376" t="s">
        <v>189</v>
      </c>
      <c r="I17" s="379" t="s">
        <v>188</v>
      </c>
      <c r="J17" s="379" t="s">
        <v>187</v>
      </c>
      <c r="K17" s="376" t="s">
        <v>390</v>
      </c>
      <c r="L17" s="380" t="s">
        <v>186</v>
      </c>
      <c r="M17" s="380" t="s">
        <v>185</v>
      </c>
      <c r="N17" s="376" t="s">
        <v>184</v>
      </c>
      <c r="O17" s="376" t="s">
        <v>183</v>
      </c>
      <c r="P17" s="376"/>
      <c r="Q17" s="376"/>
      <c r="R17" s="376"/>
      <c r="S17" s="376"/>
      <c r="T17" s="376"/>
      <c r="U17" s="376" t="s">
        <v>182</v>
      </c>
      <c r="V17" s="376" t="s">
        <v>181</v>
      </c>
      <c r="W17" s="376" t="s">
        <v>180</v>
      </c>
      <c r="X17" s="27"/>
      <c r="Y17" s="27"/>
      <c r="Z17" s="27"/>
      <c r="AA17" s="27"/>
      <c r="AB17" s="27"/>
      <c r="AC17" s="27"/>
      <c r="AD17" s="27"/>
      <c r="AE17" s="27"/>
    </row>
    <row r="18" spans="1:31" ht="26">
      <c r="A18" s="379"/>
      <c r="B18" s="379"/>
      <c r="C18" s="378"/>
      <c r="D18" s="379"/>
      <c r="E18" s="378"/>
      <c r="F18" s="379"/>
      <c r="G18" s="378"/>
      <c r="H18" s="376"/>
      <c r="I18" s="379"/>
      <c r="J18" s="379"/>
      <c r="K18" s="376"/>
      <c r="L18" s="381"/>
      <c r="M18" s="381"/>
      <c r="N18" s="376"/>
      <c r="O18" s="73" t="s">
        <v>179</v>
      </c>
      <c r="P18" s="73" t="s">
        <v>178</v>
      </c>
      <c r="Q18" s="73" t="s">
        <v>177</v>
      </c>
      <c r="R18" s="73" t="s">
        <v>176</v>
      </c>
      <c r="S18" s="73" t="s">
        <v>175</v>
      </c>
      <c r="T18" s="73" t="s">
        <v>174</v>
      </c>
      <c r="U18" s="376"/>
      <c r="V18" s="376"/>
      <c r="W18" s="376"/>
      <c r="X18" s="27"/>
      <c r="Y18" s="27"/>
      <c r="Z18" s="27"/>
      <c r="AA18" s="27"/>
      <c r="AB18" s="27"/>
      <c r="AC18" s="27"/>
      <c r="AD18" s="27"/>
      <c r="AE18" s="27"/>
    </row>
    <row r="19" spans="1:31" ht="182.4" customHeight="1">
      <c r="A19" s="49">
        <v>1</v>
      </c>
      <c r="B19" s="49">
        <v>2024</v>
      </c>
      <c r="C19" s="50" t="str">
        <f>A13</f>
        <v>Jauns 1</v>
      </c>
      <c r="D19" s="51" t="str">
        <f>B13</f>
        <v>Pirmreizēja uztura speciālista konsultācija (60 minūtes)</v>
      </c>
      <c r="E19" s="68">
        <v>0</v>
      </c>
      <c r="F19" s="68">
        <f>S13</f>
        <v>22.66</v>
      </c>
      <c r="G19" s="68">
        <f>F19-E19</f>
        <v>22.66</v>
      </c>
      <c r="H19" s="68">
        <f>R13</f>
        <v>0</v>
      </c>
      <c r="I19" s="74">
        <v>2150</v>
      </c>
      <c r="J19" s="49">
        <v>1</v>
      </c>
      <c r="K19" s="75">
        <f>ROUNDUP(G19*I19*J19,0)</f>
        <v>48719</v>
      </c>
      <c r="L19" s="75">
        <f>ROUNDUP(G19*(O19+P19)*J19,0)</f>
        <v>48719</v>
      </c>
      <c r="M19" s="75">
        <f>ROUNDUP(G19*Q19*J19,0)</f>
        <v>0</v>
      </c>
      <c r="N19" s="30"/>
      <c r="O19" s="74">
        <f>I19</f>
        <v>2150</v>
      </c>
      <c r="P19" s="74">
        <v>0</v>
      </c>
      <c r="Q19" s="74">
        <v>0</v>
      </c>
      <c r="R19" s="49"/>
      <c r="S19" s="49"/>
      <c r="T19" s="77" t="s">
        <v>571</v>
      </c>
      <c r="U19" s="52"/>
      <c r="V19" s="53"/>
      <c r="W19" s="54"/>
      <c r="X19" s="27"/>
      <c r="Y19" s="27"/>
      <c r="Z19" s="55"/>
      <c r="AA19" s="27"/>
      <c r="AB19" s="27"/>
      <c r="AC19" s="27"/>
      <c r="AD19" s="27"/>
      <c r="AE19" s="27"/>
    </row>
    <row r="20" spans="1:31" ht="78">
      <c r="A20" s="49">
        <v>2</v>
      </c>
      <c r="B20" s="49">
        <v>2024</v>
      </c>
      <c r="C20" s="50" t="str">
        <f>A14</f>
        <v>Jauns 2</v>
      </c>
      <c r="D20" s="51" t="str">
        <f>B14</f>
        <v>Atkārtota uztura speciālista konsultācija (45 minūtes)</v>
      </c>
      <c r="E20" s="68">
        <v>0</v>
      </c>
      <c r="F20" s="68">
        <f>S14</f>
        <v>17.010000000000002</v>
      </c>
      <c r="G20" s="68">
        <f>F20-E20</f>
        <v>17.010000000000002</v>
      </c>
      <c r="H20" s="68">
        <f>R14</f>
        <v>0</v>
      </c>
      <c r="I20" s="74">
        <v>2150</v>
      </c>
      <c r="J20" s="49">
        <v>4</v>
      </c>
      <c r="K20" s="75">
        <f>ROUNDUP(G20*I20*J20,0)</f>
        <v>146286</v>
      </c>
      <c r="L20" s="75">
        <f>ROUNDUP(G20*(O20+P20)*J20,0)</f>
        <v>146286</v>
      </c>
      <c r="M20" s="75">
        <f>ROUNDUP(G20*Q20*J20,0)</f>
        <v>0</v>
      </c>
      <c r="N20" s="30"/>
      <c r="O20" s="74">
        <f>I20</f>
        <v>2150</v>
      </c>
      <c r="P20" s="74">
        <v>0</v>
      </c>
      <c r="Q20" s="74">
        <v>0</v>
      </c>
      <c r="R20" s="49"/>
      <c r="S20" s="49"/>
      <c r="T20" s="77" t="s">
        <v>571</v>
      </c>
      <c r="U20" s="52"/>
      <c r="V20" s="53"/>
      <c r="W20" s="54"/>
      <c r="X20" s="27"/>
      <c r="Y20" s="27"/>
      <c r="Z20" s="27"/>
      <c r="AA20" s="27"/>
      <c r="AB20" s="27"/>
      <c r="AC20" s="27"/>
      <c r="AD20" s="27"/>
      <c r="AE20" s="27"/>
    </row>
    <row r="21" spans="1:31" ht="26">
      <c r="A21" s="49">
        <v>4</v>
      </c>
      <c r="B21" s="49">
        <v>2024</v>
      </c>
      <c r="C21" s="70" t="s">
        <v>173</v>
      </c>
      <c r="D21" s="51" t="s">
        <v>173</v>
      </c>
      <c r="E21" s="68">
        <v>0</v>
      </c>
      <c r="F21" s="68">
        <f>C37</f>
        <v>24.96</v>
      </c>
      <c r="G21" s="68">
        <f>F21-E21</f>
        <v>24.96</v>
      </c>
      <c r="H21" s="68">
        <v>0</v>
      </c>
      <c r="I21" s="74">
        <v>2150</v>
      </c>
      <c r="J21" s="49">
        <v>1</v>
      </c>
      <c r="K21" s="75">
        <f>ROUNDUP(G21*I21*J21,0)</f>
        <v>53664</v>
      </c>
      <c r="L21" s="75">
        <f>ROUNDUP(G21*(O21+P21)*J21,0)</f>
        <v>53664</v>
      </c>
      <c r="M21" s="75">
        <f>ROUNDUP(G21*Q21*J21,0)</f>
        <v>0</v>
      </c>
      <c r="N21" s="30"/>
      <c r="O21" s="74">
        <v>2150</v>
      </c>
      <c r="P21" s="74">
        <v>0</v>
      </c>
      <c r="Q21" s="74">
        <v>0</v>
      </c>
      <c r="R21" s="49"/>
      <c r="S21" s="49"/>
      <c r="T21" s="56"/>
      <c r="U21" s="52"/>
      <c r="V21" s="53"/>
      <c r="W21" s="54"/>
      <c r="X21" s="27"/>
      <c r="Y21" s="27"/>
      <c r="Z21" s="27"/>
      <c r="AA21" s="27"/>
      <c r="AB21" s="27"/>
      <c r="AC21" s="27"/>
      <c r="AD21" s="27"/>
      <c r="AE21" s="27"/>
    </row>
    <row r="22" spans="1:31">
      <c r="A22" s="27"/>
      <c r="B22" s="27"/>
      <c r="C22" s="27"/>
      <c r="D22" s="27"/>
      <c r="E22" s="32"/>
      <c r="F22" s="32"/>
      <c r="G22" s="32"/>
      <c r="H22" s="32"/>
      <c r="I22" s="32"/>
      <c r="J22" s="57" t="s">
        <v>172</v>
      </c>
      <c r="K22" s="76">
        <f>SUM(K19:K21)</f>
        <v>248669</v>
      </c>
      <c r="L22" s="75">
        <f>SUM(L19:L21)</f>
        <v>248669</v>
      </c>
      <c r="M22" s="75">
        <f>SUM(M19:M21)</f>
        <v>0</v>
      </c>
      <c r="N22" s="32"/>
      <c r="O22" s="32"/>
      <c r="P22" s="32"/>
      <c r="Q22" s="32"/>
      <c r="R22" s="32"/>
      <c r="S22" s="32"/>
      <c r="T22" s="32"/>
      <c r="U22" s="32"/>
      <c r="V22" s="27"/>
      <c r="W22" s="27"/>
      <c r="X22" s="27"/>
      <c r="Y22" s="27"/>
      <c r="Z22" s="27"/>
      <c r="AA22" s="27"/>
      <c r="AB22" s="27"/>
      <c r="AC22" s="27"/>
      <c r="AD22" s="27"/>
      <c r="AE22" s="27"/>
    </row>
    <row r="23" spans="1:31">
      <c r="A23" s="27"/>
      <c r="B23" s="27"/>
      <c r="C23" s="27"/>
      <c r="D23" s="27"/>
      <c r="E23" s="27"/>
      <c r="F23" s="27"/>
      <c r="G23" s="27"/>
      <c r="H23" s="27"/>
      <c r="I23" s="58"/>
      <c r="J23" s="27"/>
      <c r="K23" s="27"/>
      <c r="L23" s="27"/>
      <c r="M23" s="27"/>
      <c r="N23" s="27"/>
      <c r="O23" s="27"/>
      <c r="P23" s="27"/>
      <c r="Q23" s="27"/>
      <c r="R23" s="27"/>
      <c r="S23" s="27"/>
      <c r="T23" s="27"/>
      <c r="U23" s="27"/>
      <c r="V23" s="27"/>
      <c r="W23" s="27"/>
      <c r="X23" s="27"/>
      <c r="Y23" s="27"/>
      <c r="Z23" s="27"/>
      <c r="AA23" s="27"/>
      <c r="AB23" s="27"/>
      <c r="AC23" s="27"/>
      <c r="AD23" s="27"/>
      <c r="AE23" s="27"/>
    </row>
    <row r="24" spans="1:31">
      <c r="A24" s="27"/>
      <c r="B24" s="27"/>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row>
    <row r="25" spans="1:31">
      <c r="B25" s="59" t="s">
        <v>171</v>
      </c>
      <c r="D25" s="60"/>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row>
    <row r="26" spans="1:31">
      <c r="A26" s="26" t="s">
        <v>170</v>
      </c>
      <c r="B26" s="26" t="s">
        <v>169</v>
      </c>
      <c r="C26" s="26" t="s">
        <v>349</v>
      </c>
      <c r="D26" s="60"/>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row>
    <row r="27" spans="1:31" ht="98.25" customHeight="1">
      <c r="A27" s="61" t="s">
        <v>168</v>
      </c>
      <c r="B27" s="61" t="s">
        <v>167</v>
      </c>
      <c r="C27" s="16">
        <v>3.93</v>
      </c>
      <c r="D27" s="60"/>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row>
    <row r="28" spans="1:31">
      <c r="A28" s="61" t="s">
        <v>166</v>
      </c>
      <c r="B28" s="61" t="s">
        <v>165</v>
      </c>
      <c r="C28" s="16">
        <v>1.1499999999999999</v>
      </c>
      <c r="D28" s="60"/>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row>
    <row r="29" spans="1:31" ht="42.75" customHeight="1">
      <c r="A29" s="61" t="s">
        <v>164</v>
      </c>
      <c r="B29" s="61" t="s">
        <v>163</v>
      </c>
      <c r="C29" s="16">
        <v>5</v>
      </c>
      <c r="D29" s="60"/>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row>
    <row r="30" spans="1:31" ht="36" customHeight="1">
      <c r="A30" s="61" t="s">
        <v>162</v>
      </c>
      <c r="B30" s="61" t="s">
        <v>161</v>
      </c>
      <c r="C30" s="16">
        <v>1.38</v>
      </c>
      <c r="D30" s="60"/>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row>
    <row r="31" spans="1:31" ht="41.25" customHeight="1">
      <c r="A31" s="61" t="s">
        <v>160</v>
      </c>
      <c r="B31" s="61" t="s">
        <v>159</v>
      </c>
      <c r="C31" s="16">
        <v>1.88</v>
      </c>
      <c r="D31" s="60"/>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row>
    <row r="32" spans="1:31" ht="26">
      <c r="A32" s="61" t="s">
        <v>158</v>
      </c>
      <c r="B32" s="61" t="s">
        <v>157</v>
      </c>
      <c r="C32" s="16">
        <v>2.42</v>
      </c>
      <c r="D32" s="60"/>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row>
    <row r="33" spans="1:31">
      <c r="A33" s="61" t="s">
        <v>156</v>
      </c>
      <c r="B33" s="61" t="s">
        <v>155</v>
      </c>
      <c r="C33" s="16">
        <v>1.83</v>
      </c>
      <c r="D33" s="60"/>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row>
    <row r="34" spans="1:31">
      <c r="A34" s="61" t="s">
        <v>154</v>
      </c>
      <c r="B34" s="61" t="s">
        <v>153</v>
      </c>
      <c r="C34" s="16">
        <v>4.57</v>
      </c>
      <c r="D34" s="60"/>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row>
    <row r="35" spans="1:31">
      <c r="A35" s="61" t="s">
        <v>152</v>
      </c>
      <c r="B35" s="61" t="s">
        <v>151</v>
      </c>
      <c r="C35" s="16">
        <v>1.38</v>
      </c>
      <c r="D35" s="60"/>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row>
    <row r="36" spans="1:31">
      <c r="A36" s="61" t="s">
        <v>150</v>
      </c>
      <c r="B36" s="61" t="s">
        <v>149</v>
      </c>
      <c r="C36" s="16">
        <v>1.42</v>
      </c>
      <c r="D36" s="60"/>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row>
    <row r="37" spans="1:31">
      <c r="A37" s="382" t="s">
        <v>148</v>
      </c>
      <c r="B37" s="383"/>
      <c r="C37" s="78">
        <f>SUM(C27:C36)</f>
        <v>24.96</v>
      </c>
      <c r="D37" s="60"/>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row>
    <row r="38" spans="1:31">
      <c r="A38" s="382" t="s">
        <v>147</v>
      </c>
      <c r="B38" s="383"/>
      <c r="C38" s="62">
        <v>2150</v>
      </c>
      <c r="D38" s="60"/>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row>
    <row r="39" spans="1:31">
      <c r="A39" s="384" t="s">
        <v>146</v>
      </c>
      <c r="B39" s="384"/>
      <c r="C39" s="80">
        <f>C37*C38</f>
        <v>53664</v>
      </c>
      <c r="D39" s="79"/>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row>
    <row r="40" spans="1:31">
      <c r="A40" s="27"/>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row>
  </sheetData>
  <mergeCells count="46">
    <mergeCell ref="A37:B37"/>
    <mergeCell ref="A38:B38"/>
    <mergeCell ref="A39:B39"/>
    <mergeCell ref="M17:M18"/>
    <mergeCell ref="N17:N18"/>
    <mergeCell ref="A17:A18"/>
    <mergeCell ref="B17:B18"/>
    <mergeCell ref="C17:C18"/>
    <mergeCell ref="D17:D18"/>
    <mergeCell ref="E17:E18"/>
    <mergeCell ref="F17:F18"/>
    <mergeCell ref="O17:T17"/>
    <mergeCell ref="U17:U18"/>
    <mergeCell ref="V17:V18"/>
    <mergeCell ref="W17:W18"/>
    <mergeCell ref="G17:G18"/>
    <mergeCell ref="H17:H18"/>
    <mergeCell ref="I17:I18"/>
    <mergeCell ref="J17:J18"/>
    <mergeCell ref="K17:K18"/>
    <mergeCell ref="L17:L18"/>
    <mergeCell ref="AA9:AA11"/>
    <mergeCell ref="AB9:AB11"/>
    <mergeCell ref="AC9:AC11"/>
    <mergeCell ref="AD9:AD11"/>
    <mergeCell ref="C10:E10"/>
    <mergeCell ref="F10:H10"/>
    <mergeCell ref="J10:L10"/>
    <mergeCell ref="U9:U11"/>
    <mergeCell ref="V9:V11"/>
    <mergeCell ref="W9:W11"/>
    <mergeCell ref="X9:X11"/>
    <mergeCell ref="Y9:Y11"/>
    <mergeCell ref="Z9:Z11"/>
    <mergeCell ref="O9:O11"/>
    <mergeCell ref="P9:P11"/>
    <mergeCell ref="Q9:Q11"/>
    <mergeCell ref="R9:R11"/>
    <mergeCell ref="S9:S11"/>
    <mergeCell ref="T9:T11"/>
    <mergeCell ref="A2:I2"/>
    <mergeCell ref="A9:A11"/>
    <mergeCell ref="B9:B11"/>
    <mergeCell ref="C9:L9"/>
    <mergeCell ref="M9:M11"/>
    <mergeCell ref="N9:N11"/>
  </mergeCells>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36A67-BB40-484C-97D5-B358FDBC6B62}">
  <sheetPr>
    <tabColor theme="9" tint="0.79998168889431442"/>
  </sheetPr>
  <dimension ref="A1:K24"/>
  <sheetViews>
    <sheetView topLeftCell="A4" zoomScale="69" zoomScaleNormal="69" workbookViewId="0">
      <selection activeCell="J1" sqref="J1:K1"/>
    </sheetView>
  </sheetViews>
  <sheetFormatPr defaultColWidth="9.08984375" defaultRowHeight="13"/>
  <cols>
    <col min="1" max="1" width="44" style="14" customWidth="1"/>
    <col min="2" max="2" width="14.90625" style="14" customWidth="1"/>
    <col min="3" max="3" width="14" style="14" customWidth="1"/>
    <col min="4" max="5" width="13.453125" style="14" customWidth="1"/>
    <col min="6" max="6" width="16.54296875" style="14" customWidth="1"/>
    <col min="7" max="7" width="12.90625" style="14" customWidth="1"/>
    <col min="8" max="8" width="12.36328125" style="14" customWidth="1"/>
    <col min="9" max="10" width="10.90625" style="14" customWidth="1"/>
    <col min="11" max="11" width="18.36328125" style="14" customWidth="1"/>
    <col min="12" max="16384" width="9.08984375" style="14"/>
  </cols>
  <sheetData>
    <row r="1" spans="1:11">
      <c r="J1" s="342" t="s">
        <v>621</v>
      </c>
      <c r="K1" s="342"/>
    </row>
    <row r="2" spans="1:11">
      <c r="A2" s="372" t="s">
        <v>441</v>
      </c>
      <c r="B2" s="372"/>
      <c r="C2" s="372"/>
      <c r="D2" s="372"/>
      <c r="E2" s="372"/>
      <c r="F2" s="372"/>
      <c r="G2" s="372"/>
      <c r="H2" s="372"/>
      <c r="I2" s="372"/>
      <c r="J2" s="372"/>
      <c r="K2" s="372"/>
    </row>
    <row r="3" spans="1:11" ht="52">
      <c r="A3" s="390"/>
      <c r="B3" s="391"/>
      <c r="C3" s="71" t="s">
        <v>443</v>
      </c>
      <c r="D3" s="86" t="s">
        <v>444</v>
      </c>
      <c r="E3" s="71" t="s">
        <v>237</v>
      </c>
    </row>
    <row r="4" spans="1:11" ht="25.5" customHeight="1">
      <c r="A4" s="392" t="s">
        <v>228</v>
      </c>
      <c r="B4" s="393"/>
      <c r="C4" s="144">
        <f>ROUND(D18,0)</f>
        <v>208913</v>
      </c>
      <c r="D4" s="144">
        <f>ROUND(D18,0)</f>
        <v>208913</v>
      </c>
      <c r="E4" s="144">
        <f>D4</f>
        <v>208913</v>
      </c>
    </row>
    <row r="6" spans="1:11" ht="26">
      <c r="A6" s="386" t="s">
        <v>258</v>
      </c>
      <c r="B6" s="388" t="s">
        <v>438</v>
      </c>
      <c r="C6" s="386" t="s">
        <v>399</v>
      </c>
      <c r="D6" s="386" t="s">
        <v>440</v>
      </c>
      <c r="E6" s="386" t="s">
        <v>246</v>
      </c>
      <c r="F6" s="385" t="s">
        <v>262</v>
      </c>
      <c r="G6" s="385"/>
      <c r="H6" s="385"/>
      <c r="I6" s="385"/>
      <c r="J6" s="385"/>
      <c r="K6" s="86" t="s">
        <v>439</v>
      </c>
    </row>
    <row r="7" spans="1:11" ht="52">
      <c r="A7" s="387"/>
      <c r="B7" s="389"/>
      <c r="C7" s="387"/>
      <c r="D7" s="387"/>
      <c r="E7" s="387"/>
      <c r="F7" s="86" t="s">
        <v>257</v>
      </c>
      <c r="G7" s="86" t="s">
        <v>256</v>
      </c>
      <c r="H7" s="86" t="s">
        <v>255</v>
      </c>
      <c r="I7" s="86" t="s">
        <v>254</v>
      </c>
      <c r="J7" s="86" t="s">
        <v>253</v>
      </c>
      <c r="K7" s="86" t="s">
        <v>252</v>
      </c>
    </row>
    <row r="8" spans="1:11">
      <c r="A8" s="90" t="s">
        <v>251</v>
      </c>
      <c r="B8" s="16">
        <v>0.4</v>
      </c>
      <c r="C8" s="145">
        <v>2304</v>
      </c>
      <c r="D8" s="93">
        <f>SUM(F8:K8)</f>
        <v>11059.2</v>
      </c>
      <c r="E8" s="93">
        <f>D8*0.2359</f>
        <v>2608.86528</v>
      </c>
      <c r="F8" s="92"/>
      <c r="G8" s="92"/>
      <c r="H8" s="146"/>
      <c r="I8" s="146"/>
      <c r="J8" s="146"/>
      <c r="K8" s="146">
        <f>B8*C8*12</f>
        <v>11059.2</v>
      </c>
    </row>
    <row r="9" spans="1:11">
      <c r="A9" s="90" t="s">
        <v>22</v>
      </c>
      <c r="B9" s="16">
        <v>0.5</v>
      </c>
      <c r="C9" s="145">
        <v>2304</v>
      </c>
      <c r="D9" s="93">
        <f t="shared" ref="D9:D15" si="0">SUM(F9:K9)</f>
        <v>13824</v>
      </c>
      <c r="E9" s="93">
        <f t="shared" ref="E9:E15" si="1">D9*0.2359</f>
        <v>3261.0816</v>
      </c>
      <c r="F9" s="81"/>
      <c r="G9" s="81"/>
      <c r="H9" s="147"/>
      <c r="I9" s="147"/>
      <c r="J9" s="147"/>
      <c r="K9" s="146">
        <f t="shared" ref="K9:K15" si="2">B9*C9*12</f>
        <v>13824</v>
      </c>
    </row>
    <row r="10" spans="1:11">
      <c r="A10" s="9" t="s">
        <v>21</v>
      </c>
      <c r="B10" s="16">
        <v>1</v>
      </c>
      <c r="C10" s="145">
        <v>2304</v>
      </c>
      <c r="D10" s="93">
        <f t="shared" si="0"/>
        <v>27648</v>
      </c>
      <c r="E10" s="93">
        <f t="shared" si="1"/>
        <v>6522.1632</v>
      </c>
      <c r="F10" s="81"/>
      <c r="G10" s="81"/>
      <c r="H10" s="81"/>
      <c r="I10" s="147"/>
      <c r="J10" s="147"/>
      <c r="K10" s="146">
        <f t="shared" si="2"/>
        <v>27648</v>
      </c>
    </row>
    <row r="11" spans="1:11">
      <c r="A11" s="9" t="s">
        <v>250</v>
      </c>
      <c r="B11" s="16">
        <v>0.5</v>
      </c>
      <c r="C11" s="145">
        <v>2304</v>
      </c>
      <c r="D11" s="93">
        <f t="shared" si="0"/>
        <v>13824</v>
      </c>
      <c r="E11" s="93">
        <f t="shared" si="1"/>
        <v>3261.0816</v>
      </c>
      <c r="F11" s="81"/>
      <c r="G11" s="81"/>
      <c r="H11" s="81"/>
      <c r="I11" s="147"/>
      <c r="J11" s="147"/>
      <c r="K11" s="146">
        <f t="shared" si="2"/>
        <v>13824</v>
      </c>
    </row>
    <row r="12" spans="1:11">
      <c r="A12" s="9" t="s">
        <v>249</v>
      </c>
      <c r="B12" s="16">
        <v>1</v>
      </c>
      <c r="C12" s="145">
        <v>2304</v>
      </c>
      <c r="D12" s="93">
        <f t="shared" si="0"/>
        <v>27648</v>
      </c>
      <c r="E12" s="93">
        <f t="shared" si="1"/>
        <v>6522.1632</v>
      </c>
      <c r="F12" s="81"/>
      <c r="G12" s="81"/>
      <c r="H12" s="81"/>
      <c r="I12" s="147"/>
      <c r="J12" s="147"/>
      <c r="K12" s="146">
        <f t="shared" si="2"/>
        <v>27648</v>
      </c>
    </row>
    <row r="13" spans="1:11">
      <c r="A13" s="90" t="s">
        <v>248</v>
      </c>
      <c r="B13" s="16">
        <v>1</v>
      </c>
      <c r="C13" s="145">
        <v>2304</v>
      </c>
      <c r="D13" s="93">
        <f t="shared" si="0"/>
        <v>27648</v>
      </c>
      <c r="E13" s="93">
        <f t="shared" si="1"/>
        <v>6522.1632</v>
      </c>
      <c r="F13" s="81"/>
      <c r="G13" s="81"/>
      <c r="H13" s="81"/>
      <c r="I13" s="147"/>
      <c r="J13" s="147"/>
      <c r="K13" s="146">
        <f t="shared" si="2"/>
        <v>27648</v>
      </c>
    </row>
    <row r="14" spans="1:11">
      <c r="A14" s="90" t="s">
        <v>247</v>
      </c>
      <c r="B14" s="16">
        <v>0.25</v>
      </c>
      <c r="C14" s="145">
        <v>2304</v>
      </c>
      <c r="D14" s="93">
        <f t="shared" si="0"/>
        <v>6912</v>
      </c>
      <c r="E14" s="93">
        <f t="shared" si="1"/>
        <v>1630.5408</v>
      </c>
      <c r="F14" s="81"/>
      <c r="G14" s="81"/>
      <c r="H14" s="81"/>
      <c r="I14" s="147"/>
      <c r="J14" s="147"/>
      <c r="K14" s="146">
        <f t="shared" si="2"/>
        <v>6912</v>
      </c>
    </row>
    <row r="15" spans="1:11">
      <c r="A15" s="90" t="s">
        <v>565</v>
      </c>
      <c r="B15" s="16">
        <v>0.25</v>
      </c>
      <c r="C15" s="145">
        <v>1388</v>
      </c>
      <c r="D15" s="93">
        <f t="shared" si="0"/>
        <v>4164</v>
      </c>
      <c r="E15" s="93">
        <f t="shared" si="1"/>
        <v>982.2876</v>
      </c>
      <c r="F15" s="81"/>
      <c r="G15" s="81"/>
      <c r="H15" s="81"/>
      <c r="I15" s="81"/>
      <c r="J15" s="81"/>
      <c r="K15" s="148">
        <f t="shared" si="2"/>
        <v>4164</v>
      </c>
    </row>
    <row r="16" spans="1:11">
      <c r="A16" s="90" t="s">
        <v>242</v>
      </c>
      <c r="B16" s="16">
        <f>SUM(B8:B15)</f>
        <v>4.9000000000000004</v>
      </c>
      <c r="C16" s="16"/>
      <c r="D16" s="96">
        <f t="shared" ref="D16:K16" si="3">SUM(D8:D15)</f>
        <v>132727.20000000001</v>
      </c>
      <c r="E16" s="96">
        <f>SUM(E8:E15)</f>
        <v>31310.346479999997</v>
      </c>
      <c r="F16" s="93"/>
      <c r="G16" s="93"/>
      <c r="H16" s="93"/>
      <c r="I16" s="93"/>
      <c r="J16" s="93"/>
      <c r="K16" s="93">
        <f t="shared" si="3"/>
        <v>132727.20000000001</v>
      </c>
    </row>
    <row r="17" spans="1:11" ht="39">
      <c r="A17" s="63" t="s">
        <v>245</v>
      </c>
      <c r="B17" s="81"/>
      <c r="C17" s="93"/>
      <c r="D17" s="96">
        <f>K24</f>
        <v>44875.103999999999</v>
      </c>
      <c r="E17" s="96"/>
      <c r="F17" s="92"/>
      <c r="G17" s="92"/>
      <c r="H17" s="92"/>
      <c r="I17" s="92"/>
      <c r="J17" s="92"/>
      <c r="K17" s="93"/>
    </row>
    <row r="18" spans="1:11">
      <c r="A18" s="94" t="s">
        <v>56</v>
      </c>
      <c r="B18" s="81"/>
      <c r="C18" s="85"/>
      <c r="D18" s="96">
        <f>D16+E16+D17</f>
        <v>208912.65048000001</v>
      </c>
      <c r="E18" s="141"/>
      <c r="F18" s="142"/>
      <c r="G18" s="142"/>
      <c r="H18" s="142"/>
      <c r="I18" s="142"/>
      <c r="J18" s="142"/>
      <c r="K18" s="141"/>
    </row>
    <row r="20" spans="1:11" ht="13.5" thickBot="1"/>
    <row r="21" spans="1:11" ht="156.5" thickBot="1">
      <c r="A21" s="4"/>
      <c r="B21" s="98" t="s">
        <v>244</v>
      </c>
      <c r="C21" s="98" t="s">
        <v>401</v>
      </c>
      <c r="D21" s="98" t="s">
        <v>402</v>
      </c>
      <c r="E21" s="98" t="s">
        <v>446</v>
      </c>
      <c r="F21" s="98" t="s">
        <v>447</v>
      </c>
      <c r="G21" s="98" t="s">
        <v>448</v>
      </c>
      <c r="H21" s="98" t="s">
        <v>449</v>
      </c>
      <c r="I21" s="98" t="s">
        <v>450</v>
      </c>
      <c r="J21" s="98" t="s">
        <v>451</v>
      </c>
      <c r="K21" s="98" t="s">
        <v>452</v>
      </c>
    </row>
    <row r="22" spans="1:11" ht="14.5">
      <c r="A22" s="211" t="s">
        <v>564</v>
      </c>
      <c r="B22" s="150">
        <f>B8+B9+B10+B11+B12+B13+B14</f>
        <v>4.6500000000000004</v>
      </c>
      <c r="C22" s="151">
        <v>46.54</v>
      </c>
      <c r="D22" s="151">
        <v>658.25</v>
      </c>
      <c r="E22" s="152">
        <v>74.19</v>
      </c>
      <c r="F22" s="151">
        <f>SUM(C22:E22)</f>
        <v>778.98</v>
      </c>
      <c r="G22" s="151">
        <f>C22*B22</f>
        <v>216.411</v>
      </c>
      <c r="H22" s="151">
        <f>B22*D22</f>
        <v>3060.8625000000002</v>
      </c>
      <c r="I22" s="152">
        <f>E22*B22</f>
        <v>344.98349999999999</v>
      </c>
      <c r="J22" s="151">
        <f>G22+H22+I22</f>
        <v>3622.2570000000001</v>
      </c>
      <c r="K22" s="151">
        <f>J22*12</f>
        <v>43467.084000000003</v>
      </c>
    </row>
    <row r="23" spans="1:11" ht="14.5">
      <c r="A23" s="3" t="s">
        <v>243</v>
      </c>
      <c r="B23" s="161">
        <f>B14</f>
        <v>0.25</v>
      </c>
      <c r="C23" s="162">
        <v>28.04</v>
      </c>
      <c r="D23" s="162">
        <v>396.6</v>
      </c>
      <c r="E23" s="149">
        <v>44.7</v>
      </c>
      <c r="F23" s="162">
        <f>SUM(C23:E23)</f>
        <v>469.34000000000003</v>
      </c>
      <c r="G23" s="162">
        <f>C23*B23</f>
        <v>7.01</v>
      </c>
      <c r="H23" s="162">
        <f>B23*D23</f>
        <v>99.15</v>
      </c>
      <c r="I23" s="149">
        <f>E23*B23</f>
        <v>11.175000000000001</v>
      </c>
      <c r="J23" s="162">
        <f>G23+H23+I23</f>
        <v>117.33500000000001</v>
      </c>
      <c r="K23" s="162">
        <f>J23*12</f>
        <v>1408.02</v>
      </c>
    </row>
    <row r="24" spans="1:11" ht="15" thickBot="1">
      <c r="A24" s="2" t="s">
        <v>242</v>
      </c>
      <c r="B24" s="163"/>
      <c r="C24" s="163"/>
      <c r="D24" s="163"/>
      <c r="E24" s="164"/>
      <c r="F24" s="164"/>
      <c r="G24" s="163"/>
      <c r="H24" s="163"/>
      <c r="I24" s="165"/>
      <c r="J24" s="162">
        <f>J22+J23</f>
        <v>3739.5920000000001</v>
      </c>
      <c r="K24" s="1">
        <f>K22+K23</f>
        <v>44875.103999999999</v>
      </c>
    </row>
  </sheetData>
  <mergeCells count="10">
    <mergeCell ref="J1:K1"/>
    <mergeCell ref="A2:K2"/>
    <mergeCell ref="F6:J6"/>
    <mergeCell ref="A6:A7"/>
    <mergeCell ref="B6:B7"/>
    <mergeCell ref="C6:C7"/>
    <mergeCell ref="D6:D7"/>
    <mergeCell ref="E6:E7"/>
    <mergeCell ref="A3:B3"/>
    <mergeCell ref="A4:B4"/>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53132-F702-4951-A393-AF445FC41B2C}">
  <sheetPr>
    <tabColor theme="9" tint="0.79998168889431442"/>
  </sheetPr>
  <dimension ref="A1:M21"/>
  <sheetViews>
    <sheetView zoomScale="69" zoomScaleNormal="69" workbookViewId="0">
      <selection activeCell="K1" sqref="K1"/>
    </sheetView>
  </sheetViews>
  <sheetFormatPr defaultColWidth="9.08984375" defaultRowHeight="13"/>
  <cols>
    <col min="1" max="1" width="44" style="14" customWidth="1"/>
    <col min="2" max="2" width="14.90625" style="14" customWidth="1"/>
    <col min="3" max="3" width="14" style="14" customWidth="1"/>
    <col min="4" max="5" width="13.453125" style="14" customWidth="1"/>
    <col min="6" max="6" width="16.54296875" style="14" customWidth="1"/>
    <col min="7" max="7" width="12.90625" style="14" customWidth="1"/>
    <col min="8" max="8" width="12.36328125" style="14" customWidth="1"/>
    <col min="9" max="9" width="13" style="14" customWidth="1"/>
    <col min="10" max="10" width="17.453125" style="14" customWidth="1"/>
    <col min="11" max="11" width="16.54296875" style="14" customWidth="1"/>
    <col min="12" max="13" width="17.36328125" style="14" customWidth="1"/>
    <col min="14" max="16384" width="9.08984375" style="14"/>
  </cols>
  <sheetData>
    <row r="1" spans="1:11">
      <c r="H1" s="342"/>
      <c r="I1" s="342"/>
      <c r="K1" s="5" t="s">
        <v>622</v>
      </c>
    </row>
    <row r="2" spans="1:11">
      <c r="A2" s="59" t="s">
        <v>445</v>
      </c>
    </row>
    <row r="3" spans="1:11" ht="52">
      <c r="A3" s="398"/>
      <c r="B3" s="399"/>
      <c r="C3" s="71" t="s">
        <v>443</v>
      </c>
      <c r="D3" s="86" t="s">
        <v>444</v>
      </c>
      <c r="E3" s="71" t="s">
        <v>237</v>
      </c>
    </row>
    <row r="4" spans="1:11" ht="25.5" customHeight="1">
      <c r="A4" s="396" t="s">
        <v>228</v>
      </c>
      <c r="B4" s="397"/>
      <c r="C4" s="154">
        <f>ROUND(D14,0)</f>
        <v>261108</v>
      </c>
      <c r="D4" s="154">
        <f>ROUND(D14,0)</f>
        <v>261108</v>
      </c>
      <c r="E4" s="154">
        <f>C4</f>
        <v>261108</v>
      </c>
    </row>
    <row r="6" spans="1:11" ht="52">
      <c r="A6" s="386" t="s">
        <v>258</v>
      </c>
      <c r="B6" s="388" t="s">
        <v>438</v>
      </c>
      <c r="C6" s="386" t="s">
        <v>399</v>
      </c>
      <c r="D6" s="386" t="s">
        <v>440</v>
      </c>
      <c r="E6" s="394" t="s">
        <v>246</v>
      </c>
      <c r="F6" s="86" t="s">
        <v>453</v>
      </c>
      <c r="G6" s="86" t="s">
        <v>261</v>
      </c>
      <c r="H6" s="86" t="s">
        <v>260</v>
      </c>
      <c r="I6" s="86" t="s">
        <v>259</v>
      </c>
    </row>
    <row r="7" spans="1:11" ht="39">
      <c r="A7" s="387"/>
      <c r="B7" s="389"/>
      <c r="C7" s="387"/>
      <c r="D7" s="387"/>
      <c r="E7" s="395"/>
      <c r="F7" s="86" t="s">
        <v>252</v>
      </c>
      <c r="G7" s="86" t="s">
        <v>252</v>
      </c>
      <c r="H7" s="86" t="s">
        <v>252</v>
      </c>
      <c r="I7" s="86" t="s">
        <v>252</v>
      </c>
    </row>
    <row r="8" spans="1:11">
      <c r="A8" s="90" t="s">
        <v>22</v>
      </c>
      <c r="B8" s="16">
        <v>1.5</v>
      </c>
      <c r="C8" s="93">
        <f t="shared" ref="C8:C11" si="0">0.24*9600</f>
        <v>2304</v>
      </c>
      <c r="D8" s="93">
        <f>B8*C8*12</f>
        <v>41472</v>
      </c>
      <c r="E8" s="93">
        <f>D8*0.2359</f>
        <v>9783.2448000000004</v>
      </c>
      <c r="F8" s="153">
        <f>SUM(G8:I8)</f>
        <v>1.5</v>
      </c>
      <c r="G8" s="153">
        <v>0.5</v>
      </c>
      <c r="H8" s="153">
        <v>0.5</v>
      </c>
      <c r="I8" s="153">
        <v>0.5</v>
      </c>
    </row>
    <row r="9" spans="1:11">
      <c r="A9" s="9" t="s">
        <v>21</v>
      </c>
      <c r="B9" s="16">
        <v>1.5</v>
      </c>
      <c r="C9" s="155">
        <f t="shared" si="0"/>
        <v>2304</v>
      </c>
      <c r="D9" s="93">
        <f t="shared" ref="D9:D11" si="1">B9*C9*12</f>
        <v>41472</v>
      </c>
      <c r="E9" s="93">
        <f>D9*0.2359</f>
        <v>9783.2448000000004</v>
      </c>
      <c r="F9" s="153">
        <f>SUM(G9:I9)</f>
        <v>1.5</v>
      </c>
      <c r="G9" s="153">
        <v>0.5</v>
      </c>
      <c r="H9" s="153">
        <v>0.5</v>
      </c>
      <c r="I9" s="153">
        <v>0.5</v>
      </c>
    </row>
    <row r="10" spans="1:11">
      <c r="A10" s="9" t="s">
        <v>249</v>
      </c>
      <c r="B10" s="16">
        <v>1.5</v>
      </c>
      <c r="C10" s="155">
        <f t="shared" si="0"/>
        <v>2304</v>
      </c>
      <c r="D10" s="93">
        <f t="shared" si="1"/>
        <v>41472</v>
      </c>
      <c r="E10" s="93">
        <f>D10*0.2359</f>
        <v>9783.2448000000004</v>
      </c>
      <c r="F10" s="153">
        <f>SUM(G10:I10)</f>
        <v>1.5</v>
      </c>
      <c r="G10" s="153">
        <v>0.5</v>
      </c>
      <c r="H10" s="153">
        <v>0.5</v>
      </c>
      <c r="I10" s="153">
        <v>0.5</v>
      </c>
    </row>
    <row r="11" spans="1:11">
      <c r="A11" s="90" t="s">
        <v>248</v>
      </c>
      <c r="B11" s="16">
        <v>1.5</v>
      </c>
      <c r="C11" s="155">
        <f t="shared" si="0"/>
        <v>2304</v>
      </c>
      <c r="D11" s="93">
        <f t="shared" si="1"/>
        <v>41472</v>
      </c>
      <c r="E11" s="93">
        <f>D11*0.2359</f>
        <v>9783.2448000000004</v>
      </c>
      <c r="F11" s="153">
        <f>SUM(G11:I11)</f>
        <v>1.5</v>
      </c>
      <c r="G11" s="153">
        <v>0.5</v>
      </c>
      <c r="H11" s="153">
        <v>0.5</v>
      </c>
      <c r="I11" s="153">
        <v>0.5</v>
      </c>
    </row>
    <row r="12" spans="1:11">
      <c r="A12" s="90" t="s">
        <v>242</v>
      </c>
      <c r="B12" s="156">
        <f>SUM(B8:B11)</f>
        <v>6</v>
      </c>
      <c r="C12" s="82">
        <f t="shared" ref="C12:E12" si="2">SUM(C8:C11)</f>
        <v>9216</v>
      </c>
      <c r="D12" s="157">
        <f t="shared" si="2"/>
        <v>165888</v>
      </c>
      <c r="E12" s="157">
        <f t="shared" si="2"/>
        <v>39132.979200000002</v>
      </c>
      <c r="F12" s="82"/>
      <c r="G12" s="82"/>
      <c r="H12" s="82"/>
      <c r="I12" s="82"/>
    </row>
    <row r="13" spans="1:11" ht="39">
      <c r="A13" s="63" t="s">
        <v>245</v>
      </c>
      <c r="B13" s="81"/>
      <c r="C13" s="93"/>
      <c r="D13" s="93">
        <f>SUM(F13:F13)</f>
        <v>56086.559999999998</v>
      </c>
      <c r="E13" s="93"/>
      <c r="F13" s="93">
        <f>G13+H13+I13</f>
        <v>56086.559999999998</v>
      </c>
      <c r="G13" s="93">
        <f>F18*2*12</f>
        <v>18695.52</v>
      </c>
      <c r="H13" s="93">
        <f>F18*2*12</f>
        <v>18695.52</v>
      </c>
      <c r="I13" s="93">
        <f>F18*2*12</f>
        <v>18695.52</v>
      </c>
    </row>
    <row r="14" spans="1:11">
      <c r="A14" s="94" t="s">
        <v>56</v>
      </c>
      <c r="B14" s="81"/>
      <c r="C14" s="85"/>
      <c r="D14" s="96">
        <f>D12+E12+D13</f>
        <v>261107.5392</v>
      </c>
      <c r="E14" s="96"/>
      <c r="F14" s="96">
        <f>SUM(F8:F13)</f>
        <v>56092.56</v>
      </c>
      <c r="G14" s="96">
        <f>SUM(G8:G13)</f>
        <v>18697.52</v>
      </c>
      <c r="H14" s="96">
        <f>SUM(H8:H13)</f>
        <v>18697.52</v>
      </c>
      <c r="I14" s="96">
        <f>SUM(I8:I13)</f>
        <v>18697.52</v>
      </c>
    </row>
    <row r="17" spans="1:13" ht="117">
      <c r="A17" s="95"/>
      <c r="B17" s="98" t="s">
        <v>244</v>
      </c>
      <c r="C17" s="98" t="s">
        <v>401</v>
      </c>
      <c r="D17" s="98" t="s">
        <v>402</v>
      </c>
      <c r="E17" s="98" t="s">
        <v>446</v>
      </c>
      <c r="F17" s="98" t="s">
        <v>447</v>
      </c>
      <c r="G17" s="98" t="s">
        <v>448</v>
      </c>
      <c r="H17" s="98" t="s">
        <v>449</v>
      </c>
      <c r="I17" s="98" t="s">
        <v>450</v>
      </c>
      <c r="J17" s="98" t="s">
        <v>451</v>
      </c>
      <c r="K17" s="98" t="s">
        <v>452</v>
      </c>
      <c r="L17" s="59"/>
      <c r="M17" s="59"/>
    </row>
    <row r="18" spans="1:13">
      <c r="A18" s="211" t="s">
        <v>564</v>
      </c>
      <c r="B18" s="158">
        <f>SUM(B8:B11)</f>
        <v>6</v>
      </c>
      <c r="C18" s="159">
        <v>46.54</v>
      </c>
      <c r="D18" s="159">
        <v>658.25</v>
      </c>
      <c r="E18" s="140">
        <v>74.19</v>
      </c>
      <c r="F18" s="159">
        <f>SUM(C18:E18)</f>
        <v>778.98</v>
      </c>
      <c r="G18" s="159">
        <f>C18*B18</f>
        <v>279.24</v>
      </c>
      <c r="H18" s="159">
        <f>B18*D18</f>
        <v>3949.5</v>
      </c>
      <c r="I18" s="140">
        <f>E18*B18</f>
        <v>445.14</v>
      </c>
      <c r="J18" s="159">
        <f>G18+H18+I18</f>
        <v>4673.88</v>
      </c>
      <c r="K18" s="160">
        <f>J18*12</f>
        <v>56086.559999999998</v>
      </c>
    </row>
    <row r="19" spans="1:13">
      <c r="B19" s="143"/>
      <c r="C19" s="143"/>
      <c r="D19" s="143"/>
      <c r="E19" s="143"/>
      <c r="F19" s="143"/>
      <c r="G19" s="143"/>
      <c r="H19" s="143"/>
    </row>
    <row r="21" spans="1:13">
      <c r="A21" s="59"/>
      <c r="B21" s="142"/>
      <c r="C21" s="143"/>
    </row>
  </sheetData>
  <mergeCells count="8">
    <mergeCell ref="H1:I1"/>
    <mergeCell ref="A6:A7"/>
    <mergeCell ref="B6:B7"/>
    <mergeCell ref="C6:C7"/>
    <mergeCell ref="D6:D7"/>
    <mergeCell ref="E6:E7"/>
    <mergeCell ref="A4:B4"/>
    <mergeCell ref="A3:B3"/>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0BC07-1CE8-45AA-A38A-F75B49A77B1E}">
  <sheetPr>
    <tabColor theme="9" tint="0.79998168889431442"/>
  </sheetPr>
  <dimension ref="A1:L28"/>
  <sheetViews>
    <sheetView topLeftCell="A5" zoomScale="80" zoomScaleNormal="80" workbookViewId="0">
      <selection activeCell="J1" sqref="J1:L1"/>
    </sheetView>
  </sheetViews>
  <sheetFormatPr defaultColWidth="9.08984375" defaultRowHeight="13"/>
  <cols>
    <col min="1" max="1" width="44" style="14" customWidth="1"/>
    <col min="2" max="2" width="23.36328125" style="14" customWidth="1"/>
    <col min="3" max="3" width="21.36328125" style="14" customWidth="1"/>
    <col min="4" max="4" width="20.90625" style="14" customWidth="1"/>
    <col min="5" max="5" width="22.08984375" style="14" customWidth="1"/>
    <col min="6" max="6" width="13.453125" style="14" customWidth="1"/>
    <col min="7" max="7" width="16.54296875" style="14" customWidth="1"/>
    <col min="8" max="8" width="11.453125" style="14" customWidth="1"/>
    <col min="9" max="9" width="16.90625" style="14" customWidth="1"/>
    <col min="10" max="10" width="16.54296875" style="14" customWidth="1"/>
    <col min="11" max="11" width="13.54296875" style="14" customWidth="1"/>
    <col min="12" max="12" width="13.36328125" style="14" customWidth="1"/>
    <col min="13" max="16384" width="9.08984375" style="14"/>
  </cols>
  <sheetData>
    <row r="1" spans="1:12">
      <c r="J1" s="342" t="s">
        <v>623</v>
      </c>
      <c r="K1" s="342"/>
      <c r="L1" s="342"/>
    </row>
    <row r="2" spans="1:12">
      <c r="A2" s="59" t="s">
        <v>393</v>
      </c>
    </row>
    <row r="3" spans="1:12">
      <c r="A3" s="33"/>
      <c r="B3" s="35"/>
      <c r="C3" s="35"/>
      <c r="D3" s="41"/>
      <c r="E3" s="35"/>
      <c r="H3" s="27"/>
      <c r="I3" s="30" t="s">
        <v>235</v>
      </c>
      <c r="J3" s="30" t="s">
        <v>234</v>
      </c>
      <c r="K3" s="30" t="s">
        <v>233</v>
      </c>
      <c r="L3" s="30" t="s">
        <v>232</v>
      </c>
    </row>
    <row r="4" spans="1:12" ht="39">
      <c r="A4" s="400"/>
      <c r="B4" s="401"/>
      <c r="C4" s="87" t="s">
        <v>394</v>
      </c>
      <c r="D4" s="88" t="s">
        <v>396</v>
      </c>
      <c r="E4" s="87" t="s">
        <v>397</v>
      </c>
      <c r="H4" s="97" t="s">
        <v>227</v>
      </c>
      <c r="I4" s="37">
        <v>2304</v>
      </c>
      <c r="J4" s="37">
        <v>1388</v>
      </c>
      <c r="K4" s="37">
        <v>925</v>
      </c>
      <c r="L4" s="30"/>
    </row>
    <row r="5" spans="1:12" ht="39">
      <c r="A5" s="396" t="s">
        <v>228</v>
      </c>
      <c r="B5" s="397"/>
      <c r="C5" s="89">
        <f>ROUND(F15+D26,0)</f>
        <v>310730</v>
      </c>
      <c r="D5" s="89">
        <f>C5</f>
        <v>310730</v>
      </c>
      <c r="E5" s="89">
        <f>C5</f>
        <v>310730</v>
      </c>
      <c r="H5" s="97" t="s">
        <v>225</v>
      </c>
      <c r="I5" s="38">
        <f>ROUND(I4/9600,4)</f>
        <v>0.24</v>
      </c>
      <c r="J5" s="38">
        <f>ROUND(J4/9600,4)</f>
        <v>0.14460000000000001</v>
      </c>
      <c r="K5" s="38">
        <f>ROUND(K4/9600,4)</f>
        <v>9.64E-2</v>
      </c>
      <c r="L5" s="39">
        <v>0.2359</v>
      </c>
    </row>
    <row r="6" spans="1:12" ht="25.5" customHeight="1">
      <c r="A6" s="396" t="s">
        <v>236</v>
      </c>
      <c r="B6" s="397"/>
      <c r="C6" s="89">
        <f>D27</f>
        <v>6244</v>
      </c>
      <c r="D6" s="89">
        <f>C6</f>
        <v>6244</v>
      </c>
      <c r="E6" s="89">
        <f>C6</f>
        <v>6244</v>
      </c>
      <c r="H6" s="97"/>
      <c r="I6" s="204"/>
      <c r="J6" s="204"/>
      <c r="K6" s="204"/>
      <c r="L6" s="205"/>
    </row>
    <row r="8" spans="1:12" ht="26">
      <c r="A8" s="86" t="s">
        <v>258</v>
      </c>
      <c r="B8" s="86" t="s">
        <v>274</v>
      </c>
      <c r="C8" s="86" t="s">
        <v>399</v>
      </c>
      <c r="D8" s="86" t="s">
        <v>398</v>
      </c>
      <c r="E8" s="86" t="s">
        <v>400</v>
      </c>
      <c r="F8" s="86" t="s">
        <v>221</v>
      </c>
    </row>
    <row r="9" spans="1:12">
      <c r="A9" s="90" t="s">
        <v>273</v>
      </c>
      <c r="B9" s="82">
        <v>0.75</v>
      </c>
      <c r="C9" s="91">
        <f>$I$4*B9</f>
        <v>1728</v>
      </c>
      <c r="D9" s="91">
        <f>C9*$L$5</f>
        <v>407.6352</v>
      </c>
      <c r="E9" s="91">
        <f>C9+D9</f>
        <v>2135.6352000000002</v>
      </c>
      <c r="F9" s="92">
        <f>E9*12</f>
        <v>25627.6224</v>
      </c>
    </row>
    <row r="10" spans="1:12">
      <c r="A10" s="9" t="s">
        <v>21</v>
      </c>
      <c r="B10" s="82">
        <v>2.5</v>
      </c>
      <c r="C10" s="91">
        <f>$I$4*B10</f>
        <v>5760</v>
      </c>
      <c r="D10" s="91">
        <f>C10*$L$5</f>
        <v>1358.7840000000001</v>
      </c>
      <c r="E10" s="91">
        <f>C10+D10</f>
        <v>7118.7839999999997</v>
      </c>
      <c r="F10" s="92">
        <f t="shared" ref="F10:F13" si="0">E10*12</f>
        <v>85425.407999999996</v>
      </c>
    </row>
    <row r="11" spans="1:12">
      <c r="A11" s="9" t="s">
        <v>249</v>
      </c>
      <c r="B11" s="83">
        <v>2</v>
      </c>
      <c r="C11" s="91">
        <f>$I$4*B11</f>
        <v>4608</v>
      </c>
      <c r="D11" s="91">
        <f t="shared" ref="D11" si="1">C11*$L$5</f>
        <v>1087.0272</v>
      </c>
      <c r="E11" s="91">
        <f t="shared" ref="E11:E13" si="2">C11+D11</f>
        <v>5695.0272000000004</v>
      </c>
      <c r="F11" s="92">
        <f t="shared" si="0"/>
        <v>68340.326400000005</v>
      </c>
    </row>
    <row r="12" spans="1:12">
      <c r="A12" s="90" t="s">
        <v>248</v>
      </c>
      <c r="B12" s="82">
        <v>1.5</v>
      </c>
      <c r="C12" s="91">
        <f>$I$4*B12</f>
        <v>3456</v>
      </c>
      <c r="D12" s="91">
        <f>C12*$L$5</f>
        <v>815.2704</v>
      </c>
      <c r="E12" s="91">
        <f t="shared" si="2"/>
        <v>4271.2704000000003</v>
      </c>
      <c r="F12" s="92">
        <f t="shared" si="0"/>
        <v>51255.2448</v>
      </c>
    </row>
    <row r="13" spans="1:12" ht="26">
      <c r="A13" s="90" t="s">
        <v>566</v>
      </c>
      <c r="B13" s="82">
        <v>0.5</v>
      </c>
      <c r="C13" s="91">
        <f>J4*B13</f>
        <v>694</v>
      </c>
      <c r="D13" s="91">
        <f>C13*$L$5</f>
        <v>163.71459999999999</v>
      </c>
      <c r="E13" s="91">
        <f t="shared" si="2"/>
        <v>857.71460000000002</v>
      </c>
      <c r="F13" s="92">
        <f t="shared" si="0"/>
        <v>10292.575199999999</v>
      </c>
      <c r="J13" s="59"/>
    </row>
    <row r="14" spans="1:12" ht="39">
      <c r="A14" s="63" t="s">
        <v>245</v>
      </c>
      <c r="B14" s="16"/>
      <c r="C14" s="93"/>
      <c r="D14" s="93"/>
      <c r="E14" s="93"/>
      <c r="F14" s="93">
        <f>J22</f>
        <v>65913.42</v>
      </c>
    </row>
    <row r="15" spans="1:12">
      <c r="A15" s="94" t="s">
        <v>409</v>
      </c>
      <c r="B15" s="95"/>
      <c r="C15" s="85"/>
      <c r="D15" s="85"/>
      <c r="E15" s="85"/>
      <c r="F15" s="96">
        <f>SUM(F9:F14)</f>
        <v>306854.5968</v>
      </c>
    </row>
    <row r="19" spans="1:10" ht="117">
      <c r="A19" s="95"/>
      <c r="B19" s="98" t="s">
        <v>244</v>
      </c>
      <c r="C19" s="98" t="s">
        <v>401</v>
      </c>
      <c r="D19" s="98" t="s">
        <v>402</v>
      </c>
      <c r="E19" s="98" t="s">
        <v>403</v>
      </c>
      <c r="F19" s="98" t="s">
        <v>404</v>
      </c>
      <c r="G19" s="98" t="s">
        <v>405</v>
      </c>
      <c r="H19" s="98" t="s">
        <v>406</v>
      </c>
      <c r="I19" s="98" t="s">
        <v>407</v>
      </c>
      <c r="J19" s="98" t="s">
        <v>408</v>
      </c>
    </row>
    <row r="20" spans="1:10">
      <c r="A20" s="211" t="s">
        <v>564</v>
      </c>
      <c r="B20" s="84">
        <f>SUM(B9:B12)</f>
        <v>6.75</v>
      </c>
      <c r="C20" s="84">
        <v>46.54</v>
      </c>
      <c r="D20" s="84">
        <v>658.25</v>
      </c>
      <c r="E20" s="81">
        <v>74.19</v>
      </c>
      <c r="F20" s="84">
        <f>C20*B20</f>
        <v>314.14499999999998</v>
      </c>
      <c r="G20" s="84">
        <f>B20*D20</f>
        <v>4443.1875</v>
      </c>
      <c r="H20" s="81">
        <f>B20*E20</f>
        <v>500.78249999999997</v>
      </c>
      <c r="I20" s="84">
        <f>F20+G20+H20</f>
        <v>5258.1150000000007</v>
      </c>
      <c r="J20" s="84">
        <f>I20*12</f>
        <v>63097.380000000005</v>
      </c>
    </row>
    <row r="21" spans="1:10">
      <c r="A21" s="95" t="s">
        <v>243</v>
      </c>
      <c r="B21" s="84">
        <f>B13</f>
        <v>0.5</v>
      </c>
      <c r="C21" s="84">
        <v>28.04</v>
      </c>
      <c r="D21" s="84">
        <v>396.6</v>
      </c>
      <c r="E21" s="81">
        <v>44.7</v>
      </c>
      <c r="F21" s="84">
        <f>C21*B21</f>
        <v>14.02</v>
      </c>
      <c r="G21" s="84">
        <f>B21*D21</f>
        <v>198.3</v>
      </c>
      <c r="H21" s="81">
        <f>B21*E21</f>
        <v>22.35</v>
      </c>
      <c r="I21" s="84">
        <f>F21+G21+H21</f>
        <v>234.67000000000002</v>
      </c>
      <c r="J21" s="84">
        <f>I21*12</f>
        <v>2816.04</v>
      </c>
    </row>
    <row r="22" spans="1:10">
      <c r="A22" s="95" t="s">
        <v>242</v>
      </c>
      <c r="B22" s="84"/>
      <c r="C22" s="84"/>
      <c r="D22" s="84"/>
      <c r="E22" s="81"/>
      <c r="F22" s="84"/>
      <c r="G22" s="84"/>
      <c r="H22" s="81"/>
      <c r="I22" s="84">
        <f>I20+I21</f>
        <v>5492.7850000000008</v>
      </c>
      <c r="J22" s="85">
        <f>J20+J21</f>
        <v>65913.42</v>
      </c>
    </row>
    <row r="24" spans="1:10">
      <c r="A24" s="201" t="s">
        <v>499</v>
      </c>
    </row>
    <row r="25" spans="1:10">
      <c r="A25" s="16" t="s">
        <v>169</v>
      </c>
      <c r="B25" s="16" t="s">
        <v>349</v>
      </c>
      <c r="C25" s="16" t="s">
        <v>500</v>
      </c>
      <c r="D25" s="16" t="s">
        <v>221</v>
      </c>
    </row>
    <row r="26" spans="1:10">
      <c r="A26" s="81" t="s">
        <v>501</v>
      </c>
      <c r="B26" s="82">
        <v>155</v>
      </c>
      <c r="C26" s="16">
        <v>25</v>
      </c>
      <c r="D26" s="180">
        <f>B26*C26</f>
        <v>3875</v>
      </c>
    </row>
    <row r="27" spans="1:10">
      <c r="A27" s="81" t="s">
        <v>502</v>
      </c>
      <c r="B27" s="16">
        <v>249.75</v>
      </c>
      <c r="C27" s="16">
        <v>25</v>
      </c>
      <c r="D27" s="180">
        <f>ROUNDUP(C27*B27,0)</f>
        <v>6244</v>
      </c>
    </row>
    <row r="28" spans="1:10">
      <c r="A28" s="81" t="s">
        <v>242</v>
      </c>
      <c r="B28" s="81"/>
      <c r="C28" s="81"/>
      <c r="D28" s="202">
        <f>ROUND(SUM(D26:D27),0)</f>
        <v>10119</v>
      </c>
    </row>
  </sheetData>
  <mergeCells count="4">
    <mergeCell ref="J1:L1"/>
    <mergeCell ref="A4:B4"/>
    <mergeCell ref="A5:B5"/>
    <mergeCell ref="A6:B6"/>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170B0-7B89-4239-9348-B6D17F4AD107}">
  <sheetPr>
    <tabColor theme="0" tint="-0.14999847407452621"/>
  </sheetPr>
  <dimension ref="A1:E23"/>
  <sheetViews>
    <sheetView workbookViewId="0">
      <selection activeCell="A6" sqref="A6:C6"/>
    </sheetView>
  </sheetViews>
  <sheetFormatPr defaultColWidth="9.08984375" defaultRowHeight="13"/>
  <cols>
    <col min="1" max="1" width="64" style="14" customWidth="1"/>
    <col min="2" max="2" width="21" style="14" customWidth="1"/>
    <col min="3" max="3" width="22" style="14" customWidth="1"/>
    <col min="4" max="4" width="21.453125" style="14" customWidth="1"/>
    <col min="5" max="16384" width="9.08984375" style="14"/>
  </cols>
  <sheetData>
    <row r="1" spans="1:5">
      <c r="B1" s="5"/>
      <c r="C1" s="5" t="s">
        <v>624</v>
      </c>
    </row>
    <row r="2" spans="1:5" ht="36.75" customHeight="1">
      <c r="A2" s="340" t="s">
        <v>376</v>
      </c>
      <c r="B2" s="340"/>
      <c r="C2" s="340"/>
      <c r="D2" s="6"/>
      <c r="E2" s="6"/>
    </row>
    <row r="3" spans="1:5" ht="18.75" customHeight="1">
      <c r="A3" s="403" t="s">
        <v>378</v>
      </c>
      <c r="B3" s="351" t="s">
        <v>377</v>
      </c>
      <c r="C3" s="351"/>
      <c r="D3" s="6"/>
      <c r="E3" s="6"/>
    </row>
    <row r="4" spans="1:5">
      <c r="A4" s="404"/>
      <c r="B4" s="8" t="s">
        <v>33</v>
      </c>
      <c r="C4" s="15" t="s">
        <v>72</v>
      </c>
      <c r="E4" s="10"/>
    </row>
    <row r="5" spans="1:5" ht="42" customHeight="1">
      <c r="A5" s="11" t="s">
        <v>375</v>
      </c>
      <c r="B5" s="7">
        <v>1627309</v>
      </c>
      <c r="C5" s="17">
        <v>2670</v>
      </c>
      <c r="D5" s="18"/>
      <c r="E5" s="19"/>
    </row>
    <row r="6" spans="1:5" ht="81.75" customHeight="1">
      <c r="A6" s="344" t="s">
        <v>634</v>
      </c>
      <c r="B6" s="344"/>
      <c r="C6" s="344"/>
      <c r="D6" s="12"/>
      <c r="E6" s="10"/>
    </row>
    <row r="7" spans="1:5">
      <c r="A7" s="402" t="s">
        <v>379</v>
      </c>
      <c r="B7" s="402"/>
      <c r="C7" s="402"/>
    </row>
    <row r="23" ht="26.25" customHeight="1"/>
  </sheetData>
  <mergeCells count="5">
    <mergeCell ref="A7:C7"/>
    <mergeCell ref="B3:C3"/>
    <mergeCell ref="A3:A4"/>
    <mergeCell ref="A2:C2"/>
    <mergeCell ref="A6:C6"/>
  </mergeCell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EA9B3-19F5-4397-B785-395E4B026299}">
  <sheetPr>
    <tabColor theme="9" tint="0.79998168889431442"/>
  </sheetPr>
  <dimension ref="A1:AD64"/>
  <sheetViews>
    <sheetView topLeftCell="A7" zoomScale="64" zoomScaleNormal="64" workbookViewId="0">
      <selection activeCell="N1" sqref="N1"/>
    </sheetView>
  </sheetViews>
  <sheetFormatPr defaultColWidth="9.08984375" defaultRowHeight="13"/>
  <cols>
    <col min="1" max="1" width="26" style="14" customWidth="1"/>
    <col min="2" max="2" width="34.36328125" style="14" customWidth="1"/>
    <col min="3" max="3" width="26.36328125" style="14" customWidth="1"/>
    <col min="4" max="4" width="15" style="14" customWidth="1"/>
    <col min="5" max="5" width="18.54296875" style="14" customWidth="1"/>
    <col min="6" max="6" width="22.54296875" style="14" customWidth="1"/>
    <col min="7" max="7" width="23.08984375" style="14" customWidth="1"/>
    <col min="8" max="8" width="11.08984375" style="14" customWidth="1"/>
    <col min="9" max="9" width="15.90625" style="14" customWidth="1"/>
    <col min="10" max="10" width="26.6328125" style="14" customWidth="1"/>
    <col min="11" max="11" width="24.08984375" style="14" customWidth="1"/>
    <col min="12" max="12" width="15.453125" style="14" customWidth="1"/>
    <col min="13" max="13" width="21.54296875" style="14" customWidth="1"/>
    <col min="14" max="14" width="12.54296875" style="14" bestFit="1" customWidth="1"/>
    <col min="15" max="15" width="14.90625" style="14" bestFit="1" customWidth="1"/>
    <col min="16" max="16" width="30.08984375" style="14" customWidth="1"/>
    <col min="17" max="17" width="13.54296875" style="14" customWidth="1"/>
    <col min="18" max="18" width="20.90625" style="14" customWidth="1"/>
    <col min="19" max="19" width="21" style="14" customWidth="1"/>
    <col min="20" max="20" width="10.08984375" style="14" bestFit="1" customWidth="1"/>
    <col min="21" max="21" width="13.54296875" style="14" customWidth="1"/>
    <col min="22" max="16384" width="9.08984375" style="14"/>
  </cols>
  <sheetData>
    <row r="1" spans="1:30">
      <c r="N1" s="14" t="s">
        <v>625</v>
      </c>
    </row>
    <row r="2" spans="1:30">
      <c r="A2" s="59" t="s">
        <v>414</v>
      </c>
    </row>
    <row r="3" spans="1:30">
      <c r="A3" s="130"/>
      <c r="B3" s="104"/>
      <c r="C3" s="104"/>
      <c r="D3" s="59"/>
      <c r="E3" s="129"/>
      <c r="F3" s="99"/>
      <c r="G3" s="56" t="s">
        <v>235</v>
      </c>
      <c r="H3" s="56" t="s">
        <v>234</v>
      </c>
      <c r="I3" s="56" t="s">
        <v>233</v>
      </c>
      <c r="J3" s="56" t="s">
        <v>232</v>
      </c>
      <c r="K3" s="101"/>
      <c r="L3" s="99"/>
      <c r="M3" s="99"/>
      <c r="N3" s="405" t="s">
        <v>231</v>
      </c>
      <c r="O3" s="405" t="s">
        <v>230</v>
      </c>
      <c r="P3" s="405" t="s">
        <v>229</v>
      </c>
      <c r="Q3" s="99"/>
      <c r="R3" s="99"/>
      <c r="S3" s="99"/>
      <c r="T3" s="99"/>
      <c r="U3" s="99"/>
      <c r="V3" s="99"/>
      <c r="W3" s="99"/>
      <c r="X3" s="99"/>
      <c r="Y3" s="99"/>
      <c r="Z3" s="99"/>
      <c r="AA3" s="99"/>
      <c r="AB3" s="99"/>
      <c r="AC3" s="99"/>
      <c r="AD3" s="99"/>
    </row>
    <row r="4" spans="1:30" ht="78" customHeight="1">
      <c r="A4" s="123"/>
      <c r="B4" s="122" t="s">
        <v>394</v>
      </c>
      <c r="C4" s="122" t="s">
        <v>415</v>
      </c>
      <c r="D4" s="86" t="s">
        <v>416</v>
      </c>
      <c r="E4" s="122" t="s">
        <v>237</v>
      </c>
      <c r="F4" s="102" t="s">
        <v>227</v>
      </c>
      <c r="G4" s="114">
        <v>2304</v>
      </c>
      <c r="H4" s="114">
        <v>1388</v>
      </c>
      <c r="I4" s="114">
        <v>925</v>
      </c>
      <c r="J4" s="56"/>
      <c r="K4" s="99"/>
      <c r="L4" s="99"/>
      <c r="M4" s="99"/>
      <c r="N4" s="406"/>
      <c r="O4" s="406"/>
      <c r="P4" s="406"/>
      <c r="Q4" s="99"/>
      <c r="R4" s="99"/>
      <c r="S4" s="99"/>
      <c r="T4" s="99"/>
      <c r="U4" s="99"/>
      <c r="V4" s="99"/>
      <c r="W4" s="99"/>
      <c r="X4" s="99"/>
      <c r="Y4" s="99"/>
      <c r="Z4" s="99"/>
      <c r="AA4" s="99"/>
      <c r="AB4" s="99"/>
      <c r="AC4" s="99"/>
      <c r="AD4" s="99"/>
    </row>
    <row r="5" spans="1:30" ht="39">
      <c r="A5" s="131" t="s">
        <v>228</v>
      </c>
      <c r="B5" s="168">
        <f>ROUND(C5/2,0)</f>
        <v>1938</v>
      </c>
      <c r="C5" s="168">
        <f>ROUND(I29,0)</f>
        <v>3875</v>
      </c>
      <c r="D5" s="168">
        <f>C5</f>
        <v>3875</v>
      </c>
      <c r="E5" s="168">
        <f>D5</f>
        <v>3875</v>
      </c>
      <c r="F5" s="102" t="s">
        <v>225</v>
      </c>
      <c r="G5" s="38">
        <f>ROUND(G4/9600,4)</f>
        <v>0.24</v>
      </c>
      <c r="H5" s="38">
        <f t="shared" ref="H5:I5" si="0">ROUND(H4/9600,4)</f>
        <v>0.14460000000000001</v>
      </c>
      <c r="I5" s="38">
        <f t="shared" si="0"/>
        <v>9.64E-2</v>
      </c>
      <c r="J5" s="113">
        <v>0.2359</v>
      </c>
      <c r="K5" s="99"/>
      <c r="L5" s="99"/>
      <c r="M5" s="100" t="s">
        <v>224</v>
      </c>
      <c r="N5" s="113">
        <v>0.28570000000000001</v>
      </c>
      <c r="O5" s="113">
        <v>2.0199999999999999E-2</v>
      </c>
      <c r="P5" s="113">
        <v>3.2199999999999999E-2</v>
      </c>
      <c r="Q5" s="99"/>
      <c r="R5" s="99"/>
      <c r="S5" s="99"/>
      <c r="T5" s="99"/>
      <c r="U5" s="99"/>
      <c r="V5" s="99"/>
      <c r="W5" s="99"/>
      <c r="X5" s="99"/>
      <c r="Y5" s="99"/>
      <c r="Z5" s="99"/>
      <c r="AA5" s="99"/>
      <c r="AB5" s="99"/>
      <c r="AC5" s="99"/>
      <c r="AD5" s="99"/>
    </row>
    <row r="6" spans="1:30" ht="39">
      <c r="A6" s="131" t="s">
        <v>236</v>
      </c>
      <c r="B6" s="168">
        <f>ROUND(C6/2,0)</f>
        <v>456772</v>
      </c>
      <c r="C6" s="168">
        <f>ROUND(C64,0)</f>
        <v>913543</v>
      </c>
      <c r="D6" s="168">
        <f>C6</f>
        <v>913543</v>
      </c>
      <c r="E6" s="168">
        <f>D6</f>
        <v>913543</v>
      </c>
      <c r="F6" s="99"/>
      <c r="G6" s="99"/>
      <c r="H6" s="99"/>
      <c r="I6" s="99"/>
      <c r="J6" s="99"/>
      <c r="K6" s="99"/>
      <c r="L6" s="99"/>
      <c r="M6" s="99"/>
      <c r="N6" s="99"/>
      <c r="O6" s="99"/>
      <c r="P6" s="99"/>
      <c r="Q6" s="99"/>
      <c r="R6" s="99"/>
      <c r="S6" s="99"/>
      <c r="T6" s="99"/>
      <c r="U6" s="99"/>
      <c r="V6" s="99"/>
      <c r="W6" s="99"/>
      <c r="X6" s="99"/>
      <c r="Y6" s="99"/>
      <c r="Z6" s="99"/>
      <c r="AA6" s="99"/>
      <c r="AB6" s="99"/>
      <c r="AC6" s="99"/>
      <c r="AD6" s="99"/>
    </row>
    <row r="7" spans="1:30">
      <c r="A7" s="130"/>
      <c r="B7" s="103"/>
      <c r="C7" s="104"/>
      <c r="D7" s="105"/>
      <c r="E7" s="99"/>
      <c r="F7" s="99"/>
      <c r="G7" s="99"/>
      <c r="H7" s="99"/>
      <c r="I7" s="99"/>
      <c r="J7" s="99"/>
      <c r="K7" s="99"/>
      <c r="L7" s="99"/>
      <c r="M7" s="99"/>
      <c r="N7" s="99"/>
      <c r="O7" s="99"/>
      <c r="P7" s="99"/>
      <c r="Q7" s="99"/>
      <c r="R7" s="99"/>
      <c r="S7" s="99"/>
      <c r="T7" s="99"/>
      <c r="U7" s="99"/>
      <c r="V7" s="99"/>
      <c r="W7" s="99"/>
      <c r="X7" s="99"/>
      <c r="Y7" s="99"/>
      <c r="Z7" s="99"/>
      <c r="AA7" s="99"/>
      <c r="AB7" s="99"/>
      <c r="AC7" s="99"/>
      <c r="AD7" s="99"/>
    </row>
    <row r="8" spans="1:30" ht="15" customHeight="1">
      <c r="A8" s="407"/>
      <c r="B8" s="407" t="s">
        <v>223</v>
      </c>
      <c r="C8" s="407" t="s">
        <v>222</v>
      </c>
      <c r="D8" s="407"/>
      <c r="E8" s="407"/>
      <c r="F8" s="407"/>
      <c r="G8" s="407"/>
      <c r="H8" s="407"/>
      <c r="I8" s="407"/>
      <c r="J8" s="407"/>
      <c r="K8" s="407"/>
      <c r="L8" s="407"/>
      <c r="M8" s="408" t="s">
        <v>215</v>
      </c>
      <c r="N8" s="408" t="s">
        <v>214</v>
      </c>
      <c r="O8" s="408" t="s">
        <v>213</v>
      </c>
      <c r="P8" s="408" t="s">
        <v>212</v>
      </c>
      <c r="Q8" s="407" t="s">
        <v>221</v>
      </c>
      <c r="R8" s="407" t="s">
        <v>189</v>
      </c>
      <c r="S8" s="407" t="s">
        <v>349</v>
      </c>
      <c r="T8" s="408" t="s">
        <v>49</v>
      </c>
      <c r="U8" s="411" t="s">
        <v>50</v>
      </c>
      <c r="V8" s="411" t="s">
        <v>51</v>
      </c>
      <c r="W8" s="411" t="s">
        <v>52</v>
      </c>
      <c r="X8" s="411" t="s">
        <v>53</v>
      </c>
      <c r="Y8" s="411" t="s">
        <v>54</v>
      </c>
      <c r="Z8" s="411" t="s">
        <v>55</v>
      </c>
      <c r="AA8" s="411" t="s">
        <v>203</v>
      </c>
      <c r="AB8" s="408" t="s">
        <v>221</v>
      </c>
      <c r="AC8" s="408" t="s">
        <v>189</v>
      </c>
      <c r="AD8" s="408" t="s">
        <v>349</v>
      </c>
    </row>
    <row r="9" spans="1:30" ht="51" customHeight="1">
      <c r="A9" s="407"/>
      <c r="B9" s="407"/>
      <c r="C9" s="407" t="s">
        <v>219</v>
      </c>
      <c r="D9" s="407"/>
      <c r="E9" s="407"/>
      <c r="F9" s="407" t="s">
        <v>218</v>
      </c>
      <c r="G9" s="407"/>
      <c r="H9" s="407"/>
      <c r="I9" s="122" t="s">
        <v>217</v>
      </c>
      <c r="J9" s="407" t="s">
        <v>216</v>
      </c>
      <c r="K9" s="407"/>
      <c r="L9" s="407"/>
      <c r="M9" s="409"/>
      <c r="N9" s="409"/>
      <c r="O9" s="409"/>
      <c r="P9" s="409"/>
      <c r="Q9" s="407"/>
      <c r="R9" s="407"/>
      <c r="S9" s="407"/>
      <c r="T9" s="409"/>
      <c r="U9" s="412"/>
      <c r="V9" s="412"/>
      <c r="W9" s="412"/>
      <c r="X9" s="412"/>
      <c r="Y9" s="412"/>
      <c r="Z9" s="412"/>
      <c r="AA9" s="412"/>
      <c r="AB9" s="409"/>
      <c r="AC9" s="409"/>
      <c r="AD9" s="409"/>
    </row>
    <row r="10" spans="1:30" ht="39">
      <c r="A10" s="407"/>
      <c r="B10" s="407"/>
      <c r="C10" s="122" t="s">
        <v>210</v>
      </c>
      <c r="D10" s="122" t="s">
        <v>209</v>
      </c>
      <c r="E10" s="122" t="s">
        <v>211</v>
      </c>
      <c r="F10" s="122" t="s">
        <v>210</v>
      </c>
      <c r="G10" s="122" t="s">
        <v>209</v>
      </c>
      <c r="H10" s="122" t="s">
        <v>208</v>
      </c>
      <c r="I10" s="122" t="s">
        <v>207</v>
      </c>
      <c r="J10" s="122" t="s">
        <v>206</v>
      </c>
      <c r="K10" s="72" t="s">
        <v>205</v>
      </c>
      <c r="L10" s="122" t="s">
        <v>204</v>
      </c>
      <c r="M10" s="410"/>
      <c r="N10" s="410"/>
      <c r="O10" s="410"/>
      <c r="P10" s="410"/>
      <c r="Q10" s="407"/>
      <c r="R10" s="407"/>
      <c r="S10" s="407"/>
      <c r="T10" s="410"/>
      <c r="U10" s="413"/>
      <c r="V10" s="413"/>
      <c r="W10" s="413"/>
      <c r="X10" s="413"/>
      <c r="Y10" s="413"/>
      <c r="Z10" s="413"/>
      <c r="AA10" s="413"/>
      <c r="AB10" s="410"/>
      <c r="AC10" s="410"/>
      <c r="AD10" s="410"/>
    </row>
    <row r="11" spans="1:30">
      <c r="A11" s="115">
        <v>1</v>
      </c>
      <c r="B11" s="115">
        <v>2</v>
      </c>
      <c r="C11" s="115">
        <v>3</v>
      </c>
      <c r="D11" s="115">
        <v>4</v>
      </c>
      <c r="E11" s="115">
        <v>5</v>
      </c>
      <c r="F11" s="115">
        <v>6</v>
      </c>
      <c r="G11" s="115">
        <v>7</v>
      </c>
      <c r="H11" s="115">
        <v>8</v>
      </c>
      <c r="I11" s="115">
        <v>9</v>
      </c>
      <c r="J11" s="115" t="s">
        <v>199</v>
      </c>
      <c r="K11" s="115">
        <v>11</v>
      </c>
      <c r="L11" s="115">
        <v>12</v>
      </c>
      <c r="M11" s="115">
        <v>13</v>
      </c>
      <c r="N11" s="115">
        <v>14</v>
      </c>
      <c r="O11" s="115">
        <v>15</v>
      </c>
      <c r="P11" s="115">
        <v>16</v>
      </c>
      <c r="Q11" s="115">
        <v>17</v>
      </c>
      <c r="R11" s="115">
        <v>18</v>
      </c>
      <c r="S11" s="115">
        <v>19</v>
      </c>
      <c r="T11" s="115">
        <v>20</v>
      </c>
      <c r="U11" s="115">
        <v>21</v>
      </c>
      <c r="V11" s="115">
        <v>22</v>
      </c>
      <c r="W11" s="115">
        <v>23</v>
      </c>
      <c r="X11" s="115">
        <v>24</v>
      </c>
      <c r="Y11" s="115">
        <v>25</v>
      </c>
      <c r="Z11" s="115">
        <v>26</v>
      </c>
      <c r="AA11" s="115">
        <v>27</v>
      </c>
      <c r="AB11" s="115">
        <v>28</v>
      </c>
      <c r="AC11" s="115">
        <v>29</v>
      </c>
      <c r="AD11" s="115">
        <v>30</v>
      </c>
    </row>
    <row r="12" spans="1:30" ht="26">
      <c r="A12" s="116" t="s">
        <v>348</v>
      </c>
      <c r="B12" s="117" t="s">
        <v>289</v>
      </c>
      <c r="C12" s="118">
        <v>780</v>
      </c>
      <c r="D12" s="118">
        <v>480</v>
      </c>
      <c r="E12" s="118">
        <v>0</v>
      </c>
      <c r="F12" s="119">
        <f>ROUND((C12*$G$5),2)</f>
        <v>187.2</v>
      </c>
      <c r="G12" s="118">
        <f>ROUND((D12*$H$5),2)</f>
        <v>69.41</v>
      </c>
      <c r="H12" s="118">
        <f>ROUND((E12*$I$5),2)</f>
        <v>0</v>
      </c>
      <c r="I12" s="119">
        <f>ROUND(((F12+G12+H12)*$J$5),2)</f>
        <v>60.53</v>
      </c>
      <c r="J12" s="120">
        <f>K12+L12</f>
        <v>2030.5400000000002</v>
      </c>
      <c r="K12" s="120">
        <v>8.6300000000000008</v>
      </c>
      <c r="L12" s="120">
        <v>2021.91</v>
      </c>
      <c r="M12" s="119">
        <v>165.23</v>
      </c>
      <c r="N12" s="119">
        <f>ROUND((F12+G12+H12)*$N$5,2)</f>
        <v>73.31</v>
      </c>
      <c r="O12" s="119">
        <f>ROUND((F12+G12+H12)*$O$5,2)</f>
        <v>5.18</v>
      </c>
      <c r="P12" s="119">
        <f>ROUND((F12+G12+H12)*$P$5,2)</f>
        <v>8.26</v>
      </c>
      <c r="Q12" s="121">
        <f>ROUND((F12+G12+H12+I12+J12+M12+N12+O12+P12),2)</f>
        <v>2599.66</v>
      </c>
      <c r="R12" s="121"/>
      <c r="S12" s="121">
        <f>Q12-R12</f>
        <v>2599.66</v>
      </c>
      <c r="T12" s="120">
        <f>F12+G12+H12</f>
        <v>256.61</v>
      </c>
      <c r="U12" s="120">
        <f>I12</f>
        <v>60.53</v>
      </c>
      <c r="V12" s="120">
        <f>J12</f>
        <v>2030.5400000000002</v>
      </c>
      <c r="W12" s="115"/>
      <c r="X12" s="120">
        <f>N12</f>
        <v>73.31</v>
      </c>
      <c r="Y12" s="120">
        <f>O12</f>
        <v>5.18</v>
      </c>
      <c r="Z12" s="120">
        <f>M12+P12</f>
        <v>173.48999999999998</v>
      </c>
      <c r="AA12" s="115"/>
      <c r="AB12" s="120">
        <f>SUM(T12:AA12)</f>
        <v>2599.66</v>
      </c>
      <c r="AC12" s="120">
        <f>R12</f>
        <v>0</v>
      </c>
      <c r="AD12" s="120">
        <f>AB12-AC12</f>
        <v>2599.66</v>
      </c>
    </row>
    <row r="13" spans="1:30">
      <c r="A13" s="106"/>
      <c r="B13" s="99"/>
      <c r="C13" s="99"/>
      <c r="D13" s="99"/>
      <c r="E13" s="99"/>
      <c r="F13" s="99"/>
      <c r="G13" s="99"/>
      <c r="H13" s="99"/>
      <c r="I13" s="99"/>
      <c r="J13" s="99"/>
      <c r="K13" s="99"/>
      <c r="L13" s="99"/>
      <c r="M13" s="99"/>
      <c r="N13" s="99"/>
      <c r="O13" s="99"/>
      <c r="P13" s="99"/>
      <c r="Q13" s="99"/>
      <c r="R13" s="99"/>
      <c r="S13" s="99"/>
      <c r="T13" s="99"/>
      <c r="U13" s="99"/>
      <c r="V13" s="99"/>
      <c r="W13" s="99"/>
      <c r="X13" s="99"/>
      <c r="Y13" s="99"/>
      <c r="Z13" s="99"/>
      <c r="AA13" s="99"/>
      <c r="AB13" s="99"/>
      <c r="AC13" s="99"/>
      <c r="AD13" s="99"/>
    </row>
    <row r="14" spans="1:30">
      <c r="A14" s="106"/>
      <c r="B14" s="99"/>
      <c r="C14" s="99"/>
      <c r="D14" s="99"/>
      <c r="E14" s="99"/>
      <c r="F14" s="99"/>
      <c r="G14" s="99"/>
      <c r="H14" s="99"/>
      <c r="I14" s="99"/>
      <c r="J14" s="99"/>
      <c r="K14" s="99"/>
      <c r="L14" s="99"/>
      <c r="M14" s="99"/>
      <c r="N14" s="99"/>
      <c r="O14" s="99"/>
      <c r="P14" s="99"/>
      <c r="Q14" s="99"/>
      <c r="R14" s="99"/>
      <c r="S14" s="99"/>
      <c r="T14" s="99"/>
      <c r="U14" s="99"/>
      <c r="V14" s="99"/>
      <c r="W14" s="99"/>
      <c r="X14" s="99"/>
      <c r="Y14" s="99"/>
      <c r="Z14" s="99"/>
      <c r="AA14" s="99"/>
      <c r="AB14" s="99"/>
      <c r="AC14" s="99"/>
      <c r="AD14" s="99"/>
    </row>
    <row r="15" spans="1:30">
      <c r="A15" s="415" t="s">
        <v>410</v>
      </c>
      <c r="B15" s="415"/>
      <c r="C15" s="415"/>
      <c r="D15" s="99"/>
      <c r="E15" s="416" t="s">
        <v>411</v>
      </c>
      <c r="F15" s="417"/>
      <c r="G15" s="418"/>
      <c r="H15" s="99"/>
      <c r="I15" s="416" t="s">
        <v>474</v>
      </c>
      <c r="J15" s="417"/>
      <c r="K15" s="417"/>
      <c r="L15" s="417"/>
      <c r="M15" s="417"/>
      <c r="N15" s="417"/>
      <c r="O15" s="417"/>
      <c r="P15" s="418"/>
      <c r="R15" s="170" t="s">
        <v>412</v>
      </c>
      <c r="S15" s="171"/>
      <c r="T15" s="171"/>
      <c r="U15" s="172"/>
      <c r="V15" s="99"/>
      <c r="W15" s="99"/>
      <c r="X15" s="99"/>
      <c r="Y15" s="99"/>
      <c r="Z15" s="99"/>
      <c r="AA15" s="99"/>
      <c r="AB15" s="99"/>
      <c r="AC15" s="99"/>
      <c r="AD15" s="99"/>
    </row>
    <row r="16" spans="1:30" ht="39">
      <c r="A16" s="188" t="s">
        <v>170</v>
      </c>
      <c r="B16" s="173" t="s">
        <v>223</v>
      </c>
      <c r="C16" s="173" t="s">
        <v>349</v>
      </c>
      <c r="D16" s="99"/>
      <c r="E16" s="188" t="s">
        <v>170</v>
      </c>
      <c r="F16" s="173" t="s">
        <v>223</v>
      </c>
      <c r="G16" s="173" t="s">
        <v>349</v>
      </c>
      <c r="H16" s="99"/>
      <c r="I16" s="173" t="s">
        <v>475</v>
      </c>
      <c r="J16" s="174" t="s">
        <v>349</v>
      </c>
      <c r="K16" s="173" t="s">
        <v>476</v>
      </c>
      <c r="L16" s="175" t="s">
        <v>477</v>
      </c>
      <c r="M16" s="173" t="s">
        <v>484</v>
      </c>
      <c r="N16" s="56" t="s">
        <v>478</v>
      </c>
      <c r="O16" s="173" t="s">
        <v>479</v>
      </c>
      <c r="P16" s="173" t="s">
        <v>485</v>
      </c>
      <c r="Q16" s="176"/>
      <c r="R16" s="189" t="s">
        <v>170</v>
      </c>
      <c r="S16" s="189" t="s">
        <v>223</v>
      </c>
      <c r="T16" s="189" t="s">
        <v>347</v>
      </c>
      <c r="U16" s="189" t="s">
        <v>349</v>
      </c>
      <c r="V16" s="99"/>
      <c r="W16" s="99"/>
      <c r="X16" s="99"/>
      <c r="Y16" s="99"/>
      <c r="Z16" s="99"/>
      <c r="AA16" s="99"/>
      <c r="AB16" s="99"/>
      <c r="AC16" s="99"/>
      <c r="AD16" s="99"/>
    </row>
    <row r="17" spans="1:30" ht="65">
      <c r="A17" s="107">
        <v>40042</v>
      </c>
      <c r="B17" s="20" t="s">
        <v>167</v>
      </c>
      <c r="C17" s="173">
        <v>3.93</v>
      </c>
      <c r="D17" s="99"/>
      <c r="E17" s="107">
        <v>50013</v>
      </c>
      <c r="F17" s="20" t="s">
        <v>346</v>
      </c>
      <c r="G17" s="173">
        <v>13.72</v>
      </c>
      <c r="H17" s="99"/>
      <c r="I17" s="173" t="s">
        <v>480</v>
      </c>
      <c r="J17" s="177">
        <f>G5*K17</f>
        <v>7.1999999999999993</v>
      </c>
      <c r="K17" s="16">
        <v>30</v>
      </c>
      <c r="L17" s="178">
        <v>5</v>
      </c>
      <c r="M17" s="82">
        <f>J17*L17</f>
        <v>36</v>
      </c>
      <c r="N17" s="179">
        <f>L17*250</f>
        <v>1250</v>
      </c>
      <c r="O17" s="16">
        <f>50</f>
        <v>50</v>
      </c>
      <c r="P17" s="180">
        <f>(N17+O17)*J17</f>
        <v>9359.9999999999982</v>
      </c>
      <c r="Q17" s="181"/>
      <c r="R17" s="182">
        <v>23121</v>
      </c>
      <c r="S17" s="20" t="s">
        <v>344</v>
      </c>
      <c r="T17" s="182">
        <v>1</v>
      </c>
      <c r="U17" s="182">
        <v>15.68</v>
      </c>
      <c r="V17" s="99"/>
      <c r="W17" s="99"/>
      <c r="X17" s="99"/>
      <c r="Y17" s="99"/>
      <c r="Z17" s="99"/>
      <c r="AA17" s="99"/>
      <c r="AB17" s="99"/>
      <c r="AC17" s="99"/>
      <c r="AD17" s="99"/>
    </row>
    <row r="18" spans="1:30" ht="39">
      <c r="A18" s="107">
        <v>40086</v>
      </c>
      <c r="B18" s="20" t="s">
        <v>343</v>
      </c>
      <c r="C18" s="173">
        <v>1.87</v>
      </c>
      <c r="D18" s="99"/>
      <c r="E18" s="107" t="s">
        <v>342</v>
      </c>
      <c r="F18" s="20" t="s">
        <v>341</v>
      </c>
      <c r="G18" s="173">
        <v>1.83</v>
      </c>
      <c r="H18" s="99"/>
      <c r="I18" s="173" t="s">
        <v>481</v>
      </c>
      <c r="J18" s="177">
        <f>G5*K18</f>
        <v>9.6</v>
      </c>
      <c r="K18" s="16">
        <v>40</v>
      </c>
      <c r="L18" s="178">
        <v>1</v>
      </c>
      <c r="M18" s="82">
        <f>J18*L18</f>
        <v>9.6</v>
      </c>
      <c r="N18" s="115">
        <f>250</f>
        <v>250</v>
      </c>
      <c r="O18" s="16">
        <f>10</f>
        <v>10</v>
      </c>
      <c r="P18" s="180">
        <f t="shared" ref="P18:P24" si="1">(N18+O18)*J18</f>
        <v>2496</v>
      </c>
      <c r="Q18" s="181"/>
      <c r="R18" s="182">
        <v>31188</v>
      </c>
      <c r="S18" s="20" t="s">
        <v>340</v>
      </c>
      <c r="T18" s="182">
        <v>1</v>
      </c>
      <c r="U18" s="182">
        <v>8.07</v>
      </c>
      <c r="V18" s="99"/>
      <c r="W18" s="99"/>
      <c r="X18" s="99"/>
      <c r="Y18" s="99"/>
      <c r="Z18" s="99"/>
      <c r="AA18" s="99"/>
      <c r="AB18" s="99"/>
      <c r="AC18" s="99"/>
      <c r="AD18" s="99"/>
    </row>
    <row r="19" spans="1:30" ht="26">
      <c r="A19" s="107">
        <v>40123</v>
      </c>
      <c r="B19" s="20" t="s">
        <v>339</v>
      </c>
      <c r="C19" s="173">
        <v>6.53</v>
      </c>
      <c r="D19" s="99"/>
      <c r="E19" s="107" t="s">
        <v>338</v>
      </c>
      <c r="F19" s="20" t="s">
        <v>337</v>
      </c>
      <c r="G19" s="173">
        <v>6.06</v>
      </c>
      <c r="H19" s="99"/>
      <c r="I19" s="173" t="s">
        <v>482</v>
      </c>
      <c r="J19" s="177">
        <v>14.4</v>
      </c>
      <c r="K19" s="16">
        <v>60</v>
      </c>
      <c r="L19" s="178">
        <v>1</v>
      </c>
      <c r="M19" s="82">
        <f t="shared" ref="M19:M24" si="2">J19*L19</f>
        <v>14.4</v>
      </c>
      <c r="N19" s="115">
        <f>250*L19</f>
        <v>250</v>
      </c>
      <c r="O19" s="16">
        <v>110</v>
      </c>
      <c r="P19" s="180">
        <f t="shared" si="1"/>
        <v>5184</v>
      </c>
      <c r="Q19" s="176"/>
      <c r="R19" s="182" t="s">
        <v>336</v>
      </c>
      <c r="S19" s="20" t="s">
        <v>335</v>
      </c>
      <c r="T19" s="182">
        <v>1</v>
      </c>
      <c r="U19" s="182">
        <v>45.87</v>
      </c>
      <c r="V19" s="99"/>
      <c r="W19" s="99"/>
      <c r="X19" s="99"/>
      <c r="Y19" s="99"/>
      <c r="Z19" s="99"/>
      <c r="AA19" s="99"/>
      <c r="AB19" s="99"/>
      <c r="AC19" s="99"/>
      <c r="AD19" s="99"/>
    </row>
    <row r="20" spans="1:30" ht="26">
      <c r="A20" s="107">
        <v>40148</v>
      </c>
      <c r="B20" s="20" t="s">
        <v>334</v>
      </c>
      <c r="C20" s="173">
        <v>1.72</v>
      </c>
      <c r="D20" s="99"/>
      <c r="E20" s="107" t="s">
        <v>333</v>
      </c>
      <c r="F20" s="20" t="s">
        <v>332</v>
      </c>
      <c r="G20" s="183">
        <v>51.33</v>
      </c>
      <c r="H20" s="99"/>
      <c r="I20" s="173" t="s">
        <v>345</v>
      </c>
      <c r="J20" s="177">
        <v>4.8</v>
      </c>
      <c r="K20" s="16">
        <v>20</v>
      </c>
      <c r="L20" s="178">
        <v>4</v>
      </c>
      <c r="M20" s="82">
        <f t="shared" si="2"/>
        <v>19.2</v>
      </c>
      <c r="N20" s="115">
        <f>250*L20</f>
        <v>1000</v>
      </c>
      <c r="O20" s="16">
        <v>30</v>
      </c>
      <c r="P20" s="180">
        <f t="shared" si="1"/>
        <v>4944</v>
      </c>
      <c r="Q20" s="176"/>
      <c r="R20" s="182" t="s">
        <v>331</v>
      </c>
      <c r="S20" s="20" t="s">
        <v>330</v>
      </c>
      <c r="T20" s="182">
        <v>3</v>
      </c>
      <c r="U20" s="182">
        <v>156.43</v>
      </c>
      <c r="V20" s="99"/>
      <c r="W20" s="99"/>
      <c r="X20" s="99"/>
      <c r="Y20" s="99"/>
      <c r="Z20" s="99"/>
      <c r="AA20" s="99"/>
      <c r="AB20" s="99"/>
      <c r="AC20" s="99"/>
      <c r="AD20" s="99"/>
    </row>
    <row r="21" spans="1:30" ht="52">
      <c r="A21" s="125">
        <v>40300</v>
      </c>
      <c r="B21" s="126" t="s">
        <v>329</v>
      </c>
      <c r="C21" s="124">
        <v>1.54</v>
      </c>
      <c r="D21" s="99"/>
      <c r="E21" s="107" t="s">
        <v>328</v>
      </c>
      <c r="F21" s="108" t="s">
        <v>327</v>
      </c>
      <c r="G21" s="183">
        <v>30.46</v>
      </c>
      <c r="H21" s="99"/>
      <c r="I21" s="173" t="s">
        <v>20</v>
      </c>
      <c r="J21" s="177">
        <v>7.2</v>
      </c>
      <c r="K21" s="16">
        <v>30</v>
      </c>
      <c r="L21" s="178">
        <v>1</v>
      </c>
      <c r="M21" s="82">
        <f t="shared" si="2"/>
        <v>7.2</v>
      </c>
      <c r="N21" s="115">
        <f>250*L21</f>
        <v>250</v>
      </c>
      <c r="O21" s="115"/>
      <c r="P21" s="180">
        <f t="shared" si="1"/>
        <v>1800</v>
      </c>
      <c r="Q21" s="176"/>
      <c r="R21" s="182" t="s">
        <v>326</v>
      </c>
      <c r="S21" s="20" t="s">
        <v>325</v>
      </c>
      <c r="T21" s="182">
        <v>3</v>
      </c>
      <c r="U21" s="182">
        <v>31.05</v>
      </c>
      <c r="V21" s="99"/>
      <c r="W21" s="99"/>
      <c r="X21" s="99"/>
      <c r="Y21" s="99"/>
      <c r="Z21" s="99"/>
      <c r="AA21" s="99"/>
      <c r="AB21" s="99"/>
      <c r="AC21" s="99"/>
      <c r="AD21" s="99"/>
    </row>
    <row r="22" spans="1:30" ht="65">
      <c r="A22" s="125">
        <v>40301</v>
      </c>
      <c r="B22" s="126" t="s">
        <v>324</v>
      </c>
      <c r="C22" s="124">
        <v>3.4</v>
      </c>
      <c r="D22" s="99"/>
      <c r="E22" s="107" t="s">
        <v>323</v>
      </c>
      <c r="F22" s="20" t="s">
        <v>322</v>
      </c>
      <c r="G22" s="173">
        <v>52.02</v>
      </c>
      <c r="H22" s="99"/>
      <c r="I22" s="173" t="s">
        <v>483</v>
      </c>
      <c r="J22" s="177">
        <v>7.2</v>
      </c>
      <c r="K22" s="16">
        <v>30</v>
      </c>
      <c r="L22" s="178">
        <v>1</v>
      </c>
      <c r="M22" s="82">
        <f t="shared" si="2"/>
        <v>7.2</v>
      </c>
      <c r="N22" s="115">
        <f>250*L22</f>
        <v>250</v>
      </c>
      <c r="O22" s="115"/>
      <c r="P22" s="180">
        <f t="shared" si="1"/>
        <v>1800</v>
      </c>
      <c r="R22" s="99"/>
      <c r="S22" s="99"/>
      <c r="T22" s="56" t="s">
        <v>320</v>
      </c>
      <c r="U22" s="184">
        <f>SUM(U17+U18+U19+(U20*T20)+(U21*T21))</f>
        <v>632.06000000000006</v>
      </c>
      <c r="V22" s="99"/>
      <c r="W22" s="99"/>
      <c r="X22" s="99"/>
      <c r="Y22" s="99"/>
      <c r="Z22" s="99"/>
      <c r="AA22" s="99"/>
      <c r="AB22" s="99"/>
      <c r="AC22" s="99"/>
      <c r="AD22" s="99"/>
    </row>
    <row r="23" spans="1:30" ht="26">
      <c r="A23" s="125">
        <v>40302</v>
      </c>
      <c r="B23" s="126" t="s">
        <v>321</v>
      </c>
      <c r="C23" s="124">
        <v>3.49</v>
      </c>
      <c r="D23" s="99"/>
      <c r="E23" s="81"/>
      <c r="F23" s="20" t="s">
        <v>320</v>
      </c>
      <c r="G23" s="95">
        <f>G17+G18+G19+G20+G21+G22</f>
        <v>155.42000000000002</v>
      </c>
      <c r="H23" s="99"/>
      <c r="I23" s="173" t="s">
        <v>273</v>
      </c>
      <c r="J23" s="177">
        <v>7.2</v>
      </c>
      <c r="K23" s="16">
        <v>30</v>
      </c>
      <c r="L23" s="178">
        <v>1</v>
      </c>
      <c r="M23" s="82">
        <f t="shared" si="2"/>
        <v>7.2</v>
      </c>
      <c r="N23" s="115">
        <f>250*L23</f>
        <v>250</v>
      </c>
      <c r="O23" s="115"/>
      <c r="P23" s="180">
        <f t="shared" si="1"/>
        <v>1800</v>
      </c>
      <c r="Q23" s="99"/>
      <c r="R23" s="99"/>
      <c r="S23" s="99"/>
      <c r="T23" s="99"/>
      <c r="U23" s="99"/>
      <c r="V23" s="99"/>
      <c r="W23" s="99"/>
      <c r="X23" s="99"/>
      <c r="Y23" s="99"/>
      <c r="Z23" s="99"/>
      <c r="AA23" s="99"/>
      <c r="AB23" s="99"/>
      <c r="AC23" s="99"/>
      <c r="AD23" s="99"/>
    </row>
    <row r="24" spans="1:30" ht="26">
      <c r="A24" s="125">
        <v>40303</v>
      </c>
      <c r="B24" s="126" t="s">
        <v>319</v>
      </c>
      <c r="C24" s="124">
        <v>3.95</v>
      </c>
      <c r="D24" s="99"/>
      <c r="E24" s="99"/>
      <c r="F24" s="99"/>
      <c r="G24" s="99"/>
      <c r="H24" s="99"/>
      <c r="I24" s="115" t="s">
        <v>21</v>
      </c>
      <c r="J24" s="177">
        <v>9.6</v>
      </c>
      <c r="K24" s="115">
        <v>40</v>
      </c>
      <c r="L24" s="115">
        <v>1</v>
      </c>
      <c r="M24" s="82">
        <f t="shared" si="2"/>
        <v>9.6</v>
      </c>
      <c r="N24" s="115">
        <v>250</v>
      </c>
      <c r="O24" s="115">
        <v>50</v>
      </c>
      <c r="P24" s="180">
        <f t="shared" si="1"/>
        <v>2880</v>
      </c>
      <c r="Q24" s="99"/>
      <c r="R24" s="99"/>
      <c r="S24" s="99"/>
      <c r="T24" s="99"/>
      <c r="U24" s="99"/>
      <c r="V24" s="99"/>
      <c r="W24" s="99"/>
      <c r="X24" s="99"/>
      <c r="Y24" s="99"/>
      <c r="Z24" s="99"/>
      <c r="AA24" s="99"/>
      <c r="AB24" s="99"/>
      <c r="AC24" s="99"/>
      <c r="AD24" s="99"/>
    </row>
    <row r="25" spans="1:30" ht="26">
      <c r="A25" s="107">
        <v>40304</v>
      </c>
      <c r="B25" s="20" t="s">
        <v>318</v>
      </c>
      <c r="C25" s="173">
        <v>6.27</v>
      </c>
      <c r="D25" s="99"/>
      <c r="E25" s="99"/>
      <c r="F25" s="99"/>
      <c r="G25" s="99"/>
      <c r="H25" s="99"/>
      <c r="I25" s="115" t="s">
        <v>242</v>
      </c>
      <c r="J25" s="419"/>
      <c r="K25" s="420"/>
      <c r="L25" s="421"/>
      <c r="M25" s="185">
        <f>SUM(M17:M24)</f>
        <v>110.4</v>
      </c>
      <c r="N25" s="419"/>
      <c r="O25" s="421"/>
      <c r="P25" s="186">
        <f>P17+P18+P19+P20+P21+P22+P23+P24</f>
        <v>30264</v>
      </c>
      <c r="Q25" s="99"/>
      <c r="R25" s="99"/>
      <c r="S25" s="99"/>
      <c r="T25" s="99"/>
      <c r="U25" s="99"/>
      <c r="V25" s="99"/>
      <c r="W25" s="99"/>
      <c r="X25" s="99"/>
      <c r="Y25" s="99"/>
      <c r="Z25" s="99"/>
      <c r="AA25" s="99"/>
      <c r="AB25" s="99"/>
      <c r="AC25" s="99"/>
      <c r="AD25" s="99"/>
    </row>
    <row r="26" spans="1:30">
      <c r="A26" s="107">
        <v>41004</v>
      </c>
      <c r="B26" s="20" t="s">
        <v>317</v>
      </c>
      <c r="C26" s="173">
        <v>1.45</v>
      </c>
      <c r="D26" s="99"/>
      <c r="H26" s="99"/>
      <c r="Q26" s="99"/>
      <c r="R26" s="99"/>
      <c r="S26" s="99"/>
      <c r="T26" s="99"/>
      <c r="U26" s="99"/>
      <c r="V26" s="99"/>
      <c r="W26" s="99"/>
      <c r="X26" s="99"/>
      <c r="Y26" s="99"/>
      <c r="Z26" s="99"/>
      <c r="AA26" s="99"/>
      <c r="AB26" s="99"/>
      <c r="AC26" s="99"/>
      <c r="AD26" s="99"/>
    </row>
    <row r="27" spans="1:30">
      <c r="A27" s="107">
        <v>41005</v>
      </c>
      <c r="B27" s="20" t="s">
        <v>151</v>
      </c>
      <c r="C27" s="173">
        <v>1.38</v>
      </c>
      <c r="D27" s="99"/>
      <c r="E27" s="425" t="s">
        <v>503</v>
      </c>
      <c r="F27" s="425"/>
      <c r="G27" s="425"/>
      <c r="H27" s="425"/>
      <c r="I27" s="425"/>
      <c r="Q27" s="99"/>
      <c r="R27" s="99"/>
      <c r="S27" s="99"/>
      <c r="T27" s="99"/>
      <c r="U27" s="99"/>
      <c r="V27" s="99"/>
      <c r="W27" s="99"/>
      <c r="X27" s="99"/>
      <c r="Y27" s="99"/>
      <c r="Z27" s="99"/>
      <c r="AA27" s="99"/>
      <c r="AB27" s="99"/>
      <c r="AC27" s="99"/>
      <c r="AD27" s="99"/>
    </row>
    <row r="28" spans="1:30">
      <c r="A28" s="107">
        <v>41006</v>
      </c>
      <c r="B28" s="20" t="s">
        <v>316</v>
      </c>
      <c r="C28" s="173">
        <v>1.57</v>
      </c>
      <c r="D28" s="99"/>
      <c r="E28" s="109" t="s">
        <v>170</v>
      </c>
      <c r="F28" s="109" t="s">
        <v>223</v>
      </c>
      <c r="G28" s="109" t="s">
        <v>349</v>
      </c>
      <c r="H28" s="109" t="s">
        <v>500</v>
      </c>
      <c r="I28" s="81" t="s">
        <v>485</v>
      </c>
      <c r="Q28" s="99"/>
      <c r="R28" s="99"/>
      <c r="S28" s="99"/>
      <c r="T28" s="99"/>
      <c r="U28" s="99"/>
      <c r="V28" s="99"/>
      <c r="W28" s="99"/>
      <c r="X28" s="99"/>
      <c r="Y28" s="99"/>
      <c r="Z28" s="99"/>
      <c r="AA28" s="99"/>
      <c r="AB28" s="99"/>
      <c r="AC28" s="99"/>
      <c r="AD28" s="99"/>
    </row>
    <row r="29" spans="1:30">
      <c r="A29" s="107">
        <v>41020</v>
      </c>
      <c r="B29" s="20" t="s">
        <v>315</v>
      </c>
      <c r="C29" s="173">
        <v>1.42</v>
      </c>
      <c r="D29" s="99"/>
      <c r="E29" s="115" t="s">
        <v>504</v>
      </c>
      <c r="F29" s="115" t="s">
        <v>506</v>
      </c>
      <c r="G29" s="120">
        <v>155</v>
      </c>
      <c r="H29" s="115">
        <v>25</v>
      </c>
      <c r="I29" s="203">
        <f>G29*H29</f>
        <v>3875</v>
      </c>
      <c r="J29" s="99"/>
      <c r="K29" s="99"/>
      <c r="L29" s="99"/>
      <c r="M29" s="99"/>
      <c r="N29" s="99"/>
      <c r="O29" s="99"/>
      <c r="P29" s="99"/>
      <c r="Q29" s="99"/>
      <c r="R29" s="99"/>
      <c r="S29" s="99"/>
      <c r="T29" s="99"/>
      <c r="U29" s="99"/>
      <c r="V29" s="99"/>
      <c r="W29" s="99"/>
      <c r="X29" s="99"/>
      <c r="Y29" s="99"/>
      <c r="Z29" s="99"/>
      <c r="AA29" s="99"/>
      <c r="AB29" s="99"/>
      <c r="AC29" s="99"/>
      <c r="AD29" s="99"/>
    </row>
    <row r="30" spans="1:30">
      <c r="A30" s="107">
        <v>41022</v>
      </c>
      <c r="B30" s="20" t="s">
        <v>149</v>
      </c>
      <c r="C30" s="93">
        <v>1.42</v>
      </c>
      <c r="D30" s="99"/>
      <c r="E30" s="115" t="s">
        <v>505</v>
      </c>
      <c r="F30" s="115" t="s">
        <v>507</v>
      </c>
      <c r="G30" s="115">
        <v>249.75</v>
      </c>
      <c r="H30" s="115">
        <v>25</v>
      </c>
      <c r="I30" s="203">
        <f>G30*H30</f>
        <v>6243.75</v>
      </c>
      <c r="J30" s="99"/>
      <c r="K30" s="99"/>
      <c r="L30" s="99"/>
      <c r="M30" s="99"/>
      <c r="N30" s="99"/>
      <c r="O30" s="99"/>
      <c r="P30" s="99"/>
      <c r="Q30" s="99"/>
      <c r="R30" s="99"/>
      <c r="S30" s="99"/>
      <c r="T30" s="99"/>
      <c r="U30" s="99"/>
      <c r="V30" s="99"/>
      <c r="W30" s="99"/>
      <c r="X30" s="99"/>
      <c r="Y30" s="99"/>
      <c r="Z30" s="99"/>
      <c r="AA30" s="99"/>
      <c r="AB30" s="99"/>
      <c r="AC30" s="99"/>
      <c r="AD30" s="99"/>
    </row>
    <row r="31" spans="1:30">
      <c r="A31" s="107">
        <v>41023</v>
      </c>
      <c r="B31" s="20" t="s">
        <v>314</v>
      </c>
      <c r="C31" s="173">
        <v>1.42</v>
      </c>
      <c r="D31" s="99"/>
      <c r="E31" s="115" t="s">
        <v>242</v>
      </c>
      <c r="F31" s="109"/>
      <c r="G31" s="115"/>
      <c r="H31" s="115"/>
      <c r="I31" s="186">
        <f>SUM(I29:I30)</f>
        <v>10118.75</v>
      </c>
      <c r="J31" s="99"/>
      <c r="K31" s="99"/>
      <c r="L31" s="99"/>
      <c r="M31" s="99"/>
      <c r="N31" s="99"/>
      <c r="O31" s="99"/>
      <c r="P31" s="99"/>
      <c r="Q31" s="99"/>
      <c r="R31" s="99"/>
      <c r="S31" s="99"/>
      <c r="T31" s="99"/>
      <c r="U31" s="99"/>
      <c r="V31" s="99"/>
      <c r="W31" s="99"/>
      <c r="X31" s="99"/>
      <c r="Y31" s="99"/>
      <c r="Z31" s="99"/>
      <c r="AA31" s="99"/>
      <c r="AB31" s="99"/>
      <c r="AC31" s="99"/>
      <c r="AD31" s="99"/>
    </row>
    <row r="32" spans="1:30">
      <c r="A32" s="107">
        <v>41046</v>
      </c>
      <c r="B32" s="20" t="s">
        <v>155</v>
      </c>
      <c r="C32" s="173">
        <v>1.83</v>
      </c>
      <c r="D32" s="99"/>
      <c r="E32" s="99"/>
      <c r="F32" s="99"/>
      <c r="G32" s="99"/>
      <c r="H32" s="99"/>
      <c r="I32" s="99"/>
      <c r="J32" s="99"/>
      <c r="K32" s="99"/>
      <c r="L32" s="99"/>
      <c r="M32" s="99"/>
      <c r="N32" s="99"/>
      <c r="O32" s="99"/>
      <c r="P32" s="99"/>
      <c r="Q32" s="99"/>
      <c r="R32" s="99"/>
      <c r="S32" s="99"/>
      <c r="T32" s="99"/>
      <c r="U32" s="99"/>
      <c r="V32" s="99"/>
      <c r="W32" s="99"/>
      <c r="X32" s="99"/>
      <c r="Y32" s="99"/>
      <c r="Z32" s="99"/>
      <c r="AA32" s="99"/>
      <c r="AB32" s="99"/>
      <c r="AC32" s="99"/>
      <c r="AD32" s="99"/>
    </row>
    <row r="33" spans="1:30">
      <c r="A33" s="107">
        <v>41047</v>
      </c>
      <c r="B33" s="20" t="s">
        <v>159</v>
      </c>
      <c r="C33" s="173">
        <v>1.88</v>
      </c>
      <c r="D33" s="99"/>
      <c r="E33" s="99"/>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row>
    <row r="34" spans="1:30">
      <c r="A34" s="107"/>
      <c r="B34" s="20"/>
      <c r="C34" s="173"/>
      <c r="D34" s="99"/>
      <c r="E34" s="99"/>
      <c r="F34" s="99"/>
      <c r="G34" s="99"/>
      <c r="H34" s="99"/>
      <c r="I34" s="99"/>
      <c r="J34" s="99"/>
      <c r="K34" s="99"/>
      <c r="L34" s="99"/>
      <c r="M34" s="99"/>
      <c r="N34" s="99"/>
      <c r="O34" s="99"/>
      <c r="P34" s="99"/>
      <c r="Q34" s="99"/>
      <c r="R34" s="99"/>
      <c r="S34" s="99"/>
      <c r="T34" s="99"/>
      <c r="U34" s="99"/>
      <c r="V34" s="99"/>
      <c r="W34" s="99"/>
      <c r="X34" s="99"/>
      <c r="Y34" s="99"/>
      <c r="Z34" s="99"/>
      <c r="AA34" s="99"/>
      <c r="AB34" s="99"/>
      <c r="AC34" s="99"/>
      <c r="AD34" s="99"/>
    </row>
    <row r="35" spans="1:30">
      <c r="A35" s="107">
        <v>41052</v>
      </c>
      <c r="B35" s="20" t="s">
        <v>313</v>
      </c>
      <c r="C35" s="173">
        <v>1.1299999999999999</v>
      </c>
      <c r="D35" s="99"/>
      <c r="E35" s="99"/>
      <c r="F35" s="99"/>
      <c r="G35" s="99"/>
      <c r="H35" s="99"/>
      <c r="I35" s="99"/>
      <c r="J35" s="99"/>
      <c r="K35" s="99"/>
      <c r="L35" s="99"/>
      <c r="M35" s="99"/>
      <c r="N35" s="99"/>
      <c r="O35" s="99"/>
      <c r="P35" s="99"/>
      <c r="Q35" s="99"/>
      <c r="R35" s="99"/>
      <c r="S35" s="99"/>
      <c r="T35" s="99"/>
      <c r="U35" s="99"/>
      <c r="V35" s="99"/>
      <c r="W35" s="99"/>
      <c r="X35" s="99"/>
      <c r="Y35" s="99"/>
      <c r="Z35" s="99"/>
      <c r="AA35" s="99"/>
      <c r="AB35" s="99"/>
      <c r="AC35" s="99"/>
      <c r="AD35" s="99"/>
    </row>
    <row r="36" spans="1:30">
      <c r="A36" s="107">
        <v>41054</v>
      </c>
      <c r="B36" s="20" t="s">
        <v>312</v>
      </c>
      <c r="C36" s="93">
        <v>2.38</v>
      </c>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row>
    <row r="37" spans="1:30" ht="26">
      <c r="A37" s="107">
        <v>41056</v>
      </c>
      <c r="B37" s="20" t="s">
        <v>161</v>
      </c>
      <c r="C37" s="173">
        <v>1.38</v>
      </c>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row>
    <row r="38" spans="1:30" ht="26">
      <c r="A38" s="107">
        <v>41058</v>
      </c>
      <c r="B38" s="20" t="s">
        <v>157</v>
      </c>
      <c r="C38" s="173">
        <v>2.42</v>
      </c>
      <c r="D38" s="99"/>
      <c r="E38" s="99"/>
      <c r="F38" s="99"/>
      <c r="G38" s="99"/>
      <c r="H38" s="99"/>
      <c r="I38" s="99"/>
      <c r="J38" s="99"/>
      <c r="K38" s="99"/>
      <c r="L38" s="99"/>
      <c r="M38" s="99"/>
      <c r="N38" s="99"/>
      <c r="O38" s="99"/>
      <c r="P38" s="99"/>
      <c r="Q38" s="99"/>
      <c r="R38" s="99"/>
      <c r="S38" s="99"/>
      <c r="T38" s="99"/>
      <c r="U38" s="99"/>
      <c r="V38" s="99"/>
      <c r="W38" s="99"/>
      <c r="X38" s="99"/>
      <c r="Y38" s="99"/>
      <c r="Z38" s="99"/>
      <c r="AA38" s="99"/>
      <c r="AB38" s="99"/>
      <c r="AC38" s="99"/>
      <c r="AD38" s="99"/>
    </row>
    <row r="39" spans="1:30">
      <c r="A39" s="107">
        <v>41065</v>
      </c>
      <c r="B39" s="20" t="s">
        <v>311</v>
      </c>
      <c r="C39" s="93">
        <v>1.38</v>
      </c>
      <c r="D39" s="99"/>
      <c r="E39" s="99"/>
      <c r="F39" s="99"/>
      <c r="G39" s="99"/>
      <c r="H39" s="99"/>
      <c r="I39" s="99"/>
      <c r="J39" s="99"/>
      <c r="K39" s="99"/>
      <c r="L39" s="99"/>
      <c r="M39" s="99"/>
      <c r="N39" s="99"/>
      <c r="O39" s="99"/>
      <c r="P39" s="99"/>
      <c r="Q39" s="99"/>
      <c r="R39" s="99"/>
      <c r="S39" s="99"/>
      <c r="T39" s="99"/>
      <c r="U39" s="99"/>
      <c r="V39" s="99"/>
      <c r="W39" s="99"/>
      <c r="X39" s="99"/>
      <c r="Y39" s="99"/>
      <c r="Z39" s="99"/>
      <c r="AA39" s="99"/>
      <c r="AB39" s="99"/>
      <c r="AC39" s="99"/>
      <c r="AD39" s="99"/>
    </row>
    <row r="40" spans="1:30">
      <c r="A40" s="107">
        <v>41067</v>
      </c>
      <c r="B40" s="20" t="s">
        <v>310</v>
      </c>
      <c r="C40" s="93">
        <v>1.38</v>
      </c>
      <c r="D40" s="99"/>
      <c r="E40" s="99"/>
      <c r="F40" s="99"/>
      <c r="G40" s="99"/>
      <c r="H40" s="99"/>
      <c r="I40" s="99"/>
      <c r="J40" s="99"/>
      <c r="K40" s="99"/>
      <c r="L40" s="99"/>
      <c r="M40" s="99"/>
      <c r="N40" s="99"/>
      <c r="O40" s="99"/>
      <c r="P40" s="99"/>
      <c r="Q40" s="99"/>
      <c r="R40" s="99"/>
      <c r="S40" s="99"/>
      <c r="T40" s="99"/>
      <c r="U40" s="99"/>
      <c r="V40" s="99"/>
      <c r="W40" s="99"/>
      <c r="X40" s="99"/>
      <c r="Y40" s="99"/>
      <c r="Z40" s="99"/>
      <c r="AA40" s="99"/>
      <c r="AB40" s="99"/>
      <c r="AC40" s="99"/>
      <c r="AD40" s="99"/>
    </row>
    <row r="41" spans="1:30">
      <c r="A41" s="107">
        <v>41068</v>
      </c>
      <c r="B41" s="20" t="s">
        <v>309</v>
      </c>
      <c r="C41" s="173">
        <v>1.42</v>
      </c>
      <c r="D41" s="99"/>
      <c r="E41" s="99"/>
      <c r="F41" s="99"/>
      <c r="G41" s="99"/>
      <c r="H41" s="99"/>
      <c r="I41" s="99"/>
      <c r="J41" s="99"/>
      <c r="K41" s="99"/>
      <c r="L41" s="99"/>
      <c r="M41" s="99"/>
      <c r="N41" s="99"/>
      <c r="O41" s="99"/>
      <c r="P41" s="99"/>
      <c r="Q41" s="99"/>
      <c r="R41" s="99"/>
      <c r="S41" s="99"/>
      <c r="T41" s="99"/>
      <c r="U41" s="99"/>
      <c r="V41" s="99"/>
      <c r="W41" s="99"/>
      <c r="X41" s="99"/>
      <c r="Y41" s="99"/>
      <c r="Z41" s="99"/>
      <c r="AA41" s="99"/>
      <c r="AB41" s="99"/>
      <c r="AC41" s="99"/>
      <c r="AD41" s="99"/>
    </row>
    <row r="42" spans="1:30">
      <c r="A42" s="107">
        <v>41095</v>
      </c>
      <c r="B42" s="20" t="s">
        <v>165</v>
      </c>
      <c r="C42" s="173">
        <v>1.1499999999999999</v>
      </c>
      <c r="D42" s="99"/>
      <c r="E42" s="99"/>
      <c r="F42" s="99"/>
      <c r="G42" s="99"/>
      <c r="H42" s="99"/>
      <c r="I42" s="99"/>
      <c r="J42" s="99"/>
      <c r="K42" s="99"/>
      <c r="L42" s="99"/>
      <c r="M42" s="99"/>
      <c r="N42" s="99"/>
      <c r="O42" s="99"/>
      <c r="P42" s="99"/>
      <c r="Q42" s="99"/>
      <c r="R42" s="99"/>
      <c r="S42" s="99"/>
      <c r="T42" s="99"/>
      <c r="U42" s="99"/>
      <c r="V42" s="99"/>
      <c r="W42" s="99"/>
      <c r="X42" s="99"/>
      <c r="Y42" s="99"/>
      <c r="Z42" s="99"/>
      <c r="AA42" s="99"/>
      <c r="AB42" s="99"/>
      <c r="AC42" s="99"/>
      <c r="AD42" s="99"/>
    </row>
    <row r="43" spans="1:30" ht="26">
      <c r="A43" s="107">
        <v>41103</v>
      </c>
      <c r="B43" s="20" t="s">
        <v>163</v>
      </c>
      <c r="C43" s="173">
        <v>5</v>
      </c>
      <c r="D43" s="99"/>
      <c r="E43" s="99"/>
      <c r="F43" s="99"/>
      <c r="G43" s="99"/>
      <c r="H43" s="99"/>
      <c r="I43" s="99"/>
      <c r="J43" s="99"/>
      <c r="K43" s="99"/>
      <c r="L43" s="99"/>
      <c r="M43" s="99"/>
      <c r="N43" s="99"/>
      <c r="O43" s="99"/>
      <c r="P43" s="99"/>
      <c r="Q43" s="99"/>
      <c r="R43" s="99"/>
      <c r="S43" s="99"/>
      <c r="T43" s="99"/>
      <c r="U43" s="99"/>
      <c r="V43" s="99"/>
      <c r="W43" s="99"/>
      <c r="X43" s="99"/>
      <c r="Y43" s="99"/>
      <c r="Z43" s="99"/>
      <c r="AA43" s="99"/>
      <c r="AB43" s="99"/>
      <c r="AC43" s="99"/>
      <c r="AD43" s="99"/>
    </row>
    <row r="44" spans="1:30">
      <c r="A44" s="107">
        <v>41127</v>
      </c>
      <c r="B44" s="20" t="s">
        <v>308</v>
      </c>
      <c r="C44" s="173">
        <v>2.0499999999999998</v>
      </c>
      <c r="D44" s="99"/>
      <c r="E44" s="99"/>
      <c r="F44" s="99"/>
      <c r="G44" s="99"/>
      <c r="H44" s="99"/>
      <c r="I44" s="99"/>
      <c r="J44" s="99"/>
      <c r="K44" s="99"/>
      <c r="L44" s="99"/>
      <c r="M44" s="99"/>
      <c r="N44" s="99"/>
      <c r="O44" s="99"/>
      <c r="P44" s="99"/>
      <c r="Q44" s="99"/>
      <c r="R44" s="99"/>
      <c r="S44" s="99"/>
      <c r="T44" s="99"/>
      <c r="U44" s="99"/>
      <c r="V44" s="99"/>
      <c r="W44" s="99"/>
      <c r="X44" s="99"/>
      <c r="Y44" s="99"/>
      <c r="Z44" s="99"/>
      <c r="AA44" s="99"/>
      <c r="AB44" s="99"/>
      <c r="AC44" s="99"/>
      <c r="AD44" s="99"/>
    </row>
    <row r="45" spans="1:30">
      <c r="A45" s="107">
        <v>41142</v>
      </c>
      <c r="B45" s="20" t="s">
        <v>153</v>
      </c>
      <c r="C45" s="93">
        <v>4.57</v>
      </c>
      <c r="D45" s="99"/>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row>
    <row r="46" spans="1:30">
      <c r="A46" s="107">
        <v>41301</v>
      </c>
      <c r="B46" s="20" t="s">
        <v>307</v>
      </c>
      <c r="C46" s="173">
        <v>4.25</v>
      </c>
      <c r="D46" s="99"/>
      <c r="E46" s="99"/>
      <c r="F46" s="99"/>
      <c r="G46" s="99"/>
      <c r="H46" s="99"/>
      <c r="I46" s="99"/>
      <c r="J46" s="99"/>
      <c r="K46" s="99"/>
      <c r="L46" s="99"/>
      <c r="M46" s="99"/>
      <c r="N46" s="99"/>
      <c r="O46" s="99"/>
      <c r="P46" s="99"/>
      <c r="Q46" s="99"/>
      <c r="R46" s="99"/>
      <c r="S46" s="99"/>
      <c r="T46" s="99"/>
      <c r="U46" s="99"/>
      <c r="V46" s="99"/>
      <c r="W46" s="99"/>
      <c r="X46" s="99"/>
      <c r="Y46" s="99"/>
      <c r="Z46" s="99"/>
      <c r="AA46" s="99"/>
      <c r="AB46" s="99"/>
      <c r="AC46" s="99"/>
      <c r="AD46" s="99"/>
    </row>
    <row r="47" spans="1:30">
      <c r="A47" s="107">
        <v>41303</v>
      </c>
      <c r="B47" s="20" t="s">
        <v>306</v>
      </c>
      <c r="C47" s="173">
        <v>15.08</v>
      </c>
      <c r="D47" s="99"/>
      <c r="E47" s="99"/>
      <c r="F47" s="99"/>
      <c r="G47" s="99"/>
      <c r="H47" s="99"/>
      <c r="I47" s="99"/>
      <c r="J47" s="99"/>
      <c r="K47" s="99"/>
      <c r="L47" s="99"/>
      <c r="M47" s="99"/>
      <c r="N47" s="99"/>
      <c r="O47" s="99"/>
      <c r="P47" s="99"/>
      <c r="Q47" s="99"/>
      <c r="R47" s="99"/>
      <c r="S47" s="99"/>
      <c r="T47" s="99"/>
      <c r="U47" s="99"/>
      <c r="V47" s="99"/>
      <c r="W47" s="99"/>
      <c r="X47" s="99"/>
      <c r="Y47" s="99"/>
      <c r="Z47" s="99"/>
      <c r="AA47" s="99"/>
      <c r="AB47" s="99"/>
      <c r="AC47" s="99"/>
      <c r="AD47" s="99"/>
    </row>
    <row r="48" spans="1:30">
      <c r="A48" s="107">
        <v>41309</v>
      </c>
      <c r="B48" s="20" t="s">
        <v>305</v>
      </c>
      <c r="C48" s="173">
        <v>7.2</v>
      </c>
      <c r="D48" s="99"/>
      <c r="E48" s="99"/>
      <c r="F48" s="99"/>
      <c r="G48" s="99"/>
      <c r="H48" s="99"/>
      <c r="I48" s="99"/>
      <c r="J48" s="99"/>
      <c r="K48" s="99"/>
      <c r="L48" s="99"/>
      <c r="M48" s="99"/>
      <c r="N48" s="99"/>
      <c r="O48" s="99"/>
      <c r="P48" s="99"/>
      <c r="Q48" s="99"/>
      <c r="R48" s="99"/>
      <c r="S48" s="99"/>
      <c r="T48" s="99"/>
      <c r="U48" s="99"/>
      <c r="V48" s="99"/>
      <c r="W48" s="99"/>
      <c r="X48" s="99"/>
      <c r="Y48" s="99"/>
      <c r="Z48" s="99"/>
      <c r="AA48" s="99"/>
      <c r="AB48" s="99"/>
      <c r="AC48" s="99"/>
      <c r="AD48" s="99"/>
    </row>
    <row r="49" spans="1:30" ht="26">
      <c r="A49" s="127"/>
      <c r="B49" s="128" t="s">
        <v>304</v>
      </c>
      <c r="C49" s="124" t="s">
        <v>413</v>
      </c>
      <c r="D49" s="99"/>
      <c r="E49" s="99"/>
      <c r="F49" s="99"/>
      <c r="G49" s="99"/>
      <c r="H49" s="99"/>
      <c r="I49" s="99"/>
      <c r="J49" s="99"/>
      <c r="K49" s="99"/>
      <c r="L49" s="99"/>
      <c r="M49" s="99"/>
      <c r="N49" s="99"/>
      <c r="O49" s="99"/>
      <c r="P49" s="99"/>
      <c r="Q49" s="99"/>
      <c r="R49" s="99"/>
      <c r="S49" s="99"/>
      <c r="T49" s="99"/>
      <c r="U49" s="99"/>
      <c r="V49" s="99"/>
      <c r="W49" s="99"/>
      <c r="X49" s="99"/>
      <c r="Y49" s="99"/>
      <c r="Z49" s="99"/>
      <c r="AA49" s="99"/>
      <c r="AB49" s="99"/>
      <c r="AC49" s="99"/>
      <c r="AD49" s="99"/>
    </row>
    <row r="50" spans="1:30">
      <c r="A50" s="107" t="s">
        <v>303</v>
      </c>
      <c r="B50" s="20" t="s">
        <v>2</v>
      </c>
      <c r="C50" s="173">
        <v>7.33</v>
      </c>
      <c r="D50" s="99"/>
      <c r="E50" s="99"/>
      <c r="F50" s="99"/>
      <c r="G50" s="99"/>
      <c r="H50" s="99"/>
      <c r="I50" s="99"/>
      <c r="J50" s="99"/>
      <c r="K50" s="99"/>
      <c r="L50" s="99"/>
      <c r="M50" s="99"/>
      <c r="N50" s="99"/>
      <c r="O50" s="99"/>
      <c r="P50" s="99"/>
      <c r="Q50" s="99"/>
      <c r="R50" s="99"/>
      <c r="S50" s="99"/>
      <c r="T50" s="99"/>
      <c r="U50" s="99"/>
      <c r="V50" s="99"/>
      <c r="W50" s="99"/>
      <c r="X50" s="99"/>
      <c r="Y50" s="99"/>
      <c r="Z50" s="99"/>
      <c r="AA50" s="99"/>
      <c r="AB50" s="99"/>
      <c r="AC50" s="99"/>
      <c r="AD50" s="99"/>
    </row>
    <row r="51" spans="1:30">
      <c r="A51" s="107" t="s">
        <v>302</v>
      </c>
      <c r="B51" s="20" t="s">
        <v>301</v>
      </c>
      <c r="C51" s="173">
        <v>1.44</v>
      </c>
      <c r="D51" s="99"/>
      <c r="E51" s="99"/>
      <c r="F51" s="99"/>
      <c r="G51" s="99"/>
      <c r="H51" s="99"/>
      <c r="I51" s="99"/>
      <c r="J51" s="99"/>
      <c r="K51" s="99"/>
      <c r="L51" s="99"/>
      <c r="M51" s="99"/>
      <c r="N51" s="99"/>
      <c r="O51" s="99"/>
      <c r="P51" s="99"/>
      <c r="Q51" s="99"/>
      <c r="R51" s="99"/>
      <c r="S51" s="99"/>
      <c r="T51" s="99"/>
      <c r="U51" s="99"/>
      <c r="V51" s="99"/>
      <c r="W51" s="99"/>
      <c r="X51" s="99"/>
      <c r="Y51" s="99"/>
      <c r="Z51" s="99"/>
      <c r="AA51" s="99"/>
      <c r="AB51" s="99"/>
      <c r="AC51" s="99"/>
      <c r="AD51" s="99"/>
    </row>
    <row r="52" spans="1:30" ht="39">
      <c r="A52" s="107" t="s">
        <v>300</v>
      </c>
      <c r="B52" s="20" t="s">
        <v>299</v>
      </c>
      <c r="C52" s="173">
        <v>5.49</v>
      </c>
      <c r="D52" s="99"/>
      <c r="E52" s="99"/>
      <c r="F52" s="99"/>
      <c r="G52" s="99"/>
      <c r="H52" s="99"/>
      <c r="I52" s="99"/>
      <c r="J52" s="99"/>
      <c r="K52" s="99"/>
      <c r="L52" s="99"/>
      <c r="M52" s="99"/>
      <c r="N52" s="99"/>
      <c r="O52" s="99"/>
      <c r="P52" s="99"/>
      <c r="Q52" s="99"/>
      <c r="R52" s="99"/>
      <c r="S52" s="99"/>
      <c r="T52" s="99"/>
      <c r="U52" s="99"/>
      <c r="V52" s="99"/>
      <c r="W52" s="99"/>
      <c r="X52" s="99"/>
      <c r="Y52" s="99"/>
      <c r="Z52" s="99"/>
      <c r="AA52" s="99"/>
      <c r="AB52" s="99"/>
      <c r="AC52" s="99"/>
      <c r="AD52" s="99"/>
    </row>
    <row r="53" spans="1:30">
      <c r="A53" s="107" t="s">
        <v>298</v>
      </c>
      <c r="B53" s="20" t="s">
        <v>297</v>
      </c>
      <c r="C53" s="173">
        <v>2.23</v>
      </c>
      <c r="D53" s="99"/>
      <c r="E53" s="99"/>
      <c r="F53" s="99"/>
      <c r="G53" s="99"/>
      <c r="H53" s="99"/>
      <c r="I53" s="99"/>
      <c r="J53" s="99"/>
      <c r="K53" s="99"/>
      <c r="L53" s="99"/>
      <c r="M53" s="99"/>
      <c r="N53" s="99"/>
      <c r="O53" s="99"/>
      <c r="P53" s="99"/>
      <c r="Q53" s="99"/>
      <c r="R53" s="99"/>
      <c r="S53" s="99"/>
      <c r="T53" s="99"/>
      <c r="U53" s="99"/>
      <c r="V53" s="99"/>
      <c r="W53" s="99"/>
      <c r="X53" s="99"/>
      <c r="Y53" s="99"/>
      <c r="Z53" s="99"/>
      <c r="AA53" s="99"/>
      <c r="AB53" s="99"/>
      <c r="AC53" s="99"/>
      <c r="AD53" s="99"/>
    </row>
    <row r="54" spans="1:30">
      <c r="A54" s="107" t="s">
        <v>296</v>
      </c>
      <c r="B54" s="20" t="s">
        <v>295</v>
      </c>
      <c r="C54" s="173">
        <v>8.65</v>
      </c>
      <c r="D54" s="99"/>
      <c r="E54" s="99"/>
      <c r="F54" s="99"/>
      <c r="G54" s="99"/>
      <c r="H54" s="99"/>
      <c r="I54" s="99"/>
      <c r="J54" s="99"/>
      <c r="K54" s="99"/>
      <c r="L54" s="99"/>
      <c r="M54" s="99"/>
      <c r="N54" s="99"/>
      <c r="O54" s="99"/>
      <c r="P54" s="99"/>
      <c r="Q54" s="99"/>
      <c r="R54" s="99"/>
      <c r="S54" s="99"/>
      <c r="T54" s="99"/>
      <c r="U54" s="99"/>
      <c r="V54" s="99"/>
      <c r="W54" s="99"/>
      <c r="X54" s="99"/>
      <c r="Y54" s="99"/>
      <c r="Z54" s="99"/>
      <c r="AA54" s="99"/>
      <c r="AB54" s="99"/>
      <c r="AC54" s="99"/>
      <c r="AD54" s="99"/>
    </row>
    <row r="55" spans="1:30">
      <c r="A55" s="110"/>
      <c r="B55" s="111" t="s">
        <v>202</v>
      </c>
      <c r="C55" s="187">
        <f>SUM(C17:C54)</f>
        <v>121.00000000000004</v>
      </c>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row>
    <row r="56" spans="1:30">
      <c r="A56" s="110"/>
      <c r="B56" s="99"/>
      <c r="C56" s="99"/>
      <c r="D56" s="99"/>
      <c r="E56" s="99"/>
      <c r="F56" s="99"/>
      <c r="G56" s="99"/>
      <c r="H56" s="99"/>
      <c r="I56" s="99"/>
      <c r="J56" s="99"/>
      <c r="K56" s="99"/>
      <c r="L56" s="99"/>
      <c r="M56" s="99"/>
      <c r="N56" s="99"/>
      <c r="O56" s="99"/>
      <c r="P56" s="99"/>
      <c r="Q56" s="99"/>
      <c r="R56" s="99"/>
      <c r="S56" s="99"/>
      <c r="T56" s="99"/>
      <c r="U56" s="99"/>
      <c r="V56" s="99"/>
      <c r="W56" s="99"/>
      <c r="X56" s="99"/>
      <c r="Y56" s="99"/>
      <c r="Z56" s="99"/>
      <c r="AA56" s="99"/>
      <c r="AB56" s="99"/>
      <c r="AC56" s="99"/>
      <c r="AD56" s="99"/>
    </row>
    <row r="57" spans="1:30">
      <c r="A57" s="110"/>
      <c r="B57" s="99"/>
      <c r="C57" s="99"/>
      <c r="D57" s="99"/>
      <c r="E57" s="99"/>
      <c r="F57" s="99"/>
      <c r="G57" s="99"/>
      <c r="H57" s="99"/>
      <c r="I57" s="99"/>
      <c r="J57" s="99"/>
      <c r="K57" s="99"/>
      <c r="L57" s="99"/>
      <c r="M57" s="99"/>
      <c r="N57" s="99"/>
      <c r="O57" s="99"/>
      <c r="P57" s="99"/>
      <c r="Q57" s="99"/>
      <c r="R57" s="99"/>
      <c r="S57" s="99"/>
      <c r="T57" s="99"/>
      <c r="U57" s="99"/>
      <c r="V57" s="99"/>
      <c r="W57" s="99"/>
      <c r="X57" s="99"/>
      <c r="Y57" s="99"/>
      <c r="Z57" s="99"/>
      <c r="AA57" s="99"/>
      <c r="AB57" s="99"/>
      <c r="AC57" s="99"/>
      <c r="AD57" s="99"/>
    </row>
    <row r="58" spans="1:30">
      <c r="A58" s="99"/>
      <c r="B58" s="99"/>
      <c r="C58" s="99"/>
      <c r="D58" s="99"/>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row>
    <row r="59" spans="1:30">
      <c r="A59" s="422" t="s">
        <v>1</v>
      </c>
      <c r="B59" s="422" t="s">
        <v>194</v>
      </c>
      <c r="C59" s="422" t="s">
        <v>193</v>
      </c>
      <c r="D59" s="423" t="s">
        <v>192</v>
      </c>
      <c r="E59" s="422" t="s">
        <v>191</v>
      </c>
      <c r="F59" s="414" t="s">
        <v>189</v>
      </c>
      <c r="G59" s="422" t="s">
        <v>188</v>
      </c>
      <c r="H59" s="422" t="s">
        <v>187</v>
      </c>
      <c r="I59" s="414" t="s">
        <v>294</v>
      </c>
      <c r="J59" s="414" t="s">
        <v>184</v>
      </c>
      <c r="K59" s="414" t="s">
        <v>183</v>
      </c>
      <c r="L59" s="414"/>
      <c r="M59" s="414"/>
      <c r="N59" s="414"/>
      <c r="O59" s="414"/>
      <c r="P59" s="414"/>
      <c r="Q59" s="414" t="s">
        <v>182</v>
      </c>
      <c r="R59" s="414" t="s">
        <v>181</v>
      </c>
      <c r="S59" s="414" t="s">
        <v>180</v>
      </c>
      <c r="T59" s="99"/>
      <c r="U59" s="99"/>
      <c r="V59" s="99"/>
      <c r="W59" s="99"/>
      <c r="X59" s="99"/>
      <c r="Y59" s="99"/>
      <c r="Z59" s="99"/>
      <c r="AA59" s="99"/>
      <c r="AB59" s="99"/>
      <c r="AC59" s="99"/>
      <c r="AD59" s="99"/>
    </row>
    <row r="60" spans="1:30" ht="26">
      <c r="A60" s="422"/>
      <c r="B60" s="422"/>
      <c r="C60" s="422"/>
      <c r="D60" s="424"/>
      <c r="E60" s="422"/>
      <c r="F60" s="414"/>
      <c r="G60" s="422"/>
      <c r="H60" s="422"/>
      <c r="I60" s="414"/>
      <c r="J60" s="414"/>
      <c r="K60" s="132" t="s">
        <v>293</v>
      </c>
      <c r="L60" s="132" t="s">
        <v>292</v>
      </c>
      <c r="M60" s="132" t="s">
        <v>291</v>
      </c>
      <c r="N60" s="132" t="s">
        <v>176</v>
      </c>
      <c r="O60" s="132" t="s">
        <v>175</v>
      </c>
      <c r="P60" s="132" t="s">
        <v>290</v>
      </c>
      <c r="Q60" s="414"/>
      <c r="R60" s="414"/>
      <c r="S60" s="414"/>
      <c r="T60" s="99"/>
      <c r="U60" s="99"/>
      <c r="V60" s="99"/>
      <c r="W60" s="99"/>
      <c r="X60" s="99"/>
      <c r="Y60" s="99"/>
      <c r="Z60" s="99"/>
      <c r="AA60" s="99"/>
      <c r="AB60" s="99"/>
      <c r="AC60" s="99"/>
      <c r="AD60" s="99"/>
    </row>
    <row r="61" spans="1:30" ht="80.25" customHeight="1">
      <c r="A61" s="115">
        <v>1</v>
      </c>
      <c r="B61" s="115">
        <v>2023</v>
      </c>
      <c r="C61" s="56" t="s">
        <v>289</v>
      </c>
      <c r="D61" s="115" t="s">
        <v>263</v>
      </c>
      <c r="E61" s="120">
        <f>S12</f>
        <v>2599.66</v>
      </c>
      <c r="F61" s="120">
        <f>R12</f>
        <v>0</v>
      </c>
      <c r="G61" s="115">
        <v>250</v>
      </c>
      <c r="H61" s="115">
        <v>1</v>
      </c>
      <c r="I61" s="135">
        <f>E61*G61*H61</f>
        <v>649915</v>
      </c>
      <c r="J61" s="133" t="s">
        <v>288</v>
      </c>
      <c r="K61" s="134">
        <v>0</v>
      </c>
      <c r="L61" s="134">
        <v>0</v>
      </c>
      <c r="M61" s="136">
        <v>1</v>
      </c>
      <c r="N61" s="115" t="s">
        <v>287</v>
      </c>
      <c r="O61" s="115" t="s">
        <v>286</v>
      </c>
      <c r="P61" s="133" t="s">
        <v>285</v>
      </c>
      <c r="Q61" s="109"/>
      <c r="R61" s="112" t="s">
        <v>284</v>
      </c>
      <c r="S61" s="109"/>
      <c r="T61" s="99"/>
      <c r="U61" s="99"/>
      <c r="V61" s="99"/>
      <c r="W61" s="99"/>
      <c r="X61" s="99"/>
      <c r="Y61" s="99"/>
      <c r="Z61" s="99"/>
      <c r="AA61" s="99"/>
      <c r="AB61" s="99"/>
      <c r="AC61" s="99"/>
      <c r="AD61" s="99"/>
    </row>
    <row r="62" spans="1:30">
      <c r="A62" s="99"/>
      <c r="B62" s="99"/>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row>
    <row r="63" spans="1:30">
      <c r="A63" s="99"/>
      <c r="B63" s="99"/>
      <c r="C63" s="99"/>
      <c r="D63" s="99"/>
      <c r="E63" s="99"/>
      <c r="F63" s="99"/>
      <c r="G63" s="99"/>
      <c r="H63" s="99"/>
      <c r="I63" s="99"/>
      <c r="J63" s="99"/>
      <c r="K63" s="99"/>
      <c r="L63" s="99"/>
      <c r="M63" s="99"/>
      <c r="N63" s="99"/>
      <c r="O63" s="99"/>
      <c r="P63" s="99"/>
      <c r="Q63" s="99"/>
      <c r="R63" s="99"/>
      <c r="S63" s="99"/>
      <c r="T63" s="99"/>
      <c r="U63" s="99"/>
      <c r="V63" s="99"/>
      <c r="W63" s="99"/>
      <c r="X63" s="99"/>
      <c r="Y63" s="99"/>
      <c r="Z63" s="99"/>
      <c r="AA63" s="99"/>
      <c r="AB63" s="99"/>
      <c r="AC63" s="99"/>
      <c r="AD63" s="99"/>
    </row>
    <row r="64" spans="1:30" ht="44.25" customHeight="1">
      <c r="A64" s="99"/>
      <c r="B64" s="208" t="s">
        <v>510</v>
      </c>
      <c r="C64" s="167">
        <f>I30+I61+P25+250*(C55+G23+U22)</f>
        <v>913542.75</v>
      </c>
      <c r="D64" s="99"/>
      <c r="E64" s="99"/>
      <c r="F64" s="99"/>
      <c r="G64" s="99"/>
      <c r="H64" s="99"/>
      <c r="I64" s="99"/>
      <c r="J64" s="99"/>
      <c r="K64" s="99"/>
      <c r="L64" s="99"/>
      <c r="M64" s="99"/>
      <c r="N64" s="99"/>
      <c r="O64" s="99"/>
      <c r="P64" s="99"/>
      <c r="Q64" s="99"/>
      <c r="R64" s="99"/>
      <c r="S64" s="99"/>
      <c r="T64" s="99"/>
      <c r="U64" s="99"/>
      <c r="V64" s="99"/>
      <c r="W64" s="99"/>
      <c r="X64" s="99"/>
      <c r="Y64" s="99"/>
      <c r="Z64" s="99"/>
      <c r="AA64" s="99"/>
      <c r="AB64" s="99"/>
      <c r="AC64" s="99"/>
      <c r="AD64" s="99"/>
    </row>
  </sheetData>
  <mergeCells count="47">
    <mergeCell ref="R59:R60"/>
    <mergeCell ref="S59:S60"/>
    <mergeCell ref="J25:L25"/>
    <mergeCell ref="N25:O25"/>
    <mergeCell ref="A59:A60"/>
    <mergeCell ref="B59:B60"/>
    <mergeCell ref="C59:C60"/>
    <mergeCell ref="D59:D60"/>
    <mergeCell ref="E59:E60"/>
    <mergeCell ref="F59:F60"/>
    <mergeCell ref="G59:G60"/>
    <mergeCell ref="H59:H60"/>
    <mergeCell ref="E27:I27"/>
    <mergeCell ref="I59:I60"/>
    <mergeCell ref="J59:J60"/>
    <mergeCell ref="K59:P59"/>
    <mergeCell ref="Q59:Q60"/>
    <mergeCell ref="AC8:AC10"/>
    <mergeCell ref="AD8:AD10"/>
    <mergeCell ref="C9:E9"/>
    <mergeCell ref="F9:H9"/>
    <mergeCell ref="J9:L9"/>
    <mergeCell ref="Y8:Y10"/>
    <mergeCell ref="Z8:Z10"/>
    <mergeCell ref="AA8:AA10"/>
    <mergeCell ref="AB8:AB10"/>
    <mergeCell ref="A15:C15"/>
    <mergeCell ref="E15:G15"/>
    <mergeCell ref="I15:P15"/>
    <mergeCell ref="W8:W10"/>
    <mergeCell ref="X8:X10"/>
    <mergeCell ref="Q8:Q10"/>
    <mergeCell ref="R8:R10"/>
    <mergeCell ref="S8:S10"/>
    <mergeCell ref="T8:T10"/>
    <mergeCell ref="U8:U10"/>
    <mergeCell ref="V8:V10"/>
    <mergeCell ref="N3:N4"/>
    <mergeCell ref="O3:O4"/>
    <mergeCell ref="P3:P4"/>
    <mergeCell ref="A8:A10"/>
    <mergeCell ref="B8:B10"/>
    <mergeCell ref="C8:L8"/>
    <mergeCell ref="M8:M10"/>
    <mergeCell ref="N8:N10"/>
    <mergeCell ref="O8:O10"/>
    <mergeCell ref="P8:P10"/>
  </mergeCells>
  <pageMargins left="0.7" right="0.7" top="0.75" bottom="0.75" header="0.3" footer="0.3"/>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4B211-EED7-49F9-AA66-19CAA68EA724}">
  <sheetPr>
    <tabColor theme="0" tint="-4.9989318521683403E-2"/>
  </sheetPr>
  <dimension ref="A1:J5"/>
  <sheetViews>
    <sheetView tabSelected="1" workbookViewId="0">
      <selection activeCell="B1" sqref="B1:C1"/>
    </sheetView>
  </sheetViews>
  <sheetFormatPr defaultColWidth="9.08984375" defaultRowHeight="13"/>
  <cols>
    <col min="1" max="1" width="46.36328125" style="14" customWidth="1"/>
    <col min="2" max="2" width="23.36328125" style="14" customWidth="1"/>
    <col min="3" max="16384" width="9.08984375" style="14"/>
  </cols>
  <sheetData>
    <row r="1" spans="1:10">
      <c r="B1" s="342" t="s">
        <v>626</v>
      </c>
      <c r="C1" s="342"/>
    </row>
    <row r="2" spans="1:10" ht="38.25" customHeight="1">
      <c r="A2" s="343" t="s">
        <v>417</v>
      </c>
      <c r="B2" s="343"/>
      <c r="C2" s="343"/>
      <c r="D2" s="10"/>
      <c r="E2" s="10"/>
      <c r="F2" s="10"/>
      <c r="G2" s="10"/>
      <c r="H2" s="10"/>
      <c r="I2" s="10"/>
      <c r="J2" s="10"/>
    </row>
    <row r="3" spans="1:10">
      <c r="A3" s="13" t="s">
        <v>24</v>
      </c>
      <c r="B3" s="8" t="s">
        <v>567</v>
      </c>
    </row>
    <row r="4" spans="1:10" ht="52">
      <c r="A4" s="9" t="s">
        <v>417</v>
      </c>
      <c r="B4" s="7">
        <v>600000</v>
      </c>
    </row>
    <row r="5" spans="1:10">
      <c r="A5" s="344" t="s">
        <v>418</v>
      </c>
      <c r="B5" s="344"/>
    </row>
  </sheetData>
  <mergeCells count="3">
    <mergeCell ref="A5:B5"/>
    <mergeCell ref="A2:C2"/>
    <mergeCell ref="B1:C1"/>
  </mergeCells>
  <pageMargins left="0.7" right="0.7" top="0.75" bottom="0.75" header="0.3" footer="0.3"/>
</worksheet>
</file>

<file path=docMetadata/LabelInfo.xml><?xml version="1.0" encoding="utf-8"?>
<clbl:labelList xmlns:clbl="http://schemas.microsoft.com/office/2020/mipLabelMetadata">
  <clbl:label id="{171abc8c-0b18-4336-97d7-51d65f5c7f99}" enabled="1" method="Standard" siteId="{dbc9012d-628b-43d4-b190-8a730f7e1e9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11</vt:i4>
      </vt:variant>
    </vt:vector>
  </HeadingPairs>
  <TitlesOfParts>
    <vt:vector size="36" baseType="lpstr">
      <vt:lpstr>KOPSAVILKUMS</vt:lpstr>
      <vt:lpstr>1.1.</vt:lpstr>
      <vt:lpstr>1.3.</vt:lpstr>
      <vt:lpstr>1.4.</vt:lpstr>
      <vt:lpstr>1.5.1.</vt:lpstr>
      <vt:lpstr>1.10.</vt:lpstr>
      <vt:lpstr>1.11.</vt:lpstr>
      <vt:lpstr>1.12</vt:lpstr>
      <vt:lpstr>1.13.</vt:lpstr>
      <vt:lpstr>1.14.</vt:lpstr>
      <vt:lpstr>1.18.</vt:lpstr>
      <vt:lpstr>1.19.</vt:lpstr>
      <vt:lpstr>1.20.</vt:lpstr>
      <vt:lpstr>1.21.</vt:lpstr>
      <vt:lpstr>2.1.</vt:lpstr>
      <vt:lpstr>2.2.</vt:lpstr>
      <vt:lpstr>2.3.</vt:lpstr>
      <vt:lpstr>3.1.</vt:lpstr>
      <vt:lpstr>3.2.</vt:lpstr>
      <vt:lpstr>3.3.</vt:lpstr>
      <vt:lpstr>3.4.</vt:lpstr>
      <vt:lpstr>3.5.</vt:lpstr>
      <vt:lpstr>3.6.1.</vt:lpstr>
      <vt:lpstr>3.6.2.</vt:lpstr>
      <vt:lpstr>4.2.</vt:lpstr>
      <vt:lpstr>KOPSAVILKUMS!_Hlk102432366</vt:lpstr>
      <vt:lpstr>KOPSAVILKUMS!_Hlk102432436</vt:lpstr>
      <vt:lpstr>KOPSAVILKUMS!_Hlk159230257</vt:lpstr>
      <vt:lpstr>KOPSAVILKUMS!_Hlk159230276</vt:lpstr>
      <vt:lpstr>KOPSAVILKUMS!_Hlk159230321</vt:lpstr>
      <vt:lpstr>KOPSAVILKUMS!_Hlk159230332</vt:lpstr>
      <vt:lpstr>KOPSAVILKUMS!_Hlk159230343</vt:lpstr>
      <vt:lpstr>KOPSAVILKUMS!_Hlk159230358</vt:lpstr>
      <vt:lpstr>KOPSAVILKUMS!_Hlk159230372</vt:lpstr>
      <vt:lpstr>KOPSAVILKUMS!_Hlk159230394</vt:lpstr>
      <vt:lpstr>KOPSAVILKUMS!_Hlk159230426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Diāna Ose</dc:creator>
  <cp:lastModifiedBy>Sandra Zērande</cp:lastModifiedBy>
  <cp:lastPrinted>2025-01-16T07:26:16Z</cp:lastPrinted>
  <dcterms:created xsi:type="dcterms:W3CDTF">2022-04-20T05:34:06Z</dcterms:created>
  <dcterms:modified xsi:type="dcterms:W3CDTF">2025-10-22T11:44:47Z</dcterms:modified>
</cp:coreProperties>
</file>