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030\BILDES\KEKAVA_02\"/>
    </mc:Choice>
  </mc:AlternateContent>
  <xr:revisionPtr revIDLastSave="0" documentId="13_ncr:1_{B769A809-ED6B-4970-8D07-A4D3683D4E88}" xr6:coauthVersionLast="47" xr6:coauthVersionMax="47" xr10:uidLastSave="{00000000-0000-0000-0000-000000000000}"/>
  <bookViews>
    <workbookView xWindow="-120" yWindow="-120" windowWidth="29040" windowHeight="15840" activeTab="1" xr2:uid="{2039DDFC-4E72-4337-8C19-509DF67DC6E4}"/>
  </bookViews>
  <sheets>
    <sheet name="ienemumi-izdevumi" sheetId="6" r:id="rId1"/>
    <sheet name="Kopsavilk pēc funkc.kat.un EKK" sheetId="8" r:id="rId2"/>
    <sheet name="Kopsavilkums ziedojumi pa EKK" sheetId="9" r:id="rId3"/>
    <sheet name="Dotāc_Autoc_indik_plans" sheetId="7" r:id="rId4"/>
  </sheets>
  <definedNames>
    <definedName name="__xlnm.Print_Area_1">#REF!</definedName>
    <definedName name="__xlnm.Print_Titles_1">#REF!</definedName>
    <definedName name="_xlnm._FilterDatabase" localSheetId="0" hidden="1">'ienemumi-izdevumi'!$A$54:$I$148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4" i="8" l="1"/>
  <c r="E53" i="8"/>
  <c r="D53" i="8"/>
  <c r="C53" i="8"/>
  <c r="E24" i="8"/>
  <c r="E19" i="8"/>
  <c r="D19" i="8"/>
  <c r="C19" i="8"/>
  <c r="E17" i="8"/>
  <c r="E16" i="8"/>
  <c r="E15" i="8"/>
  <c r="E14" i="8"/>
  <c r="E13" i="8" s="1"/>
  <c r="D14" i="8"/>
  <c r="D13" i="8"/>
  <c r="C13" i="8"/>
  <c r="J279" i="6"/>
  <c r="G279" i="6"/>
  <c r="G280" i="6" s="1"/>
  <c r="G282" i="6" s="1"/>
  <c r="D279" i="6"/>
  <c r="E278" i="6"/>
  <c r="K277" i="6"/>
  <c r="H277" i="6"/>
  <c r="E277" i="6"/>
  <c r="K276" i="6"/>
  <c r="H276" i="6"/>
  <c r="E276" i="6"/>
  <c r="K275" i="6"/>
  <c r="H275" i="6"/>
  <c r="H279" i="6" s="1"/>
  <c r="E275" i="6"/>
  <c r="K274" i="6"/>
  <c r="H274" i="6"/>
  <c r="E274" i="6"/>
  <c r="K273" i="6"/>
  <c r="K279" i="6" s="1"/>
  <c r="H273" i="6"/>
  <c r="E273" i="6"/>
  <c r="E279" i="6" s="1"/>
  <c r="J271" i="6"/>
  <c r="G271" i="6"/>
  <c r="G272" i="6" s="1"/>
  <c r="D271" i="6"/>
  <c r="K270" i="6"/>
  <c r="H270" i="6"/>
  <c r="E270" i="6"/>
  <c r="K269" i="6"/>
  <c r="H269" i="6"/>
  <c r="E269" i="6"/>
  <c r="K268" i="6"/>
  <c r="H268" i="6"/>
  <c r="E268" i="6"/>
  <c r="K267" i="6"/>
  <c r="H267" i="6"/>
  <c r="E267" i="6"/>
  <c r="K266" i="6"/>
  <c r="H266" i="6"/>
  <c r="E266" i="6"/>
  <c r="K265" i="6"/>
  <c r="K271" i="6" s="1"/>
  <c r="H265" i="6"/>
  <c r="H271" i="6" s="1"/>
  <c r="E265" i="6"/>
  <c r="E271" i="6" s="1"/>
  <c r="J264" i="6"/>
  <c r="G264" i="6"/>
  <c r="D264" i="6"/>
  <c r="K263" i="6"/>
  <c r="H263" i="6"/>
  <c r="E263" i="6"/>
  <c r="K262" i="6"/>
  <c r="H262" i="6"/>
  <c r="E262" i="6"/>
  <c r="K261" i="6"/>
  <c r="H261" i="6"/>
  <c r="E261" i="6"/>
  <c r="K260" i="6"/>
  <c r="H260" i="6"/>
  <c r="E260" i="6"/>
  <c r="K259" i="6"/>
  <c r="H259" i="6"/>
  <c r="E259" i="6"/>
  <c r="K258" i="6"/>
  <c r="H258" i="6"/>
  <c r="E258" i="6"/>
  <c r="K257" i="6"/>
  <c r="H257" i="6"/>
  <c r="E257" i="6"/>
  <c r="K256" i="6"/>
  <c r="H256" i="6"/>
  <c r="E256" i="6"/>
  <c r="K255" i="6"/>
  <c r="H255" i="6"/>
  <c r="E255" i="6"/>
  <c r="K254" i="6"/>
  <c r="H254" i="6"/>
  <c r="E254" i="6"/>
  <c r="K253" i="6"/>
  <c r="H253" i="6"/>
  <c r="E253" i="6"/>
  <c r="K252" i="6"/>
  <c r="H252" i="6"/>
  <c r="E252" i="6"/>
  <c r="K251" i="6"/>
  <c r="H251" i="6"/>
  <c r="E251" i="6"/>
  <c r="K250" i="6"/>
  <c r="H250" i="6"/>
  <c r="E250" i="6"/>
  <c r="K249" i="6"/>
  <c r="H249" i="6"/>
  <c r="E249" i="6"/>
  <c r="K248" i="6"/>
  <c r="H248" i="6"/>
  <c r="E248" i="6"/>
  <c r="K247" i="6"/>
  <c r="H247" i="6"/>
  <c r="E247" i="6"/>
  <c r="K246" i="6"/>
  <c r="H246" i="6"/>
  <c r="E246" i="6"/>
  <c r="K245" i="6"/>
  <c r="H245" i="6"/>
  <c r="E245" i="6"/>
  <c r="K244" i="6"/>
  <c r="H244" i="6"/>
  <c r="E244" i="6"/>
  <c r="K243" i="6"/>
  <c r="H243" i="6"/>
  <c r="E243" i="6"/>
  <c r="K242" i="6"/>
  <c r="H242" i="6"/>
  <c r="E242" i="6"/>
  <c r="K241" i="6"/>
  <c r="H241" i="6"/>
  <c r="E241" i="6"/>
  <c r="K240" i="6"/>
  <c r="H240" i="6"/>
  <c r="E240" i="6"/>
  <c r="K239" i="6"/>
  <c r="H239" i="6"/>
  <c r="E239" i="6"/>
  <c r="K238" i="6"/>
  <c r="H238" i="6"/>
  <c r="E238" i="6"/>
  <c r="K237" i="6"/>
  <c r="H237" i="6"/>
  <c r="E237" i="6"/>
  <c r="K236" i="6"/>
  <c r="H236" i="6"/>
  <c r="E236" i="6"/>
  <c r="K235" i="6"/>
  <c r="H235" i="6"/>
  <c r="E235" i="6"/>
  <c r="K234" i="6"/>
  <c r="H234" i="6"/>
  <c r="E234" i="6"/>
  <c r="K233" i="6"/>
  <c r="H233" i="6"/>
  <c r="E233" i="6"/>
  <c r="K232" i="6"/>
  <c r="H232" i="6"/>
  <c r="E232" i="6"/>
  <c r="K231" i="6"/>
  <c r="H231" i="6"/>
  <c r="E231" i="6"/>
  <c r="K230" i="6"/>
  <c r="H230" i="6"/>
  <c r="E230" i="6"/>
  <c r="K229" i="6"/>
  <c r="H229" i="6"/>
  <c r="E229" i="6"/>
  <c r="K228" i="6"/>
  <c r="H228" i="6"/>
  <c r="E228" i="6"/>
  <c r="K227" i="6"/>
  <c r="H227" i="6"/>
  <c r="E227" i="6"/>
  <c r="K226" i="6"/>
  <c r="H226" i="6"/>
  <c r="E226" i="6"/>
  <c r="K225" i="6"/>
  <c r="H225" i="6"/>
  <c r="E225" i="6"/>
  <c r="K224" i="6"/>
  <c r="H224" i="6"/>
  <c r="E224" i="6"/>
  <c r="K223" i="6"/>
  <c r="H223" i="6"/>
  <c r="E223" i="6"/>
  <c r="K222" i="6"/>
  <c r="H222" i="6"/>
  <c r="H264" i="6" s="1"/>
  <c r="E222" i="6"/>
  <c r="K221" i="6"/>
  <c r="K264" i="6" s="1"/>
  <c r="H221" i="6"/>
  <c r="E221" i="6"/>
  <c r="E264" i="6" s="1"/>
  <c r="J220" i="6"/>
  <c r="G220" i="6"/>
  <c r="D220" i="6"/>
  <c r="K219" i="6"/>
  <c r="H219" i="6"/>
  <c r="E219" i="6"/>
  <c r="K218" i="6"/>
  <c r="H218" i="6"/>
  <c r="E218" i="6"/>
  <c r="K217" i="6"/>
  <c r="H217" i="6"/>
  <c r="E217" i="6"/>
  <c r="K216" i="6"/>
  <c r="H216" i="6"/>
  <c r="E216" i="6"/>
  <c r="K215" i="6"/>
  <c r="H215" i="6"/>
  <c r="E215" i="6"/>
  <c r="K214" i="6"/>
  <c r="H214" i="6"/>
  <c r="E214" i="6"/>
  <c r="K213" i="6"/>
  <c r="H213" i="6"/>
  <c r="E213" i="6"/>
  <c r="K212" i="6"/>
  <c r="H212" i="6"/>
  <c r="E212" i="6"/>
  <c r="K211" i="6"/>
  <c r="H211" i="6"/>
  <c r="E211" i="6"/>
  <c r="E220" i="6" s="1"/>
  <c r="K210" i="6"/>
  <c r="H210" i="6"/>
  <c r="H220" i="6" s="1"/>
  <c r="E210" i="6"/>
  <c r="K209" i="6"/>
  <c r="K220" i="6" s="1"/>
  <c r="H209" i="6"/>
  <c r="E209" i="6"/>
  <c r="J208" i="6"/>
  <c r="J280" i="6" s="1"/>
  <c r="J282" i="6" s="1"/>
  <c r="G208" i="6"/>
  <c r="D208" i="6"/>
  <c r="D280" i="6" s="1"/>
  <c r="D282" i="6" s="1"/>
  <c r="K207" i="6"/>
  <c r="H207" i="6"/>
  <c r="E207" i="6"/>
  <c r="E208" i="6" s="1"/>
  <c r="K206" i="6"/>
  <c r="H206" i="6"/>
  <c r="E206" i="6"/>
  <c r="K205" i="6"/>
  <c r="K208" i="6" s="1"/>
  <c r="H205" i="6"/>
  <c r="H208" i="6" s="1"/>
  <c r="E205" i="6"/>
  <c r="J204" i="6"/>
  <c r="G204" i="6"/>
  <c r="D204" i="6"/>
  <c r="K203" i="6"/>
  <c r="H203" i="6"/>
  <c r="E203" i="6"/>
  <c r="K202" i="6"/>
  <c r="H202" i="6"/>
  <c r="E202" i="6"/>
  <c r="E201" i="6"/>
  <c r="K200" i="6"/>
  <c r="H200" i="6"/>
  <c r="E200" i="6"/>
  <c r="K199" i="6"/>
  <c r="H199" i="6"/>
  <c r="E199" i="6"/>
  <c r="K198" i="6"/>
  <c r="H198" i="6"/>
  <c r="E198" i="6"/>
  <c r="K197" i="6"/>
  <c r="H197" i="6"/>
  <c r="E197" i="6"/>
  <c r="K196" i="6"/>
  <c r="H196" i="6"/>
  <c r="H204" i="6" s="1"/>
  <c r="E196" i="6"/>
  <c r="K195" i="6"/>
  <c r="K204" i="6" s="1"/>
  <c r="H195" i="6"/>
  <c r="E195" i="6"/>
  <c r="K194" i="6"/>
  <c r="H194" i="6"/>
  <c r="E194" i="6"/>
  <c r="E204" i="6" s="1"/>
  <c r="K193" i="6"/>
  <c r="J193" i="6"/>
  <c r="G193" i="6"/>
  <c r="D193" i="6"/>
  <c r="K192" i="6"/>
  <c r="H192" i="6"/>
  <c r="H193" i="6" s="1"/>
  <c r="E192" i="6"/>
  <c r="E193" i="6" s="1"/>
  <c r="J191" i="6"/>
  <c r="G191" i="6"/>
  <c r="D191" i="6"/>
  <c r="K190" i="6"/>
  <c r="H190" i="6"/>
  <c r="E190" i="6"/>
  <c r="K189" i="6"/>
  <c r="H189" i="6"/>
  <c r="E189" i="6"/>
  <c r="K188" i="6"/>
  <c r="H188" i="6"/>
  <c r="E188" i="6"/>
  <c r="K187" i="6"/>
  <c r="H187" i="6"/>
  <c r="E187" i="6"/>
  <c r="K186" i="6"/>
  <c r="H186" i="6"/>
  <c r="E186" i="6"/>
  <c r="K185" i="6"/>
  <c r="H185" i="6"/>
  <c r="E185" i="6"/>
  <c r="K184" i="6"/>
  <c r="H184" i="6"/>
  <c r="E184" i="6"/>
  <c r="K183" i="6"/>
  <c r="H183" i="6"/>
  <c r="E183" i="6"/>
  <c r="K182" i="6"/>
  <c r="H182" i="6"/>
  <c r="E182" i="6"/>
  <c r="K181" i="6"/>
  <c r="H181" i="6"/>
  <c r="H191" i="6" s="1"/>
  <c r="E181" i="6"/>
  <c r="K180" i="6"/>
  <c r="K191" i="6" s="1"/>
  <c r="H180" i="6"/>
  <c r="E180" i="6"/>
  <c r="E191" i="6" s="1"/>
  <c r="K179" i="6"/>
  <c r="J179" i="6"/>
  <c r="G179" i="6"/>
  <c r="D179" i="6"/>
  <c r="K178" i="6"/>
  <c r="H178" i="6"/>
  <c r="H179" i="6" s="1"/>
  <c r="E178" i="6"/>
  <c r="E179" i="6" s="1"/>
  <c r="J177" i="6"/>
  <c r="G177" i="6"/>
  <c r="D177" i="6"/>
  <c r="K176" i="6"/>
  <c r="H176" i="6"/>
  <c r="E176" i="6"/>
  <c r="K175" i="6"/>
  <c r="H175" i="6"/>
  <c r="E175" i="6"/>
  <c r="K174" i="6"/>
  <c r="H174" i="6"/>
  <c r="E174" i="6"/>
  <c r="K173" i="6"/>
  <c r="H173" i="6"/>
  <c r="E173" i="6"/>
  <c r="K172" i="6"/>
  <c r="H172" i="6"/>
  <c r="E172" i="6"/>
  <c r="K171" i="6"/>
  <c r="H171" i="6"/>
  <c r="E171" i="6"/>
  <c r="K170" i="6"/>
  <c r="H170" i="6"/>
  <c r="E170" i="6"/>
  <c r="K169" i="6"/>
  <c r="H169" i="6"/>
  <c r="E169" i="6"/>
  <c r="K168" i="6"/>
  <c r="H168" i="6"/>
  <c r="E168" i="6"/>
  <c r="K167" i="6"/>
  <c r="H167" i="6"/>
  <c r="E167" i="6"/>
  <c r="K166" i="6"/>
  <c r="H166" i="6"/>
  <c r="E166" i="6"/>
  <c r="K165" i="6"/>
  <c r="H165" i="6"/>
  <c r="E165" i="6"/>
  <c r="K164" i="6"/>
  <c r="K177" i="6" s="1"/>
  <c r="H164" i="6"/>
  <c r="H177" i="6" s="1"/>
  <c r="E164" i="6"/>
  <c r="E177" i="6" s="1"/>
  <c r="K149" i="6"/>
  <c r="H149" i="6"/>
  <c r="E149" i="6"/>
  <c r="K148" i="6"/>
  <c r="H148" i="6"/>
  <c r="E148" i="6"/>
  <c r="J147" i="6"/>
  <c r="J150" i="6" s="1"/>
  <c r="G147" i="6"/>
  <c r="G150" i="6" s="1"/>
  <c r="D147" i="6"/>
  <c r="K146" i="6"/>
  <c r="H146" i="6"/>
  <c r="E146" i="6"/>
  <c r="K145" i="6"/>
  <c r="H145" i="6"/>
  <c r="E145" i="6"/>
  <c r="K144" i="6"/>
  <c r="H144" i="6"/>
  <c r="E144" i="6"/>
  <c r="K143" i="6"/>
  <c r="H143" i="6"/>
  <c r="E143" i="6"/>
  <c r="K142" i="6"/>
  <c r="H142" i="6"/>
  <c r="E142" i="6"/>
  <c r="K141" i="6"/>
  <c r="H141" i="6"/>
  <c r="E141" i="6"/>
  <c r="K140" i="6"/>
  <c r="H140" i="6"/>
  <c r="E140" i="6"/>
  <c r="K139" i="6"/>
  <c r="H139" i="6"/>
  <c r="E139" i="6"/>
  <c r="K138" i="6"/>
  <c r="H138" i="6"/>
  <c r="E138" i="6"/>
  <c r="K137" i="6"/>
  <c r="H137" i="6"/>
  <c r="H147" i="6" s="1"/>
  <c r="E137" i="6"/>
  <c r="K136" i="6"/>
  <c r="H136" i="6"/>
  <c r="E136" i="6"/>
  <c r="K135" i="6"/>
  <c r="K147" i="6" s="1"/>
  <c r="H135" i="6"/>
  <c r="E135" i="6"/>
  <c r="E147" i="6" s="1"/>
  <c r="J133" i="6"/>
  <c r="G133" i="6"/>
  <c r="D133" i="6"/>
  <c r="K132" i="6"/>
  <c r="H132" i="6"/>
  <c r="E132" i="6"/>
  <c r="K131" i="6"/>
  <c r="H131" i="6"/>
  <c r="E131" i="6"/>
  <c r="K130" i="6"/>
  <c r="H130" i="6"/>
  <c r="E130" i="6"/>
  <c r="K129" i="6"/>
  <c r="H129" i="6"/>
  <c r="E129" i="6"/>
  <c r="K128" i="6"/>
  <c r="H128" i="6"/>
  <c r="E128" i="6"/>
  <c r="K127" i="6"/>
  <c r="H127" i="6"/>
  <c r="H133" i="6" s="1"/>
  <c r="E127" i="6"/>
  <c r="K126" i="6"/>
  <c r="H126" i="6"/>
  <c r="E126" i="6"/>
  <c r="K125" i="6"/>
  <c r="K133" i="6" s="1"/>
  <c r="H125" i="6"/>
  <c r="E125" i="6"/>
  <c r="E133" i="6" s="1"/>
  <c r="K124" i="6"/>
  <c r="J124" i="6"/>
  <c r="J134" i="6" s="1"/>
  <c r="G124" i="6"/>
  <c r="G134" i="6" s="1"/>
  <c r="D124" i="6"/>
  <c r="D134" i="6" s="1"/>
  <c r="K123" i="6"/>
  <c r="H123" i="6"/>
  <c r="H124" i="6" s="1"/>
  <c r="E123" i="6"/>
  <c r="E124" i="6" s="1"/>
  <c r="K122" i="6"/>
  <c r="J122" i="6"/>
  <c r="G122" i="6"/>
  <c r="D122" i="6"/>
  <c r="K121" i="6"/>
  <c r="H121" i="6"/>
  <c r="E121" i="6"/>
  <c r="E122" i="6" s="1"/>
  <c r="K120" i="6"/>
  <c r="H120" i="6"/>
  <c r="H122" i="6" s="1"/>
  <c r="E120" i="6"/>
  <c r="J119" i="6"/>
  <c r="G119" i="6"/>
  <c r="D119" i="6"/>
  <c r="K118" i="6"/>
  <c r="H118" i="6"/>
  <c r="E118" i="6"/>
  <c r="K117" i="6"/>
  <c r="H117" i="6"/>
  <c r="E117" i="6"/>
  <c r="K116" i="6"/>
  <c r="H116" i="6"/>
  <c r="E116" i="6"/>
  <c r="K115" i="6"/>
  <c r="H115" i="6"/>
  <c r="E115" i="6"/>
  <c r="K114" i="6"/>
  <c r="H114" i="6"/>
  <c r="E114" i="6"/>
  <c r="K113" i="6"/>
  <c r="H113" i="6"/>
  <c r="E113" i="6"/>
  <c r="K112" i="6"/>
  <c r="H112" i="6"/>
  <c r="E112" i="6"/>
  <c r="E111" i="6"/>
  <c r="E110" i="6"/>
  <c r="E109" i="6"/>
  <c r="H108" i="6"/>
  <c r="E108" i="6"/>
  <c r="K107" i="6"/>
  <c r="H107" i="6"/>
  <c r="E107" i="6"/>
  <c r="K106" i="6"/>
  <c r="H106" i="6"/>
  <c r="E106" i="6"/>
  <c r="K105" i="6"/>
  <c r="H105" i="6"/>
  <c r="E105" i="6"/>
  <c r="K104" i="6"/>
  <c r="H104" i="6"/>
  <c r="E104" i="6"/>
  <c r="K103" i="6"/>
  <c r="H103" i="6"/>
  <c r="E103" i="6"/>
  <c r="K102" i="6"/>
  <c r="H102" i="6"/>
  <c r="E102" i="6"/>
  <c r="K101" i="6"/>
  <c r="H101" i="6"/>
  <c r="E101" i="6"/>
  <c r="K100" i="6"/>
  <c r="H100" i="6"/>
  <c r="E100" i="6"/>
  <c r="K99" i="6"/>
  <c r="H99" i="6"/>
  <c r="E99" i="6"/>
  <c r="K98" i="6"/>
  <c r="H98" i="6"/>
  <c r="E98" i="6"/>
  <c r="K97" i="6"/>
  <c r="H97" i="6"/>
  <c r="E97" i="6"/>
  <c r="K96" i="6"/>
  <c r="H96" i="6"/>
  <c r="E96" i="6"/>
  <c r="K95" i="6"/>
  <c r="H95" i="6"/>
  <c r="E95" i="6"/>
  <c r="K94" i="6"/>
  <c r="H94" i="6"/>
  <c r="E94" i="6"/>
  <c r="K93" i="6"/>
  <c r="H93" i="6"/>
  <c r="E93" i="6"/>
  <c r="K92" i="6"/>
  <c r="H92" i="6"/>
  <c r="E92" i="6"/>
  <c r="K91" i="6"/>
  <c r="H91" i="6"/>
  <c r="E91" i="6"/>
  <c r="K90" i="6"/>
  <c r="H90" i="6"/>
  <c r="E90" i="6"/>
  <c r="K89" i="6"/>
  <c r="H89" i="6"/>
  <c r="E89" i="6"/>
  <c r="K88" i="6"/>
  <c r="H88" i="6"/>
  <c r="E88" i="6"/>
  <c r="K87" i="6"/>
  <c r="H87" i="6"/>
  <c r="E87" i="6"/>
  <c r="K86" i="6"/>
  <c r="H86" i="6"/>
  <c r="E86" i="6"/>
  <c r="K85" i="6"/>
  <c r="H85" i="6"/>
  <c r="E85" i="6"/>
  <c r="E119" i="6" s="1"/>
  <c r="K84" i="6"/>
  <c r="H84" i="6"/>
  <c r="E84" i="6"/>
  <c r="K83" i="6"/>
  <c r="K119" i="6" s="1"/>
  <c r="H83" i="6"/>
  <c r="E83" i="6"/>
  <c r="K82" i="6"/>
  <c r="H82" i="6"/>
  <c r="H119" i="6" s="1"/>
  <c r="E82" i="6"/>
  <c r="J81" i="6"/>
  <c r="G81" i="6"/>
  <c r="D81" i="6"/>
  <c r="K80" i="6"/>
  <c r="H80" i="6"/>
  <c r="E80" i="6"/>
  <c r="K79" i="6"/>
  <c r="H79" i="6"/>
  <c r="E79" i="6"/>
  <c r="K78" i="6"/>
  <c r="H78" i="6"/>
  <c r="E78" i="6"/>
  <c r="K77" i="6"/>
  <c r="H77" i="6"/>
  <c r="E77" i="6"/>
  <c r="K76" i="6"/>
  <c r="H76" i="6"/>
  <c r="E76" i="6"/>
  <c r="K75" i="6"/>
  <c r="H75" i="6"/>
  <c r="E75" i="6"/>
  <c r="E74" i="6"/>
  <c r="K73" i="6"/>
  <c r="H73" i="6"/>
  <c r="E73" i="6"/>
  <c r="K72" i="6"/>
  <c r="H72" i="6"/>
  <c r="E72" i="6"/>
  <c r="E71" i="6"/>
  <c r="K70" i="6"/>
  <c r="H70" i="6"/>
  <c r="E70" i="6"/>
  <c r="K69" i="6"/>
  <c r="H69" i="6"/>
  <c r="E69" i="6"/>
  <c r="K68" i="6"/>
  <c r="H68" i="6"/>
  <c r="E68" i="6"/>
  <c r="K67" i="6"/>
  <c r="H67" i="6"/>
  <c r="E67" i="6"/>
  <c r="K65" i="6"/>
  <c r="H65" i="6"/>
  <c r="E65" i="6"/>
  <c r="K64" i="6"/>
  <c r="H64" i="6"/>
  <c r="E64" i="6"/>
  <c r="K63" i="6"/>
  <c r="H63" i="6"/>
  <c r="E63" i="6"/>
  <c r="K62" i="6"/>
  <c r="H62" i="6"/>
  <c r="E62" i="6"/>
  <c r="K61" i="6"/>
  <c r="H61" i="6"/>
  <c r="E61" i="6"/>
  <c r="K60" i="6"/>
  <c r="H60" i="6"/>
  <c r="E60" i="6"/>
  <c r="K59" i="6"/>
  <c r="H59" i="6"/>
  <c r="E59" i="6"/>
  <c r="K58" i="6"/>
  <c r="H58" i="6"/>
  <c r="H81" i="6" s="1"/>
  <c r="E58" i="6"/>
  <c r="K57" i="6"/>
  <c r="K81" i="6" s="1"/>
  <c r="H57" i="6"/>
  <c r="E57" i="6"/>
  <c r="E81" i="6" s="1"/>
  <c r="J56" i="6"/>
  <c r="G56" i="6"/>
  <c r="D56" i="6"/>
  <c r="K55" i="6"/>
  <c r="K56" i="6" s="1"/>
  <c r="H55" i="6"/>
  <c r="H56" i="6" s="1"/>
  <c r="E55" i="6"/>
  <c r="E56" i="6" s="1"/>
  <c r="J54" i="6"/>
  <c r="G54" i="6"/>
  <c r="D54" i="6"/>
  <c r="K53" i="6"/>
  <c r="H53" i="6"/>
  <c r="E53" i="6"/>
  <c r="K52" i="6"/>
  <c r="H52" i="6"/>
  <c r="H54" i="6" s="1"/>
  <c r="E52" i="6"/>
  <c r="K51" i="6"/>
  <c r="K54" i="6" s="1"/>
  <c r="H51" i="6"/>
  <c r="E51" i="6"/>
  <c r="H50" i="6"/>
  <c r="E50" i="6"/>
  <c r="E54" i="6" s="1"/>
  <c r="J49" i="6"/>
  <c r="G49" i="6"/>
  <c r="D49" i="6"/>
  <c r="K48" i="6"/>
  <c r="H48" i="6"/>
  <c r="E48" i="6"/>
  <c r="E49" i="6" s="1"/>
  <c r="K47" i="6"/>
  <c r="K49" i="6" s="1"/>
  <c r="H47" i="6"/>
  <c r="H49" i="6" s="1"/>
  <c r="E47" i="6"/>
  <c r="J46" i="6"/>
  <c r="G46" i="6"/>
  <c r="D46" i="6"/>
  <c r="K45" i="6"/>
  <c r="H45" i="6"/>
  <c r="E45" i="6"/>
  <c r="E46" i="6" s="1"/>
  <c r="K44" i="6"/>
  <c r="K46" i="6" s="1"/>
  <c r="H44" i="6"/>
  <c r="H46" i="6" s="1"/>
  <c r="E44" i="6"/>
  <c r="J43" i="6"/>
  <c r="G43" i="6"/>
  <c r="D43" i="6"/>
  <c r="K42" i="6"/>
  <c r="H42" i="6"/>
  <c r="E42" i="6"/>
  <c r="K41" i="6"/>
  <c r="H41" i="6"/>
  <c r="E41" i="6"/>
  <c r="K40" i="6"/>
  <c r="K43" i="6" s="1"/>
  <c r="H40" i="6"/>
  <c r="E40" i="6"/>
  <c r="K39" i="6"/>
  <c r="H39" i="6"/>
  <c r="E39" i="6"/>
  <c r="K38" i="6"/>
  <c r="H38" i="6"/>
  <c r="H43" i="6" s="1"/>
  <c r="E38" i="6"/>
  <c r="E43" i="6" s="1"/>
  <c r="J37" i="6"/>
  <c r="G37" i="6"/>
  <c r="D37" i="6"/>
  <c r="K36" i="6"/>
  <c r="H36" i="6"/>
  <c r="E36" i="6"/>
  <c r="E35" i="6"/>
  <c r="K34" i="6"/>
  <c r="H34" i="6"/>
  <c r="E34" i="6"/>
  <c r="E37" i="6" s="1"/>
  <c r="K33" i="6"/>
  <c r="H33" i="6"/>
  <c r="H37" i="6" s="1"/>
  <c r="E33" i="6"/>
  <c r="K32" i="6"/>
  <c r="K37" i="6" s="1"/>
  <c r="H32" i="6"/>
  <c r="E32" i="6"/>
  <c r="J31" i="6"/>
  <c r="G31" i="6"/>
  <c r="E31" i="6"/>
  <c r="D31" i="6"/>
  <c r="E30" i="6"/>
  <c r="J29" i="6"/>
  <c r="G29" i="6"/>
  <c r="D29" i="6"/>
  <c r="K28" i="6"/>
  <c r="H28" i="6"/>
  <c r="E28" i="6"/>
  <c r="E29" i="6" s="1"/>
  <c r="K27" i="6"/>
  <c r="K29" i="6" s="1"/>
  <c r="K31" i="6" s="1"/>
  <c r="H27" i="6"/>
  <c r="H29" i="6" s="1"/>
  <c r="H31" i="6" s="1"/>
  <c r="E27" i="6"/>
  <c r="J26" i="6"/>
  <c r="H26" i="6"/>
  <c r="G26" i="6"/>
  <c r="D26" i="6"/>
  <c r="K25" i="6"/>
  <c r="K26" i="6" s="1"/>
  <c r="H25" i="6"/>
  <c r="E25" i="6"/>
  <c r="E26" i="6" s="1"/>
  <c r="K24" i="6"/>
  <c r="J24" i="6"/>
  <c r="G24" i="6"/>
  <c r="D24" i="6"/>
  <c r="K23" i="6"/>
  <c r="H23" i="6"/>
  <c r="H24" i="6" s="1"/>
  <c r="E23" i="6"/>
  <c r="E24" i="6" s="1"/>
  <c r="K22" i="6"/>
  <c r="J22" i="6"/>
  <c r="G22" i="6"/>
  <c r="D22" i="6"/>
  <c r="K21" i="6"/>
  <c r="H21" i="6"/>
  <c r="E21" i="6"/>
  <c r="E22" i="6" s="1"/>
  <c r="K20" i="6"/>
  <c r="H20" i="6"/>
  <c r="H22" i="6" s="1"/>
  <c r="E20" i="6"/>
  <c r="K19" i="6"/>
  <c r="J19" i="6"/>
  <c r="G19" i="6"/>
  <c r="D19" i="6"/>
  <c r="K18" i="6"/>
  <c r="H18" i="6"/>
  <c r="E18" i="6"/>
  <c r="E19" i="6" s="1"/>
  <c r="K17" i="6"/>
  <c r="H17" i="6"/>
  <c r="H19" i="6" s="1"/>
  <c r="E17" i="6"/>
  <c r="K16" i="6"/>
  <c r="J16" i="6"/>
  <c r="G16" i="6"/>
  <c r="D16" i="6"/>
  <c r="K15" i="6"/>
  <c r="H15" i="6"/>
  <c r="E15" i="6"/>
  <c r="E16" i="6" s="1"/>
  <c r="K14" i="6"/>
  <c r="H14" i="6"/>
  <c r="H16" i="6" s="1"/>
  <c r="E14" i="6"/>
  <c r="K13" i="6"/>
  <c r="J13" i="6"/>
  <c r="G13" i="6"/>
  <c r="D13" i="6"/>
  <c r="K12" i="6"/>
  <c r="H12" i="6"/>
  <c r="E12" i="6"/>
  <c r="E13" i="6" s="1"/>
  <c r="K11" i="6"/>
  <c r="H11" i="6"/>
  <c r="H13" i="6" s="1"/>
  <c r="E11" i="6"/>
  <c r="E272" i="6" l="1"/>
  <c r="H280" i="6"/>
  <c r="H282" i="6" s="1"/>
  <c r="H272" i="6"/>
  <c r="E280" i="6"/>
  <c r="E282" i="6" s="1"/>
  <c r="K272" i="6"/>
  <c r="K280" i="6"/>
  <c r="K282" i="6" s="1"/>
  <c r="D272" i="6"/>
  <c r="J272" i="6"/>
  <c r="E134" i="6"/>
  <c r="K150" i="6"/>
  <c r="H134" i="6"/>
  <c r="H150" i="6"/>
  <c r="K134" i="6"/>
  <c r="E150" i="6"/>
  <c r="D150" i="6"/>
  <c r="F295" i="6"/>
  <c r="G295" i="6"/>
  <c r="F303" i="6"/>
  <c r="G303" i="6"/>
  <c r="E303" i="6" l="1"/>
  <c r="D303" i="6"/>
  <c r="C303" i="6"/>
  <c r="E295" i="6"/>
  <c r="D295" i="6"/>
  <c r="C295" i="6"/>
</calcChain>
</file>

<file path=xl/sharedStrings.xml><?xml version="1.0" encoding="utf-8"?>
<sst xmlns="http://schemas.openxmlformats.org/spreadsheetml/2006/main" count="730" uniqueCount="474">
  <si>
    <t>PAMATBUDŽETS - IEŅĒMUMI</t>
  </si>
  <si>
    <t>Kods</t>
  </si>
  <si>
    <t>Nosaukums</t>
  </si>
  <si>
    <t>2023.izpilde</t>
  </si>
  <si>
    <t>2025.plāns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</si>
  <si>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</si>
  <si>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</si>
  <si>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</si>
  <si>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</si>
  <si>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</si>
  <si>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</si>
  <si>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</si>
  <si>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</si>
  <si>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</si>
  <si>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</si>
  <si>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</si>
  <si>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</si>
  <si>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</si>
  <si>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</si>
  <si>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</si>
  <si>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</si>
  <si>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</si>
  <si>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</si>
  <si>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</si>
  <si>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</si>
  <si>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</si>
  <si>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</si>
  <si>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</si>
  <si>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</si>
  <si>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</si>
  <si>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</si>
  <si>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</si>
  <si>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</si>
  <si>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</si>
  <si>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</si>
  <si>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</si>
  <si>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</si>
  <si>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</si>
  <si>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</si>
  <si>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</si>
  <si>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</si>
  <si>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</si>
  <si>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</si>
  <si>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</si>
  <si>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</si>
  <si>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</si>
  <si>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</si>
  <si>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9.5.1.2.</t>
  </si>
  <si>
    <t>PN par izklaidējoša rakstura pasākumu rīkošanu</t>
  </si>
  <si>
    <t>9.5.1.4.</t>
  </si>
  <si>
    <t>PN par tirdzniecību publiskās vietās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</si>
  <si>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</si>
  <si>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</si>
  <si>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</si>
  <si>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</si>
  <si>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</si>
  <si>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</si>
  <si>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</si>
  <si>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</si>
  <si>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</si>
  <si>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</si>
  <si>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</si>
  <si>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</si>
  <si>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</si>
  <si>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</si>
  <si>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</si>
  <si>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</si>
  <si>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</si>
  <si>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Ieņēmumi no ēku un būvju īpašuma pārdošanas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</si>
  <si>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</si>
  <si>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</si>
  <si>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</si>
  <si>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</si>
  <si>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</si>
  <si>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</si>
  <si>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13.0.0.0.</t>
  </si>
  <si>
    <t>17.2.0.0.</t>
  </si>
  <si>
    <t>17.0.0.0.</t>
  </si>
  <si>
    <t>18.6.2.0.</t>
  </si>
  <si>
    <t>Pašvald.budžetā saņemtā valsts budžeta dotācija (brīvpusdienas)</t>
  </si>
  <si>
    <t>18.6.2.0</t>
  </si>
  <si>
    <t>Mērķdotācijas pedagogu atalgojumam, māc.grām, interešu izgl., tautas kolekt.</t>
  </si>
  <si>
    <t>Mērķdotācija maznodrošinātiem iedz.un asistentiem(soc.dienests Ķekava)</t>
  </si>
  <si>
    <t>Pārējās valsts dotācijas Sociālajam dienestam</t>
  </si>
  <si>
    <t>Programma "Latvijas skolas soma"</t>
  </si>
  <si>
    <t>Labklājības ministrijas atmaksa par aprūpes pakalpojumu bērniem ar invaliditāti</t>
  </si>
  <si>
    <t>Dotācija autoceļiem</t>
  </si>
  <si>
    <t>Līdzfinansējums Klientu apkalpošanas centram</t>
  </si>
  <si>
    <t>IZM mērķdotācija asistenta pakalp.nodrošināšanai pers.ar invaliditāti</t>
  </si>
  <si>
    <t>valsts finansējums Ukrainas bēgļu atbalstam nometņu dotācija</t>
  </si>
  <si>
    <t>VARAM finansējums  Ukrainas bēgļu atbalstam</t>
  </si>
  <si>
    <t>Mērķdotācija dažādiem projektiem</t>
  </si>
  <si>
    <t>18.6.3.0.</t>
  </si>
  <si>
    <t>ES finansējums Soc.dienesta projektiem</t>
  </si>
  <si>
    <t>Projekts Zaļā pārkārtošanās mazpilsētās pie transporta koridoriem(EcoCore)</t>
  </si>
  <si>
    <t xml:space="preserve">Proj. Līdzāspastāv. un atvērtas pārvaldības aģenti (Agents of Co-existence) </t>
  </si>
  <si>
    <t>ERAF finansējums Ķekavas sporta kluba ēkas energoefektivitātes paaugstināšanai</t>
  </si>
  <si>
    <t>ERAF finansējums jauna PII Titurgā būvniecībai</t>
  </si>
  <si>
    <t xml:space="preserve">ES līdzfinansējums Veselības veicināšanai un profilaksei Ķekavas novadā </t>
  </si>
  <si>
    <t>ES līdzfinansējums izglītojamo individuālo kompetenču attīstībai</t>
  </si>
  <si>
    <t>ERASMUS projekti izglītības iestādēs</t>
  </si>
  <si>
    <t>Baldones vidusskolas projekti</t>
  </si>
  <si>
    <t>Daugmales pamatskolas projekti</t>
  </si>
  <si>
    <t>LEADER projekts Tūrisma informācijas moderināzija Ķekavas novadā</t>
  </si>
  <si>
    <t>Transferti pašvaldībām (pārējie projekti)</t>
  </si>
  <si>
    <t>18.6.4.0.</t>
  </si>
  <si>
    <t>Dotācija no PFIF</t>
  </si>
  <si>
    <t>19.2.0.0.</t>
  </si>
  <si>
    <t>Ieņēmumi izglītības funkciju nodrošināšanai</t>
  </si>
  <si>
    <t>19.0.0.0.</t>
  </si>
  <si>
    <t>Ieņēmumi no vadošā partnera grupas īstenotajiem ES projektiem</t>
  </si>
  <si>
    <t>21.3.4.0.</t>
  </si>
  <si>
    <t>Procentu ieņēmumi no pašu ieguldījumiem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</si>
  <si>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</si>
  <si>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</si>
  <si>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</si>
  <si>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</si>
  <si>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</si>
  <si>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</si>
  <si>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</si>
  <si>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Baložu vidusskolas piebūves būvniecība</t>
  </si>
  <si>
    <t>Aizņēmums Ķekavas vidusskolas sporta hallei, Gaismas iela 7A</t>
  </si>
  <si>
    <t>Aizņēmums Ķekavas sporta kluba ēkas energoefektivitātes paaugstināšanai</t>
  </si>
  <si>
    <t>Aizņēmums Titurgas PII apkārtējo ceļu infrastruktūras būvniecībai</t>
  </si>
  <si>
    <t>Aizņēmums Odukalna ielas pārbūvei</t>
  </si>
  <si>
    <t>Aizņēmums Ķeguma prospekta pārbūvei</t>
  </si>
  <si>
    <t>Saistības kopā</t>
  </si>
  <si>
    <t>Projektu, dotāciju konta atlikums gada sākumā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</si>
  <si>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</si>
  <si>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</si>
  <si>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</si>
  <si>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</si>
  <si>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</si>
  <si>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</si>
  <si>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</si>
  <si>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</si>
  <si>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>Pamatbudžeta ieņēmumi (PVN maksājumi)</t>
  </si>
  <si>
    <t xml:space="preserve">Deputātu, komiteju un komisiju darbs </t>
  </si>
  <si>
    <t xml:space="preserve">Vēlēšanu komisija </t>
  </si>
  <si>
    <t>01.721</t>
  </si>
  <si>
    <t>Iekšējā parāda procentu nomaksa</t>
  </si>
  <si>
    <t>01.890</t>
  </si>
  <si>
    <t>Līdzekļi neparedzētiem gadījumiem</t>
  </si>
  <si>
    <t>01.830</t>
  </si>
  <si>
    <t>Norēķini par izglītības pakalpojumiem</t>
  </si>
  <si>
    <t>Norēķini par iemaksām PFIF (par iepriekšējo gadu)</t>
  </si>
  <si>
    <t>Norēķini par iemaksām PFIF</t>
  </si>
  <si>
    <t>01.000</t>
  </si>
  <si>
    <t>VISPĀRĒJIE VALDĪBAS DIENESTI</t>
  </si>
  <si>
    <t>03.110</t>
  </si>
  <si>
    <t>Pašvaldības policija</t>
  </si>
  <si>
    <t>03.000</t>
  </si>
  <si>
    <t>SABIEDRISKĀ KĀRTĪBA UN DROŠĪBA</t>
  </si>
  <si>
    <t>04.900</t>
  </si>
  <si>
    <t xml:space="preserve">Attīstības un būvniecības pārvalde </t>
  </si>
  <si>
    <t>04.510</t>
  </si>
  <si>
    <t>Ielu un ceļu apsaimniekošana un remonts</t>
  </si>
  <si>
    <t>Projekts Zaļā pārkārtošanās mazpilsētās pie transporta koridoriem (EcoCore)</t>
  </si>
  <si>
    <t>Projekts Līdzpastāvēšanas un atvērtas pārvaldības aģenti (Agents of Co-existence)</t>
  </si>
  <si>
    <t>Projekts Erasmus + Guidance&amp; Digital tools and method</t>
  </si>
  <si>
    <t>Valsts dotācija autoceļiem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</si>
  <si>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</si>
  <si>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</si>
  <si>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</si>
  <si>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</si>
  <si>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</si>
  <si>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</si>
  <si>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</si>
  <si>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</si>
  <si>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</si>
  <si>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Ķekavas sporta kluba ēkas energoefektivitātes paaugstināšana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</si>
  <si>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</si>
  <si>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</si>
  <si>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</si>
  <si>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</si>
  <si>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</si>
  <si>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</si>
  <si>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</si>
  <si>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>Ķekavas novada veselības un sociālās aprūpes centrs - Ārstniecības pakalpojumu nodaļa</t>
  </si>
  <si>
    <t>07.450</t>
  </si>
  <si>
    <t>07.000</t>
  </si>
  <si>
    <t>VESELĪBA</t>
  </si>
  <si>
    <t>08.210</t>
  </si>
  <si>
    <t>Ķekavas novada centrālā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</si>
  <si>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</si>
  <si>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</si>
  <si>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</si>
  <si>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</si>
  <si>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08.101</t>
  </si>
  <si>
    <t>Ķekavas novada sporta centrs</t>
  </si>
  <si>
    <t>08.330</t>
  </si>
  <si>
    <t>Izdevums "Ķekavas novads"</t>
  </si>
  <si>
    <t>08.620</t>
  </si>
  <si>
    <t>Pārējie kultūras un sporta pasākumi</t>
  </si>
  <si>
    <t>Baldones kultūras centrs</t>
  </si>
  <si>
    <t>Izdevumi Ķekavas novada tūrisma informācijas centru darbībai</t>
  </si>
  <si>
    <t>Starptautiskās sadarbības projekti</t>
  </si>
  <si>
    <t>08.000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</si>
  <si>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</si>
  <si>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</si>
  <si>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</si>
  <si>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</si>
  <si>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</si>
  <si>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</si>
  <si>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</si>
  <si>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</si>
  <si>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</si>
  <si>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</si>
  <si>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</si>
  <si>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</si>
  <si>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</si>
  <si>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</si>
  <si>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</si>
  <si>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</si>
  <si>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</si>
  <si>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</si>
  <si>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novada sporta skola </t>
  </si>
  <si>
    <t>Ķekavas novada sporta centrs - Baldones sporta komplekss</t>
  </si>
  <si>
    <t>Skolu Jaunatnes dziesmu un deju svētki</t>
  </si>
  <si>
    <t>09.810</t>
  </si>
  <si>
    <t>Projekts Izglītojamo kompetenču attīstība</t>
  </si>
  <si>
    <t>Programma Skolas soma</t>
  </si>
  <si>
    <t>09.820</t>
  </si>
  <si>
    <t>Izglītības iestāžu ēku uzturēšana un attīstība</t>
  </si>
  <si>
    <t>Asistenti IZM finansējums</t>
  </si>
  <si>
    <t>Projekts RE-ACT</t>
  </si>
  <si>
    <t>09.910</t>
  </si>
  <si>
    <t>Projekts Karjeras atbalsts visp. un profes. izglīt. iestādēs</t>
  </si>
  <si>
    <t xml:space="preserve">Izglītības, kultūras un sporta pārvalde </t>
  </si>
  <si>
    <t>09.600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</si>
  <si>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</si>
  <si>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</si>
  <si>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</si>
  <si>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</si>
  <si>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</si>
  <si>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</si>
  <si>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</si>
  <si>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>Ķekavas novada veselības un sociālās aprūpes centrs</t>
  </si>
  <si>
    <t>10.400</t>
  </si>
  <si>
    <t>Ķekavas novada bāriņtiesa</t>
  </si>
  <si>
    <t>Pirmsskolas vecuma bērnu nodrošināšana ar vietām PII</t>
  </si>
  <si>
    <t>Izdevumi ukraiņu bēgļu atbalstam</t>
  </si>
  <si>
    <t>Izdevumi ukraiņu bēgļu atbalstam nometņu dotācija</t>
  </si>
  <si>
    <t>10.000</t>
  </si>
  <si>
    <t>SOCIĀLĀ AIZSARDZĪBA</t>
  </si>
  <si>
    <t>IZDEVUMI KOPĀ</t>
  </si>
  <si>
    <t>Kredīta pamatsummas atmaksa no dotācijas autoceļiem</t>
  </si>
  <si>
    <t>Līdzekļu atlikums gada beigās (ERAF ANM potecniālais finansējums)</t>
  </si>
  <si>
    <t>FINANSĒŠANA</t>
  </si>
  <si>
    <t>PAVISAM IZDEVUMI</t>
  </si>
  <si>
    <t>ZIEDOJUMU IEŅĒMUMI</t>
  </si>
  <si>
    <t>23.4.1.0.</t>
  </si>
  <si>
    <t>Saņemtie ziedojumi no juridiskām personām</t>
  </si>
  <si>
    <t>23.4.2.0.</t>
  </si>
  <si>
    <t>Saņemtie ziedojumi natūrā</t>
  </si>
  <si>
    <t>23.5.1.0.</t>
  </si>
  <si>
    <t>Saņemtie ziedojumi no fiziskām  personām</t>
  </si>
  <si>
    <t>Līdzekļu atlikums gada sākumā</t>
  </si>
  <si>
    <t>ZIEDOJUMU IZDEVUMI</t>
  </si>
  <si>
    <t>Pašvaldību teritoriju un mājokļu apsaimniekošana</t>
  </si>
  <si>
    <t>Atpūta, kultūra un sports</t>
  </si>
  <si>
    <t>Izglītība</t>
  </si>
  <si>
    <t>Sociālā aizsardzība</t>
  </si>
  <si>
    <t>Līdzekļu atlikums gada beigās</t>
  </si>
  <si>
    <t>KOPĀ  IZDEVUMI</t>
  </si>
  <si>
    <t>Atlīdzība</t>
  </si>
  <si>
    <t>ERAF projekts (85%) Publiskās ārtelpas attīstība</t>
  </si>
  <si>
    <t xml:space="preserve">Ceļu investīciju projekti </t>
  </si>
  <si>
    <t>2026.plāns</t>
  </si>
  <si>
    <t>2027.plāns</t>
  </si>
  <si>
    <t>Projekts - Administratīvās spējas - būtisks labas pārvaldības rīks (Ad_Cap4Good_Gov)</t>
  </si>
  <si>
    <t>Projekts - Publisko un korporatīvo ilgtspējas mērķu saskaņošana (ACROSS)</t>
  </si>
  <si>
    <t>Projekts Ad_Cap4Good_Gov</t>
  </si>
  <si>
    <t>Projekts bērnu pieskatīšans pakalpojumi Ķekavas novadā</t>
  </si>
  <si>
    <t>Valsts mērķdotācija Latvijas skolu jaunatnes dziesmu un deju svētkiem</t>
  </si>
  <si>
    <t>Pļavniekkalna sākumskolas projekti</t>
  </si>
  <si>
    <t>ERAF ANM projekta finansējums (ceļu projekti)</t>
  </si>
  <si>
    <t>Projekts - Personu mobilitātes mācību nolūkos (ERASMUS +, Nr.2024-1-LV01-KA121-SCH-000225063)</t>
  </si>
  <si>
    <t>Projekts - Personu mobilitātes mācību nolūkos (ERASMUS+, Nr.2024-1-LV01-KA121-VET-000235705 )</t>
  </si>
  <si>
    <t>Projekts - Sabiedrības digitālo prasmju attīstība</t>
  </si>
  <si>
    <t>Projekts - Bērnu pieskatīšanas pakalpojumi Ķekavas novadā</t>
  </si>
  <si>
    <t>Projekts - Proti un dari 2.0</t>
  </si>
  <si>
    <t>Pārējie kultūras un sporta pasākumi - uzņēmējdarbība</t>
  </si>
  <si>
    <t>Līdzfinansējums remigrācijas konkursam</t>
  </si>
  <si>
    <t>Projekts - Piekļuves veicināšana ūdens tūrisma aktivitātēm (RIVERWAYS II / Upesceļi II)</t>
  </si>
  <si>
    <t>Projekts - Publiskās ārtelpas attīstība Ķekavas pilsētas galvenajā laukumā Ābeļdārzā</t>
  </si>
  <si>
    <t>Aizņēmums Publiskās ārtelpas attīstībai (Ābeļdārzs)</t>
  </si>
  <si>
    <t>Ķekavas novada sporta centra projekti</t>
  </si>
  <si>
    <t>2024.izpilde</t>
  </si>
  <si>
    <t>Aizņēmums Daugmales pamatskolas sporta laukuma pārbūvei</t>
  </si>
  <si>
    <t>Projekts - Āra trenažieru ierīkošana - Ķekavas novada iedzīvotāju veselības veicināšanai</t>
  </si>
  <si>
    <t>Aizņēmums Satiksmes drošības uzlabošana Gaismas ielas (autoceļš V6) krustojumā ar autoceļu AC V6 – Ķekavas putnu fabrika, Ķekava</t>
  </si>
  <si>
    <t>ANM - Apvienotā gājēju ceļa un veloceļa izbūve gar autoceļu A7 no Ķekavas līdz Katlakalnam (Pļavniekkalna ielai), satiksmes drošibas uzlabošana</t>
  </si>
  <si>
    <t>ANM - Apvienotā gājēju ceļa un veloceļa izbūve gar autoceļu A7 Ķekavas pagastā, Ķekavas novadā, no Ķekavas apvedceļa (Naudītes iela) līdz Pļavniekkalna ielai</t>
  </si>
  <si>
    <t>ANM - Apvienotā gājēju ceļa un veloceļa izbūve no Ķekavas līdz autoceļa P137 Lapenieki–Ķekava–Ģūģi krustojumam ar autoceļu A5, Ķekavas pagasts, Ķekavas novads</t>
  </si>
  <si>
    <t>ANM - Apvienotā gājēju ceļa un veloceļa izbūve gar Ziemeļu ielu Ķekavā, Ķekavas pagastā, Ķekavas novadā, no autoceļa A7 līdz autoceļum A5</t>
  </si>
  <si>
    <t>18.6.3.0</t>
  </si>
  <si>
    <t>PII Ieviņa projekti</t>
  </si>
  <si>
    <t>4.1.2.0.</t>
  </si>
  <si>
    <t>21.3.5.0</t>
  </si>
  <si>
    <t>21.1.9.0</t>
  </si>
  <si>
    <t>Maksa par izglītības pakalpojumiem</t>
  </si>
  <si>
    <t>21.3.7.0</t>
  </si>
  <si>
    <t>Ieņēmumi par dokumentu izsniegšanu un kancelejas pakalpojumiem</t>
  </si>
  <si>
    <t>21.3.8.0</t>
  </si>
  <si>
    <t>Ieņēmumi par nomu un īri</t>
  </si>
  <si>
    <t>21.3.9.0.</t>
  </si>
  <si>
    <t>Ieņēmumi par pārējiem sniegtajiem maksas pakalpojumiem</t>
  </si>
  <si>
    <t>Nacionālā veselības dienesta finansējums - Ārstniecisko pakalpojumu nodaļa</t>
  </si>
  <si>
    <t>Pamatkapitāla palielināšana SIA "Ķekavas nami"</t>
  </si>
  <si>
    <t>Aizņēmums Jaunsila ceļa pārbūvei Ķekavā, Ķekavas novadā</t>
  </si>
  <si>
    <t>Projekts Atbalsts izglītības iestāžu pašpārvalžu attīstībai programmas "Kontakts" iniciatīvu projektu īstenošanai</t>
  </si>
  <si>
    <t>Neformālās izglītības pasākumi, t.sk. latviešu valodas apguve Ukrainas bērniem un jauniešiem</t>
  </si>
  <si>
    <t>Ķekavas novada domes</t>
  </si>
  <si>
    <t>Speciālā dotācija no valsts budžeta saskaņā ar MK noteikumiem Nr.877</t>
  </si>
  <si>
    <t>PLAN</t>
  </si>
  <si>
    <t>Mērķdotācijas indikatīvais plāns</t>
  </si>
  <si>
    <t>2025.gads</t>
  </si>
  <si>
    <t>2026.gads</t>
  </si>
  <si>
    <t>2027.gads</t>
  </si>
  <si>
    <t>KOPA</t>
  </si>
  <si>
    <t>Kopā (1000PL + 2000PL + 5000PL)</t>
  </si>
  <si>
    <t>1000PL</t>
  </si>
  <si>
    <t>2000PL</t>
  </si>
  <si>
    <t>Preces un pakalpojumi</t>
  </si>
  <si>
    <t>2000PL_I</t>
  </si>
  <si>
    <t>t. sk. tranzīta ielām</t>
  </si>
  <si>
    <t>2000PL_T</t>
  </si>
  <si>
    <t>tiltiem</t>
  </si>
  <si>
    <t>2000PL_S</t>
  </si>
  <si>
    <t>satiksmes drošības uzlabošanai</t>
  </si>
  <si>
    <t>2000PL_A</t>
  </si>
  <si>
    <t>autoceļiem un ielām, pa kurām kursē sabiedriskais transports</t>
  </si>
  <si>
    <t>2000PL_P</t>
  </si>
  <si>
    <t>pārējie autoceļu un ielu uzturēšanas darbi</t>
  </si>
  <si>
    <t>5000PL</t>
  </si>
  <si>
    <t>Pamatkapitāla veidošana</t>
  </si>
  <si>
    <t>5000PL_I</t>
  </si>
  <si>
    <t>5000PL_T</t>
  </si>
  <si>
    <t>5000PL_S</t>
  </si>
  <si>
    <t>5000PL_A</t>
  </si>
  <si>
    <t>5000PL_P</t>
  </si>
  <si>
    <t>pārējie autoceļu un ielu būvniecības darbi</t>
  </si>
  <si>
    <t>ATPŪTA, KULTŪRA UN RELIĢIJA</t>
  </si>
  <si>
    <t>Klientu apkalpošanas centra nodrošināšana</t>
  </si>
  <si>
    <t/>
  </si>
  <si>
    <t>Akcijas un cita līdzdalība pašu kapitālā</t>
  </si>
  <si>
    <t>3</t>
  </si>
  <si>
    <t>2</t>
  </si>
  <si>
    <t>1</t>
  </si>
  <si>
    <t xml:space="preserve">  7700</t>
  </si>
  <si>
    <t xml:space="preserve">  Starptautiskā sadarbība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</si>
  <si>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</si>
  <si>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</si>
  <si>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</si>
  <si>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</si>
  <si>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</si>
  <si>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</si>
  <si>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</si>
  <si>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</si>
  <si>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</si>
  <si>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</si>
  <si>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</si>
  <si>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</si>
  <si>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</si>
  <si>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</si>
  <si>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5200</t>
  </si>
  <si>
    <t xml:space="preserve">  Pamatlīdzekļi, ieguldījuma īpašumi un bioloģiskie aktīvi</t>
  </si>
  <si>
    <t xml:space="preserve">  5100</t>
  </si>
  <si>
    <t xml:space="preserve">  Nemateriālie ieguldījumi</t>
  </si>
  <si>
    <t>5000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</si>
  <si>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</si>
  <si>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</si>
  <si>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</si>
  <si>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</si>
  <si>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</si>
  <si>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</si>
  <si>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</si>
  <si>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</si>
  <si>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</si>
  <si>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</si>
  <si>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</si>
  <si>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</si>
  <si>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</si>
  <si>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</si>
  <si>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2300</t>
  </si>
  <si>
    <t xml:space="preserve">  Krājumi, materiāli, energoresursi, preces, biroja preces un inventārs, kurus neuzskaita kodā 5000</t>
  </si>
  <si>
    <t xml:space="preserve">  2200</t>
  </si>
  <si>
    <t xml:space="preserve">  Pakalpojumi</t>
  </si>
  <si>
    <t xml:space="preserve">  2100</t>
  </si>
  <si>
    <t xml:space="preserve">  Mācību, darba un dienesta komandējumi, darba braucieni</t>
  </si>
  <si>
    <t>2000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</si>
  <si>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</si>
  <si>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</si>
  <si>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</si>
  <si>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</si>
  <si>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</si>
  <si>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Izdevumi atbilstoši ekonomiskajām kategorijām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</si>
  <si>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</si>
  <si>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</si>
  <si>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</si>
  <si>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</si>
  <si>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</si>
  <si>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</si>
  <si>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Vispārējie valdības dienesti</t>
  </si>
  <si>
    <t>Izdevumi atbilstoši funkcionālajām kategorijām</t>
  </si>
  <si>
    <t>EUR</t>
  </si>
  <si>
    <t>Apstiprināts 2025. gadam</t>
  </si>
  <si>
    <t>Budžeta kategoriju kodi</t>
  </si>
  <si>
    <t>Rādītāju nosaukumi</t>
  </si>
  <si>
    <t>Izdevumu kopsavilkums atbilstoši funkcionālajām un ekonomiskajām kategorijām</t>
  </si>
  <si>
    <t>KOPĀ IZDEVUMI</t>
  </si>
  <si>
    <t>Fiansēšana</t>
  </si>
  <si>
    <t>Saņemto aizņēmumu atmaksa</t>
  </si>
  <si>
    <t>Līdzekļu atlikums perioda beigās</t>
  </si>
  <si>
    <t>Aizņēmums Pļavniekkalna sākumskolas esošās skolas ēkas pārbūvei</t>
  </si>
  <si>
    <t xml:space="preserve">    F22010000 AS</t>
  </si>
  <si>
    <t xml:space="preserve">    Pieprasījuma noguldījumu atlikums gada sākumā</t>
  </si>
  <si>
    <t>F20010000</t>
  </si>
  <si>
    <t>Naudas līdzekļi un noguldījumi (bilances aktīvā)</t>
  </si>
  <si>
    <t>IV FINANSĒŠANA - kopā</t>
  </si>
  <si>
    <t>III Ieņēmumu pārsniegums (+) deficīts (-) (I-II)</t>
  </si>
  <si>
    <t>II IZDEVUMI - kopā</t>
  </si>
  <si>
    <r>
      <t xml:space="preserve">Ķekavas novada pašvaldības domes priekšsēdētāja </t>
    </r>
    <r>
      <rPr>
        <i/>
        <sz val="12"/>
        <rFont val="Times New Roman"/>
        <family val="1"/>
        <charset val="186"/>
      </rPr>
      <t>V. Baire</t>
    </r>
  </si>
  <si>
    <t>5. pielikums</t>
  </si>
  <si>
    <t xml:space="preserve">2025. gada 6. februāra saistošajiem noteikumiem Nr. 2/2025 </t>
  </si>
  <si>
    <t>Ķekavas novada pašvaldības autoceļu un ielu finansēšanai paredzētās mērķdotācijas  indikatīvais plāns 2025.–2027. gadam</t>
  </si>
  <si>
    <t>4. pielikums</t>
  </si>
  <si>
    <t xml:space="preserve"> Kopsavilkums – ziedojumi – izdevumi atbilstoši ekonomiskajām kategorijām</t>
  </si>
  <si>
    <t>1. pielikums</t>
  </si>
  <si>
    <r>
      <t>Ķekavas novada pašvaldības domes priekšsēdētāja</t>
    </r>
    <r>
      <rPr>
        <i/>
        <sz val="11"/>
        <color theme="1"/>
        <rFont val="Calibri"/>
        <family val="2"/>
        <charset val="186"/>
        <scheme val="minor"/>
      </rPr>
      <t xml:space="preserve"> V. Baire</t>
    </r>
  </si>
  <si>
    <t>3. pielikums</t>
  </si>
  <si>
    <t xml:space="preserve">2025.gada 6. februāra saistošajiem noteikumiem Nr. 2/2025 </t>
  </si>
  <si>
    <t>2. pielikums</t>
  </si>
  <si>
    <t>Projekts "Digitālā darba ar jaunatni sistēmas attīstība pašvaldībās"</t>
  </si>
  <si>
    <t xml:space="preserve">projekts "Izglītojoša pilsētu kopiena: Eiropas vides tīkls jaunatnes iespēju nodrošināšanai un kopienas veidošanai" </t>
  </si>
  <si>
    <t xml:space="preserve">Projekts "Jaunatnes vadīts ceļš no nulles par varoni (YouthZero2Hero)" </t>
  </si>
  <si>
    <t>projekts "Izglītojoša pilsētu kopiena: Eiropas vides tīkls jaunatnes iespēju nodrošināšanai un kopienas veidošanai" (Ed.U.Co.)</t>
  </si>
  <si>
    <t>Projekts "Izglītojoša pilsētu kopiena: Eiropas vides tīkls jaunatnes iespēju nodrošināšanai un kopienas veidošanai" (Ed.U.Co)</t>
  </si>
  <si>
    <t>2025. gada 6. februāra saistošajiem noteikumiem Nr. 2/2023</t>
  </si>
  <si>
    <t>Izmaiņas</t>
  </si>
  <si>
    <t>2025.apstiprināts</t>
  </si>
  <si>
    <t>9.2.9.3</t>
  </si>
  <si>
    <t xml:space="preserve">Valsts nodeva par zemes dzīļu izmantošanas licenci </t>
  </si>
  <si>
    <t>9.2.0.0</t>
  </si>
  <si>
    <t>13.1.0.0</t>
  </si>
  <si>
    <t>IKS pārvaldes metodiķis- interešu izglītība ( IZM valsts finansējums)</t>
  </si>
  <si>
    <t>Neformālās izglītības pasākumi, t.sk. latviešu valodas apguve, Ukrainas bērniem un jauniešiem</t>
  </si>
  <si>
    <t>IZM finansējums pedagogu profesionālās kompetences pilnveidei par vardarbības novēršanas un labbūtības veicināšanas pasākumiem</t>
  </si>
  <si>
    <t>Projekts - Ķekavas novada jaunatnes politikas plānošanas dokumentu izstrāde</t>
  </si>
  <si>
    <t>Ķekavas novada centrālās bibliotēkas projekts</t>
  </si>
  <si>
    <t>ES finansējums SAC (kompensācija par supervīzijām)</t>
  </si>
  <si>
    <t>Projekts - Nojumes sabiedrisko aktivitāšu dažādošanai Ķekavas novadā</t>
  </si>
  <si>
    <t>Baložu vidusskolas projekti</t>
  </si>
  <si>
    <t>Projekts - Pedagogu profesionālā atbalsta sistēmas izveide</t>
  </si>
  <si>
    <t>Projekts - STEM un pilsoniskās līdzdalības norises plašākai izglītības pieredzei un karjeras izvēlei</t>
  </si>
  <si>
    <t>Projekts - Integrēta "skola-kopiena" sadarbības programma atstumtības riska mazināšanai izglītības iestādēs</t>
  </si>
  <si>
    <t>Projekts -Veselības veicināšana un slimību profilakse Ķekavas novadā</t>
  </si>
  <si>
    <t>PII Zvaigznīte</t>
  </si>
  <si>
    <t>Projekts - Nacionālie koordinatori Eiropas programmas ieviešanai Latvijas pieaugušo izglītībā</t>
  </si>
  <si>
    <t>Kredīta pamatsummas atmaksa(pamatbudžets)</t>
  </si>
  <si>
    <t>līdzekļu atlikums gada beigās (Baložu vidusskolas projekts)</t>
  </si>
  <si>
    <t>Grozījumi (+/-)</t>
  </si>
  <si>
    <t>Precizētais 2025. gada budžets</t>
  </si>
  <si>
    <t>9.4.6.0.</t>
  </si>
  <si>
    <t>Valsts nodeva par speciālu atļauju (licenču) izsniegšanu</t>
  </si>
  <si>
    <t>EKII proj. "Siltumnīcefekta gāzu emisiju samazināš.Ķekavas pašv. Apgaism.infrastruktūrā"</t>
  </si>
  <si>
    <t>VARAM finansējums projektam - Piekļuves veicināšana ūdens tūrisma aktivitātēm (RIVERWAYS II / Upesceļi II)</t>
  </si>
  <si>
    <t>Aizņēmums sporta laukuma izbūvei Sporta ielā 1, Katlakalnā, Ķekavas novadā</t>
  </si>
  <si>
    <r>
      <rPr>
        <sz val="9"/>
        <rFont val="Times New Roman"/>
        <family val="1"/>
        <charset val="186"/>
      </rPr>
      <t>Ķekavas novada pašvaldības domes priekšsēdētāja</t>
    </r>
    <r>
      <rPr>
        <i/>
        <sz val="9"/>
        <rFont val="Times New Roman"/>
        <family val="1"/>
        <charset val="186"/>
      </rPr>
      <t xml:space="preserve"> V. Baire</t>
    </r>
  </si>
  <si>
    <r>
      <t xml:space="preserve">Ķekavas novada pašvaldības domes priekšsēdētāja </t>
    </r>
    <r>
      <rPr>
        <i/>
        <sz val="10"/>
        <rFont val="Times New Roman"/>
        <family val="1"/>
        <charset val="186"/>
      </rPr>
      <t>V. Baire</t>
    </r>
  </si>
  <si>
    <t xml:space="preserve">2025. gada 11. decembra saistošajiem noteikumiem Nr. 26/2025 </t>
  </si>
  <si>
    <t xml:space="preserve">    Izdevumi par sakaru pakalpojumiem</t>
  </si>
  <si>
    <t xml:space="preserve">    2210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</si>
</sst>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_-* #,##0_-;\-* #,##0_-;_-* &quot;-&quot;??_-;_-@_-"/>
    <numFmt numFmtId="166" formatCode="0.000"/>
  </numFmts>
  <fonts count="3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sz val="9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charset val="186"/>
      <scheme val="minor"/>
    </font>
    <font>
      <b/>
      <sz val="11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1"/>
      <color rgb="FF000000"/>
      <name val="Calibri"/>
      <family val="2"/>
      <charset val="186"/>
      <scheme val="minor"/>
    </font>
    <font>
      <sz val="9.5"/>
      <color rgb="FF00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6"/>
      <color indexed="8"/>
      <name val="f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0"/>
      <name val="Times New Roman"/>
      <family val="1"/>
    </font>
    <font>
      <i/>
      <sz val="9"/>
      <name val="Times New Roman"/>
      <family val="1"/>
      <charset val="186"/>
    </font>
    <font>
      <i/>
      <sz val="1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4" fillId="0" borderId="0"/>
    <xf numFmtId="0" fontId="15" fillId="0" borderId="0"/>
    <xf numFmtId="0" fontId="16" fillId="0" borderId="0"/>
    <xf numFmtId="43" fontId="20" fillId="0" borderId="0" applyFont="0" applyFill="0" applyBorder="0" applyAlignment="0" applyProtection="0"/>
  </cellStyleXfs>
  <cellXfs count="201">
    <xf numFmtId="0" fontId="0" fillId="0" borderId="0" xfId="0"/>
    <xf numFmtId="164" fontId="2" fillId="0" borderId="0" xfId="1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left"/>
    </xf>
    <xf numFmtId="164" fontId="7" fillId="0" borderId="1" xfId="1" applyNumberFormat="1" applyFont="1" applyBorder="1"/>
    <xf numFmtId="164" fontId="5" fillId="2" borderId="1" xfId="1" applyNumberFormat="1" applyFont="1" applyFill="1" applyBorder="1"/>
    <xf numFmtId="0" fontId="7" fillId="0" borderId="1" xfId="0" applyFont="1" applyBorder="1" applyAlignment="1">
      <alignment horizontal="left"/>
    </xf>
    <xf numFmtId="3" fontId="0" fillId="0" borderId="0" xfId="0" applyNumberFormat="1"/>
    <xf numFmtId="0" fontId="7" fillId="3" borderId="1" xfId="0" applyFont="1" applyFill="1" applyBorder="1" applyAlignment="1">
      <alignment horizontal="left"/>
    </xf>
    <xf numFmtId="0" fontId="7" fillId="0" borderId="2" xfId="0" applyFont="1" applyBorder="1" applyAlignment="1">
      <alignment wrapText="1"/>
    </xf>
    <xf numFmtId="0" fontId="7" fillId="0" borderId="0" xfId="0" applyFont="1"/>
    <xf numFmtId="0" fontId="5" fillId="0" borderId="1" xfId="0" applyFont="1" applyBorder="1" applyAlignment="1">
      <alignment horizontal="left"/>
    </xf>
    <xf numFmtId="0" fontId="5" fillId="2" borderId="1" xfId="0" applyFont="1" applyFill="1" applyBorder="1"/>
    <xf numFmtId="0" fontId="8" fillId="0" borderId="0" xfId="0" applyFont="1"/>
    <xf numFmtId="0" fontId="7" fillId="0" borderId="1" xfId="0" applyFont="1" applyBorder="1"/>
    <xf numFmtId="0" fontId="5" fillId="0" borderId="0" xfId="0" applyFont="1" applyAlignment="1">
      <alignment horizontal="left"/>
    </xf>
    <xf numFmtId="0" fontId="13" fillId="0" borderId="0" xfId="0" applyFont="1"/>
    <xf numFmtId="0" fontId="5" fillId="0" borderId="3" xfId="0" applyFont="1" applyBorder="1" applyAlignment="1">
      <alignment horizontal="left"/>
    </xf>
    <xf numFmtId="0" fontId="5" fillId="0" borderId="3" xfId="0" applyFont="1" applyBorder="1"/>
    <xf numFmtId="164" fontId="5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4" fillId="2" borderId="1" xfId="0" applyFont="1" applyFill="1" applyBorder="1"/>
    <xf numFmtId="164" fontId="8" fillId="0" borderId="0" xfId="1" applyNumberFormat="1" applyFont="1"/>
    <xf numFmtId="0" fontId="10" fillId="0" borderId="0" xfId="0" applyFont="1"/>
    <xf numFmtId="0" fontId="5" fillId="0" borderId="1" xfId="0" applyFont="1" applyBorder="1"/>
    <xf numFmtId="0" fontId="7" fillId="3" borderId="1" xfId="0" applyFont="1" applyFill="1" applyBorder="1"/>
    <xf numFmtId="0" fontId="5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3" fontId="5" fillId="0" borderId="0" xfId="0" applyNumberFormat="1" applyFont="1"/>
    <xf numFmtId="165" fontId="0" fillId="0" borderId="0" xfId="1" applyNumberFormat="1" applyFont="1"/>
    <xf numFmtId="165" fontId="7" fillId="0" borderId="0" xfId="1" applyNumberFormat="1" applyFont="1"/>
    <xf numFmtId="0" fontId="4" fillId="0" borderId="0" xfId="0" applyFont="1" applyAlignment="1">
      <alignment horizontal="right"/>
    </xf>
    <xf numFmtId="165" fontId="7" fillId="0" borderId="0" xfId="1" applyNumberFormat="1" applyFont="1" applyFill="1"/>
    <xf numFmtId="0" fontId="16" fillId="0" borderId="0" xfId="4"/>
    <xf numFmtId="0" fontId="18" fillId="0" borderId="4" xfId="4" applyFont="1" applyBorder="1" applyAlignment="1">
      <alignment horizontal="center" vertical="center" wrapText="1"/>
    </xf>
    <xf numFmtId="0" fontId="19" fillId="0" borderId="5" xfId="4" applyFont="1" applyBorder="1" applyAlignment="1">
      <alignment horizontal="left" vertical="center" wrapText="1"/>
    </xf>
    <xf numFmtId="165" fontId="19" fillId="0" borderId="5" xfId="5" applyNumberFormat="1" applyFont="1" applyBorder="1" applyAlignment="1">
      <alignment horizontal="right" vertical="center" wrapText="1"/>
    </xf>
    <xf numFmtId="0" fontId="18" fillId="0" borderId="5" xfId="4" applyFont="1" applyBorder="1" applyAlignment="1">
      <alignment horizontal="left" vertical="center" wrapText="1" indent="2"/>
    </xf>
    <xf numFmtId="0" fontId="18" fillId="0" borderId="5" xfId="4" applyFont="1" applyBorder="1" applyAlignment="1">
      <alignment horizontal="left" wrapText="1" indent="1"/>
    </xf>
    <xf numFmtId="165" fontId="18" fillId="0" borderId="5" xfId="5" applyNumberFormat="1" applyFont="1" applyBorder="1" applyAlignment="1">
      <alignment horizontal="right" vertical="center"/>
    </xf>
    <xf numFmtId="0" fontId="18" fillId="0" borderId="5" xfId="4" applyFont="1" applyBorder="1" applyAlignment="1">
      <alignment horizontal="left" vertical="center" wrapText="1" indent="1"/>
    </xf>
    <xf numFmtId="165" fontId="18" fillId="0" borderId="5" xfId="5" applyNumberFormat="1" applyFont="1" applyBorder="1" applyAlignment="1">
      <alignment horizontal="right" vertical="center" wrapText="1"/>
    </xf>
    <xf numFmtId="0" fontId="18" fillId="0" borderId="5" xfId="4" applyFont="1" applyBorder="1" applyAlignment="1">
      <alignment horizontal="right" vertical="center" wrapText="1"/>
    </xf>
    <xf numFmtId="0" fontId="21" fillId="0" borderId="5" xfId="4" applyFont="1" applyBorder="1" applyAlignment="1">
      <alignment horizontal="left" vertical="center" wrapText="1" indent="2"/>
    </xf>
    <xf numFmtId="0" fontId="25" fillId="0" borderId="0" xfId="0" applyFont="1"/>
    <xf numFmtId="165" fontId="4" fillId="0" borderId="0" xfId="1" applyNumberFormat="1" applyFont="1" applyAlignment="1">
      <alignment horizontal="right"/>
    </xf>
    <xf numFmtId="165" fontId="3" fillId="0" borderId="0" xfId="1" applyNumberFormat="1" applyFont="1" applyAlignment="1">
      <alignment horizontal="right"/>
    </xf>
    <xf numFmtId="165" fontId="7" fillId="0" borderId="0" xfId="1" applyNumberFormat="1" applyFont="1" applyAlignment="1">
      <alignment horizontal="right"/>
    </xf>
    <xf numFmtId="2" fontId="28" fillId="0" borderId="10" xfId="0" applyNumberFormat="1" applyFont="1" applyBorder="1" applyAlignment="1">
      <alignment horizontal="right" wrapText="1"/>
    </xf>
    <xf numFmtId="0" fontId="28" fillId="0" borderId="10" xfId="0" applyFont="1" applyBorder="1" applyAlignment="1">
      <alignment horizontal="left" wrapText="1"/>
    </xf>
    <xf numFmtId="0" fontId="22" fillId="0" borderId="10" xfId="0" applyFont="1" applyBorder="1" applyAlignment="1">
      <alignment horizontal="left" wrapText="1"/>
    </xf>
    <xf numFmtId="2" fontId="27" fillId="0" borderId="10" xfId="0" applyNumberFormat="1" applyFont="1" applyBorder="1" applyAlignment="1">
      <alignment horizontal="right" wrapText="1"/>
    </xf>
    <xf numFmtId="0" fontId="27" fillId="0" borderId="10" xfId="0" applyFont="1" applyBorder="1" applyAlignment="1">
      <alignment horizontal="left" wrapText="1"/>
    </xf>
    <xf numFmtId="0" fontId="23" fillId="0" borderId="10" xfId="0" applyFont="1" applyBorder="1" applyAlignment="1">
      <alignment horizontal="center" wrapText="1"/>
    </xf>
    <xf numFmtId="2" fontId="24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center" wrapText="1"/>
    </xf>
    <xf numFmtId="0" fontId="9" fillId="0" borderId="0" xfId="0" applyFont="1" applyAlignment="1">
      <alignment horizontal="left"/>
    </xf>
    <xf numFmtId="0" fontId="26" fillId="0" borderId="0" xfId="0" applyFont="1" applyAlignment="1">
      <alignment vertical="center" wrapText="1"/>
    </xf>
    <xf numFmtId="0" fontId="13" fillId="0" borderId="0" xfId="0" applyFon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0" fontId="29" fillId="0" borderId="0" xfId="0" applyFont="1"/>
    <xf numFmtId="0" fontId="5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165" fontId="5" fillId="0" borderId="10" xfId="1" applyNumberFormat="1" applyFont="1" applyFill="1" applyBorder="1" applyAlignment="1">
      <alignment horizontal="center" wrapText="1"/>
    </xf>
    <xf numFmtId="49" fontId="7" fillId="0" borderId="10" xfId="0" applyNumberFormat="1" applyFont="1" applyBorder="1" applyAlignment="1">
      <alignment horizontal="left"/>
    </xf>
    <xf numFmtId="0" fontId="7" fillId="0" borderId="8" xfId="0" applyFont="1" applyBorder="1"/>
    <xf numFmtId="3" fontId="8" fillId="0" borderId="10" xfId="0" applyNumberFormat="1" applyFont="1" applyBorder="1" applyAlignment="1">
      <alignment horizontal="right" vertical="center"/>
    </xf>
    <xf numFmtId="3" fontId="7" fillId="0" borderId="10" xfId="0" applyNumberFormat="1" applyFont="1" applyBorder="1"/>
    <xf numFmtId="0" fontId="5" fillId="2" borderId="10" xfId="0" applyFont="1" applyFill="1" applyBorder="1" applyAlignment="1">
      <alignment horizontal="left"/>
    </xf>
    <xf numFmtId="0" fontId="5" fillId="2" borderId="8" xfId="0" applyFont="1" applyFill="1" applyBorder="1"/>
    <xf numFmtId="3" fontId="5" fillId="2" borderId="10" xfId="0" applyNumberFormat="1" applyFont="1" applyFill="1" applyBorder="1"/>
    <xf numFmtId="0" fontId="7" fillId="0" borderId="10" xfId="0" applyFont="1" applyBorder="1" applyAlignment="1">
      <alignment horizontal="left"/>
    </xf>
    <xf numFmtId="3" fontId="5" fillId="2" borderId="10" xfId="0" applyNumberFormat="1" applyFont="1" applyFill="1" applyBorder="1" applyAlignment="1">
      <alignment horizontal="right" vertical="center"/>
    </xf>
    <xf numFmtId="164" fontId="7" fillId="0" borderId="10" xfId="1" applyNumberFormat="1" applyFont="1" applyBorder="1"/>
    <xf numFmtId="3" fontId="7" fillId="0" borderId="10" xfId="1" applyNumberFormat="1" applyFont="1" applyBorder="1"/>
    <xf numFmtId="164" fontId="5" fillId="2" borderId="10" xfId="1" applyNumberFormat="1" applyFont="1" applyFill="1" applyBorder="1"/>
    <xf numFmtId="3" fontId="5" fillId="2" borderId="10" xfId="1" applyNumberFormat="1" applyFont="1" applyFill="1" applyBorder="1"/>
    <xf numFmtId="3" fontId="7" fillId="0" borderId="10" xfId="0" applyNumberFormat="1" applyFont="1" applyBorder="1" applyAlignment="1">
      <alignment horizontal="right" vertical="center"/>
    </xf>
    <xf numFmtId="164" fontId="7" fillId="0" borderId="10" xfId="1" applyNumberFormat="1" applyFont="1" applyFill="1" applyBorder="1"/>
    <xf numFmtId="49" fontId="5" fillId="2" borderId="10" xfId="0" applyNumberFormat="1" applyFont="1" applyFill="1" applyBorder="1" applyAlignment="1">
      <alignment horizontal="left"/>
    </xf>
    <xf numFmtId="49" fontId="7" fillId="3" borderId="10" xfId="0" applyNumberFormat="1" applyFont="1" applyFill="1" applyBorder="1" applyAlignment="1">
      <alignment horizontal="left"/>
    </xf>
    <xf numFmtId="0" fontId="7" fillId="3" borderId="8" xfId="0" applyFont="1" applyFill="1" applyBorder="1"/>
    <xf numFmtId="0" fontId="7" fillId="3" borderId="10" xfId="0" applyFont="1" applyFill="1" applyBorder="1" applyAlignment="1">
      <alignment horizontal="left"/>
    </xf>
    <xf numFmtId="3" fontId="7" fillId="0" borderId="8" xfId="0" applyNumberFormat="1" applyFont="1" applyBorder="1"/>
    <xf numFmtId="165" fontId="7" fillId="0" borderId="10" xfId="1" applyNumberFormat="1" applyFont="1" applyFill="1" applyBorder="1"/>
    <xf numFmtId="3" fontId="7" fillId="0" borderId="10" xfId="1" applyNumberFormat="1" applyFont="1" applyFill="1" applyBorder="1"/>
    <xf numFmtId="0" fontId="7" fillId="0" borderId="10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7" fillId="0" borderId="8" xfId="0" applyFont="1" applyBorder="1" applyAlignment="1">
      <alignment horizontal="left"/>
    </xf>
    <xf numFmtId="165" fontId="7" fillId="0" borderId="10" xfId="1" applyNumberFormat="1" applyFont="1" applyFill="1" applyBorder="1" applyAlignment="1">
      <alignment horizontal="right"/>
    </xf>
    <xf numFmtId="1" fontId="7" fillId="0" borderId="10" xfId="1" applyNumberFormat="1" applyFont="1" applyFill="1" applyBorder="1" applyAlignment="1">
      <alignment horizontal="right"/>
    </xf>
    <xf numFmtId="1" fontId="7" fillId="0" borderId="10" xfId="0" applyNumberFormat="1" applyFont="1" applyBorder="1"/>
    <xf numFmtId="3" fontId="7" fillId="0" borderId="10" xfId="1" applyNumberFormat="1" applyFont="1" applyFill="1" applyBorder="1" applyAlignment="1"/>
    <xf numFmtId="3" fontId="12" fillId="2" borderId="10" xfId="0" applyNumberFormat="1" applyFont="1" applyFill="1" applyBorder="1" applyAlignment="1">
      <alignment horizontal="right" vertical="center"/>
    </xf>
    <xf numFmtId="0" fontId="5" fillId="0" borderId="10" xfId="0" applyFont="1" applyBorder="1" applyAlignment="1">
      <alignment horizontal="left"/>
    </xf>
    <xf numFmtId="0" fontId="32" fillId="0" borderId="0" xfId="0" applyFont="1"/>
    <xf numFmtId="0" fontId="11" fillId="0" borderId="0" xfId="0" applyFont="1" applyAlignment="1">
      <alignment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22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165" fontId="22" fillId="0" borderId="8" xfId="1" applyNumberFormat="1" applyFont="1" applyBorder="1" applyAlignment="1">
      <alignment horizontal="center" wrapText="1"/>
    </xf>
    <xf numFmtId="165" fontId="22" fillId="0" borderId="7" xfId="1" applyNumberFormat="1" applyFont="1" applyBorder="1" applyAlignment="1">
      <alignment horizontal="center" wrapText="1"/>
    </xf>
    <xf numFmtId="165" fontId="22" fillId="0" borderId="6" xfId="1" applyNumberFormat="1" applyFont="1" applyBorder="1" applyAlignment="1">
      <alignment horizontal="center" wrapText="1"/>
    </xf>
    <xf numFmtId="0" fontId="9" fillId="0" borderId="0" xfId="0" applyFont="1" applyAlignment="1">
      <alignment horizontal="left" wrapText="1"/>
    </xf>
    <xf numFmtId="0" fontId="25" fillId="0" borderId="0" xfId="0" applyFont="1" applyAlignment="1">
      <alignment horizontal="right"/>
    </xf>
    <xf numFmtId="0" fontId="17" fillId="0" borderId="0" xfId="4" applyFont="1" applyAlignment="1">
      <alignment wrapText="1"/>
    </xf>
    <xf numFmtId="0" fontId="7" fillId="0" borderId="13" xfId="0" applyFont="1" applyBorder="1"/>
    <xf numFmtId="3" fontId="7" fillId="0" borderId="14" xfId="0" applyNumberFormat="1" applyFont="1" applyBorder="1"/>
    <xf numFmtId="0" fontId="5" fillId="0" borderId="14" xfId="0" applyFont="1" applyBorder="1" applyAlignment="1">
      <alignment horizontal="left"/>
    </xf>
    <xf numFmtId="0" fontId="7" fillId="0" borderId="15" xfId="0" applyFont="1" applyBorder="1"/>
    <xf numFmtId="164" fontId="7" fillId="0" borderId="14" xfId="1" applyNumberFormat="1" applyFont="1" applyBorder="1"/>
    <xf numFmtId="3" fontId="7" fillId="0" borderId="14" xfId="1" applyNumberFormat="1" applyFont="1" applyBorder="1"/>
    <xf numFmtId="0" fontId="7" fillId="0" borderId="14" xfId="0" applyFont="1" applyBorder="1"/>
    <xf numFmtId="164" fontId="7" fillId="0" borderId="14" xfId="1" applyNumberFormat="1" applyFont="1" applyFill="1" applyBorder="1"/>
    <xf numFmtId="0" fontId="7" fillId="0" borderId="16" xfId="0" applyFont="1" applyBorder="1" applyAlignment="1">
      <alignment wrapText="1"/>
    </xf>
    <xf numFmtId="3" fontId="7" fillId="0" borderId="14" xfId="0" applyNumberFormat="1" applyFont="1" applyBorder="1" applyAlignment="1">
      <alignment horizontal="right" wrapText="1"/>
    </xf>
    <xf numFmtId="0" fontId="7" fillId="0" borderId="16" xfId="0" applyFont="1" applyBorder="1"/>
    <xf numFmtId="3" fontId="7" fillId="0" borderId="14" xfId="1" applyNumberFormat="1" applyFont="1" applyFill="1" applyBorder="1"/>
    <xf numFmtId="0" fontId="5" fillId="0" borderId="16" xfId="0" applyFont="1" applyBorder="1"/>
    <xf numFmtId="3" fontId="5" fillId="0" borderId="14" xfId="0" applyNumberFormat="1" applyFont="1" applyBorder="1"/>
    <xf numFmtId="164" fontId="5" fillId="0" borderId="14" xfId="1" applyNumberFormat="1" applyFont="1" applyBorder="1"/>
    <xf numFmtId="3" fontId="5" fillId="0" borderId="14" xfId="1" applyNumberFormat="1" applyFont="1" applyBorder="1"/>
    <xf numFmtId="0" fontId="5" fillId="2" borderId="14" xfId="0" applyFont="1" applyFill="1" applyBorder="1"/>
    <xf numFmtId="0" fontId="6" fillId="2" borderId="16" xfId="0" applyFont="1" applyFill="1" applyBorder="1"/>
    <xf numFmtId="3" fontId="5" fillId="2" borderId="14" xfId="0" applyNumberFormat="1" applyFont="1" applyFill="1" applyBorder="1"/>
    <xf numFmtId="0" fontId="6" fillId="0" borderId="14" xfId="0" applyFont="1" applyBorder="1" applyAlignment="1">
      <alignment horizontal="left"/>
    </xf>
    <xf numFmtId="0" fontId="6" fillId="0" borderId="16" xfId="0" applyFont="1" applyBorder="1"/>
    <xf numFmtId="3" fontId="5" fillId="0" borderId="14" xfId="0" applyNumberFormat="1" applyFont="1" applyBorder="1" applyAlignment="1">
      <alignment horizontal="center" wrapText="1"/>
    </xf>
    <xf numFmtId="3" fontId="5" fillId="0" borderId="14" xfId="1" applyNumberFormat="1" applyFont="1" applyFill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165" fontId="5" fillId="0" borderId="14" xfId="1" applyNumberFormat="1" applyFont="1" applyFill="1" applyBorder="1" applyAlignment="1">
      <alignment horizontal="center" wrapText="1"/>
    </xf>
    <xf numFmtId="49" fontId="7" fillId="0" borderId="14" xfId="0" applyNumberFormat="1" applyFont="1" applyBorder="1" applyAlignment="1">
      <alignment horizontal="left"/>
    </xf>
    <xf numFmtId="3" fontId="7" fillId="0" borderId="14" xfId="0" applyNumberFormat="1" applyFont="1" applyBorder="1" applyAlignment="1">
      <alignment horizontal="right"/>
    </xf>
    <xf numFmtId="0" fontId="7" fillId="0" borderId="16" xfId="0" applyFont="1" applyBorder="1" applyAlignment="1">
      <alignment horizontal="left"/>
    </xf>
    <xf numFmtId="49" fontId="5" fillId="2" borderId="14" xfId="0" applyNumberFormat="1" applyFont="1" applyFill="1" applyBorder="1" applyAlignment="1">
      <alignment horizontal="left"/>
    </xf>
    <xf numFmtId="0" fontId="5" fillId="2" borderId="16" xfId="0" applyFont="1" applyFill="1" applyBorder="1"/>
    <xf numFmtId="3" fontId="5" fillId="2" borderId="14" xfId="0" applyNumberFormat="1" applyFont="1" applyFill="1" applyBorder="1" applyAlignment="1">
      <alignment horizontal="right"/>
    </xf>
    <xf numFmtId="3" fontId="5" fillId="2" borderId="14" xfId="1" applyNumberFormat="1" applyFont="1" applyFill="1" applyBorder="1" applyAlignment="1">
      <alignment horizontal="right"/>
    </xf>
    <xf numFmtId="49" fontId="11" fillId="0" borderId="14" xfId="0" applyNumberFormat="1" applyFont="1" applyBorder="1" applyAlignment="1">
      <alignment horizontal="left"/>
    </xf>
    <xf numFmtId="0" fontId="11" fillId="0" borderId="16" xfId="0" applyFont="1" applyBorder="1"/>
    <xf numFmtId="3" fontId="11" fillId="0" borderId="14" xfId="0" applyNumberFormat="1" applyFont="1" applyBorder="1" applyAlignment="1">
      <alignment horizontal="right"/>
    </xf>
    <xf numFmtId="3" fontId="33" fillId="0" borderId="14" xfId="0" applyNumberFormat="1" applyFont="1" applyBorder="1" applyAlignment="1">
      <alignment horizontal="right"/>
    </xf>
    <xf numFmtId="3" fontId="7" fillId="0" borderId="14" xfId="1" applyNumberFormat="1" applyFont="1" applyFill="1" applyBorder="1" applyAlignment="1">
      <alignment horizontal="right"/>
    </xf>
    <xf numFmtId="3" fontId="11" fillId="0" borderId="14" xfId="1" applyNumberFormat="1" applyFont="1" applyFill="1" applyBorder="1" applyAlignment="1">
      <alignment horizontal="right"/>
    </xf>
    <xf numFmtId="0" fontId="11" fillId="0" borderId="16" xfId="0" applyFont="1" applyBorder="1" applyAlignment="1">
      <alignment wrapText="1"/>
    </xf>
    <xf numFmtId="2" fontId="11" fillId="0" borderId="16" xfId="0" applyNumberFormat="1" applyFont="1" applyBorder="1" applyAlignment="1">
      <alignment wrapText="1"/>
    </xf>
    <xf numFmtId="3" fontId="11" fillId="0" borderId="14" xfId="1" applyNumberFormat="1" applyFont="1" applyFill="1" applyBorder="1"/>
    <xf numFmtId="0" fontId="12" fillId="2" borderId="16" xfId="0" applyFont="1" applyFill="1" applyBorder="1"/>
    <xf numFmtId="0" fontId="11" fillId="0" borderId="14" xfId="0" applyFont="1" applyBorder="1" applyAlignment="1">
      <alignment wrapText="1"/>
    </xf>
    <xf numFmtId="166" fontId="7" fillId="0" borderId="14" xfId="0" applyNumberFormat="1" applyFont="1" applyBorder="1" applyAlignment="1">
      <alignment horizontal="left"/>
    </xf>
    <xf numFmtId="3" fontId="11" fillId="0" borderId="14" xfId="0" applyNumberFormat="1" applyFont="1" applyBorder="1"/>
    <xf numFmtId="0" fontId="11" fillId="0" borderId="16" xfId="0" applyFont="1" applyBorder="1" applyAlignment="1">
      <alignment horizontal="left"/>
    </xf>
    <xf numFmtId="0" fontId="11" fillId="0" borderId="14" xfId="0" applyFont="1" applyBorder="1"/>
    <xf numFmtId="3" fontId="7" fillId="0" borderId="14" xfId="1" applyNumberFormat="1" applyFont="1" applyBorder="1" applyAlignment="1"/>
    <xf numFmtId="3" fontId="7" fillId="0" borderId="14" xfId="1" applyNumberFormat="1" applyFont="1" applyFill="1" applyBorder="1" applyAlignment="1">
      <alignment wrapText="1"/>
    </xf>
    <xf numFmtId="3" fontId="7" fillId="0" borderId="14" xfId="1" applyNumberFormat="1" applyFont="1" applyFill="1" applyBorder="1" applyAlignment="1"/>
    <xf numFmtId="49" fontId="5" fillId="0" borderId="14" xfId="0" applyNumberFormat="1" applyFont="1" applyBorder="1" applyAlignment="1">
      <alignment horizontal="left"/>
    </xf>
    <xf numFmtId="3" fontId="7" fillId="0" borderId="14" xfId="1" applyNumberFormat="1" applyFont="1" applyBorder="1" applyAlignment="1">
      <alignment horizontal="right"/>
    </xf>
    <xf numFmtId="0" fontId="26" fillId="0" borderId="9" xfId="0" applyFont="1" applyBorder="1" applyAlignment="1">
      <alignment vertical="center" wrapText="1"/>
    </xf>
    <xf numFmtId="0" fontId="22" fillId="0" borderId="14" xfId="0" applyFont="1" applyBorder="1" applyAlignment="1">
      <alignment horizontal="center" vertical="center" wrapText="1"/>
    </xf>
    <xf numFmtId="3" fontId="22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wrapText="1"/>
    </xf>
    <xf numFmtId="3" fontId="22" fillId="0" borderId="14" xfId="0" applyNumberFormat="1" applyFont="1" applyBorder="1" applyAlignment="1">
      <alignment horizontal="center" wrapText="1"/>
    </xf>
    <xf numFmtId="3" fontId="22" fillId="0" borderId="0" xfId="0" applyNumberFormat="1" applyFont="1" applyAlignment="1">
      <alignment horizontal="center" wrapText="1"/>
    </xf>
    <xf numFmtId="0" fontId="22" fillId="0" borderId="14" xfId="0" applyFont="1" applyBorder="1" applyAlignment="1">
      <alignment horizontal="left" wrapText="1"/>
    </xf>
    <xf numFmtId="165" fontId="24" fillId="0" borderId="14" xfId="1" applyNumberFormat="1" applyFont="1" applyBorder="1" applyAlignment="1">
      <alignment wrapText="1"/>
    </xf>
    <xf numFmtId="165" fontId="27" fillId="0" borderId="14" xfId="1" applyNumberFormat="1" applyFont="1" applyBorder="1" applyAlignment="1">
      <alignment wrapText="1"/>
    </xf>
    <xf numFmtId="3" fontId="27" fillId="0" borderId="14" xfId="1" applyNumberFormat="1" applyFont="1" applyBorder="1" applyAlignment="1">
      <alignment wrapText="1"/>
    </xf>
    <xf numFmtId="0" fontId="28" fillId="0" borderId="14" xfId="0" applyFont="1" applyBorder="1" applyAlignment="1">
      <alignment horizontal="left" wrapText="1"/>
    </xf>
    <xf numFmtId="165" fontId="28" fillId="0" borderId="14" xfId="1" applyNumberFormat="1" applyFont="1" applyBorder="1" applyAlignment="1">
      <alignment wrapText="1"/>
    </xf>
    <xf numFmtId="3" fontId="28" fillId="0" borderId="14" xfId="1" applyNumberFormat="1" applyFont="1" applyBorder="1" applyAlignment="1">
      <alignment wrapText="1"/>
    </xf>
    <xf numFmtId="0" fontId="22" fillId="0" borderId="14" xfId="0" applyFont="1" applyBorder="1" applyAlignment="1">
      <alignment horizontal="left"/>
    </xf>
    <xf numFmtId="0" fontId="22" fillId="0" borderId="14" xfId="0" applyFont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3" fontId="22" fillId="0" borderId="14" xfId="0" applyNumberFormat="1" applyFont="1" applyBorder="1" applyAlignment="1">
      <alignment horizontal="center"/>
    </xf>
    <xf numFmtId="165" fontId="28" fillId="0" borderId="11" xfId="1" applyNumberFormat="1" applyFont="1" applyBorder="1" applyAlignment="1">
      <alignment horizontal="left" wrapText="1"/>
    </xf>
    <xf numFmtId="165" fontId="28" fillId="0" borderId="11" xfId="1" applyNumberFormat="1" applyFont="1" applyBorder="1" applyAlignment="1">
      <alignment horizontal="right" wrapText="1"/>
    </xf>
    <xf numFmtId="3" fontId="28" fillId="0" borderId="11" xfId="1" applyNumberFormat="1" applyFont="1" applyBorder="1" applyAlignment="1">
      <alignment horizontal="right" wrapText="1"/>
    </xf>
    <xf numFmtId="165" fontId="28" fillId="0" borderId="14" xfId="1" applyNumberFormat="1" applyFont="1" applyBorder="1" applyAlignment="1">
      <alignment horizontal="left" wrapText="1"/>
    </xf>
    <xf numFmtId="165" fontId="28" fillId="0" borderId="14" xfId="1" applyNumberFormat="1" applyFont="1" applyBorder="1" applyAlignment="1">
      <alignment horizontal="right" wrapText="1"/>
    </xf>
    <xf numFmtId="3" fontId="28" fillId="0" borderId="14" xfId="1" applyNumberFormat="1" applyFont="1" applyBorder="1" applyAlignment="1">
      <alignment horizontal="right" wrapText="1"/>
    </xf>
    <xf numFmtId="165" fontId="27" fillId="0" borderId="14" xfId="1" applyNumberFormat="1" applyFont="1" applyBorder="1" applyAlignment="1">
      <alignment horizontal="left" wrapText="1"/>
    </xf>
    <xf numFmtId="165" fontId="27" fillId="0" borderId="14" xfId="1" applyNumberFormat="1" applyFont="1" applyBorder="1" applyAlignment="1">
      <alignment horizontal="right" wrapText="1"/>
    </xf>
    <xf numFmtId="3" fontId="27" fillId="0" borderId="14" xfId="1" applyNumberFormat="1" applyFont="1" applyBorder="1" applyAlignment="1">
      <alignment horizontal="right" wrapText="1"/>
    </xf>
    <xf numFmtId="3" fontId="0" fillId="0" borderId="0" xfId="1" applyNumberFormat="1" applyFont="1"/>
  </cellXfs>
  <cellStyles count="6">
    <cellStyle name="Comma" xfId="1" builtinId="3"/>
    <cellStyle name="Comma 2" xfId="5" xr:uid="{27C5851D-27F8-4E27-81AE-7C94A257F2E2}"/>
    <cellStyle name="Normal" xfId="0" builtinId="0"/>
    <cellStyle name="Normal 2" xfId="2" xr:uid="{3D7A1967-7745-4F56-97FB-A89071697943}"/>
    <cellStyle name="Normal 2 3" xfId="3" xr:uid="{CDF206E7-4931-4F06-A001-75CC500B9B7C}"/>
    <cellStyle name="Normal 3" xfId="4" xr:uid="{03CA48B3-65F2-426B-9BC7-BBDB36CC09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B7F1B-B616-4C87-B9CA-A67EDAF1F439}">
  <sheetPr>
    <pageSetUpPr autoPageBreaks="0"/>
  </sheetPr>
  <dimension ref="A1:M307"/>
  <sheetViews>
    <sheetView zoomScaleNormal="100" workbookViewId="0">
      <pane ySplit="6" topLeftCell="A7" activePane="bottomLeft" state="frozen"/>
      <selection pane="bottomLeft" activeCell="G155" sqref="G155"/>
    </sheetView>
  </sheetViews>
  <sheetFormatPr defaultRowHeight="15"/>
  <cols>
    <col min="1" max="1" width="8" customWidth="1"/>
    <col min="2" max="2" width="53.5703125" customWidth="1"/>
    <col min="3" max="3" width="14.28515625" style="1" customWidth="1"/>
    <col min="4" max="4" width="13.28515625" customWidth="1"/>
    <col min="5" max="5" width="12" style="36" customWidth="1"/>
    <col min="6" max="6" width="10" style="40" customWidth="1"/>
    <col min="7" max="7" width="12" style="40" customWidth="1"/>
    <col min="8" max="8" width="15" customWidth="1"/>
    <col min="9" max="9" width="12.140625" customWidth="1"/>
    <col min="10" max="10" width="8.7109375"/>
    <col min="11" max="11" width="14.28515625" customWidth="1"/>
    <col min="12" max="250" width="8.7109375"/>
    <col min="251" max="251" width="8" customWidth="1"/>
    <col min="252" max="252" width="53.5703125" customWidth="1"/>
    <col min="253" max="254" width="17.42578125" customWidth="1"/>
    <col min="255" max="255" width="18.85546875" customWidth="1"/>
    <col min="256" max="256" width="16.42578125" customWidth="1"/>
    <col min="257" max="257" width="13.28515625" customWidth="1"/>
    <col min="258" max="258" width="12" customWidth="1"/>
    <col min="259" max="259" width="11.5703125" customWidth="1"/>
    <col min="260" max="260" width="11" customWidth="1"/>
    <col min="261" max="506" width="8.7109375"/>
    <col min="507" max="507" width="8" customWidth="1"/>
    <col min="508" max="508" width="53.5703125" customWidth="1"/>
    <col min="509" max="510" width="17.42578125" customWidth="1"/>
    <col min="511" max="511" width="18.85546875" customWidth="1"/>
    <col min="512" max="512" width="16.42578125" customWidth="1"/>
    <col min="513" max="513" width="13.28515625" customWidth="1"/>
    <col min="514" max="514" width="12" customWidth="1"/>
    <col min="515" max="515" width="11.5703125" customWidth="1"/>
    <col min="516" max="516" width="11" customWidth="1"/>
    <col min="517" max="762" width="8.7109375"/>
    <col min="763" max="763" width="8" customWidth="1"/>
    <col min="764" max="764" width="53.5703125" customWidth="1"/>
    <col min="765" max="766" width="17.42578125" customWidth="1"/>
    <col min="767" max="767" width="18.85546875" customWidth="1"/>
    <col min="768" max="768" width="16.42578125" customWidth="1"/>
    <col min="769" max="769" width="13.28515625" customWidth="1"/>
    <col min="770" max="770" width="12" customWidth="1"/>
    <col min="771" max="771" width="11.5703125" customWidth="1"/>
    <col min="772" max="772" width="11" customWidth="1"/>
    <col min="773" max="1018" width="8.7109375"/>
    <col min="1019" max="1019" width="8" customWidth="1"/>
    <col min="1020" max="1020" width="53.5703125" customWidth="1"/>
    <col min="1021" max="1022" width="17.42578125" customWidth="1"/>
    <col min="1023" max="1023" width="18.85546875" customWidth="1"/>
    <col min="1024" max="1024" width="16.42578125" customWidth="1"/>
    <col min="1025" max="1025" width="13.28515625" customWidth="1"/>
    <col min="1026" max="1026" width="12" customWidth="1"/>
    <col min="1027" max="1027" width="11.5703125" customWidth="1"/>
    <col min="1028" max="1028" width="11" customWidth="1"/>
    <col min="1029" max="1274" width="8.7109375"/>
    <col min="1275" max="1275" width="8" customWidth="1"/>
    <col min="1276" max="1276" width="53.5703125" customWidth="1"/>
    <col min="1277" max="1278" width="17.42578125" customWidth="1"/>
    <col min="1279" max="1279" width="18.85546875" customWidth="1"/>
    <col min="1280" max="1280" width="16.42578125" customWidth="1"/>
    <col min="1281" max="1281" width="13.28515625" customWidth="1"/>
    <col min="1282" max="1282" width="12" customWidth="1"/>
    <col min="1283" max="1283" width="11.5703125" customWidth="1"/>
    <col min="1284" max="1284" width="11" customWidth="1"/>
    <col min="1285" max="1530" width="8.7109375"/>
    <col min="1531" max="1531" width="8" customWidth="1"/>
    <col min="1532" max="1532" width="53.5703125" customWidth="1"/>
    <col min="1533" max="1534" width="17.42578125" customWidth="1"/>
    <col min="1535" max="1535" width="18.85546875" customWidth="1"/>
    <col min="1536" max="1536" width="16.42578125" customWidth="1"/>
    <col min="1537" max="1537" width="13.28515625" customWidth="1"/>
    <col min="1538" max="1538" width="12" customWidth="1"/>
    <col min="1539" max="1539" width="11.5703125" customWidth="1"/>
    <col min="1540" max="1540" width="11" customWidth="1"/>
    <col min="1541" max="1786" width="8.7109375"/>
    <col min="1787" max="1787" width="8" customWidth="1"/>
    <col min="1788" max="1788" width="53.5703125" customWidth="1"/>
    <col min="1789" max="1790" width="17.42578125" customWidth="1"/>
    <col min="1791" max="1791" width="18.85546875" customWidth="1"/>
    <col min="1792" max="1792" width="16.42578125" customWidth="1"/>
    <col min="1793" max="1793" width="13.28515625" customWidth="1"/>
    <col min="1794" max="1794" width="12" customWidth="1"/>
    <col min="1795" max="1795" width="11.5703125" customWidth="1"/>
    <col min="1796" max="1796" width="11" customWidth="1"/>
    <col min="1797" max="2042" width="8.7109375"/>
    <col min="2043" max="2043" width="8" customWidth="1"/>
    <col min="2044" max="2044" width="53.5703125" customWidth="1"/>
    <col min="2045" max="2046" width="17.42578125" customWidth="1"/>
    <col min="2047" max="2047" width="18.85546875" customWidth="1"/>
    <col min="2048" max="2048" width="16.42578125" customWidth="1"/>
    <col min="2049" max="2049" width="13.28515625" customWidth="1"/>
    <col min="2050" max="2050" width="12" customWidth="1"/>
    <col min="2051" max="2051" width="11.5703125" customWidth="1"/>
    <col min="2052" max="2052" width="11" customWidth="1"/>
    <col min="2053" max="2298" width="8.7109375"/>
    <col min="2299" max="2299" width="8" customWidth="1"/>
    <col min="2300" max="2300" width="53.5703125" customWidth="1"/>
    <col min="2301" max="2302" width="17.42578125" customWidth="1"/>
    <col min="2303" max="2303" width="18.85546875" customWidth="1"/>
    <col min="2304" max="2304" width="16.42578125" customWidth="1"/>
    <col min="2305" max="2305" width="13.28515625" customWidth="1"/>
    <col min="2306" max="2306" width="12" customWidth="1"/>
    <col min="2307" max="2307" width="11.5703125" customWidth="1"/>
    <col min="2308" max="2308" width="11" customWidth="1"/>
    <col min="2309" max="2554" width="8.7109375"/>
    <col min="2555" max="2555" width="8" customWidth="1"/>
    <col min="2556" max="2556" width="53.5703125" customWidth="1"/>
    <col min="2557" max="2558" width="17.42578125" customWidth="1"/>
    <col min="2559" max="2559" width="18.85546875" customWidth="1"/>
    <col min="2560" max="2560" width="16.42578125" customWidth="1"/>
    <col min="2561" max="2561" width="13.28515625" customWidth="1"/>
    <col min="2562" max="2562" width="12" customWidth="1"/>
    <col min="2563" max="2563" width="11.5703125" customWidth="1"/>
    <col min="2564" max="2564" width="11" customWidth="1"/>
    <col min="2565" max="2810" width="8.7109375"/>
    <col min="2811" max="2811" width="8" customWidth="1"/>
    <col min="2812" max="2812" width="53.5703125" customWidth="1"/>
    <col min="2813" max="2814" width="17.42578125" customWidth="1"/>
    <col min="2815" max="2815" width="18.85546875" customWidth="1"/>
    <col min="2816" max="2816" width="16.42578125" customWidth="1"/>
    <col min="2817" max="2817" width="13.28515625" customWidth="1"/>
    <col min="2818" max="2818" width="12" customWidth="1"/>
    <col min="2819" max="2819" width="11.5703125" customWidth="1"/>
    <col min="2820" max="2820" width="11" customWidth="1"/>
    <col min="2821" max="3066" width="8.7109375"/>
    <col min="3067" max="3067" width="8" customWidth="1"/>
    <col min="3068" max="3068" width="53.5703125" customWidth="1"/>
    <col min="3069" max="3070" width="17.42578125" customWidth="1"/>
    <col min="3071" max="3071" width="18.85546875" customWidth="1"/>
    <col min="3072" max="3072" width="16.42578125" customWidth="1"/>
    <col min="3073" max="3073" width="13.28515625" customWidth="1"/>
    <col min="3074" max="3074" width="12" customWidth="1"/>
    <col min="3075" max="3075" width="11.5703125" customWidth="1"/>
    <col min="3076" max="3076" width="11" customWidth="1"/>
    <col min="3077" max="3322" width="8.7109375"/>
    <col min="3323" max="3323" width="8" customWidth="1"/>
    <col min="3324" max="3324" width="53.5703125" customWidth="1"/>
    <col min="3325" max="3326" width="17.42578125" customWidth="1"/>
    <col min="3327" max="3327" width="18.85546875" customWidth="1"/>
    <col min="3328" max="3328" width="16.42578125" customWidth="1"/>
    <col min="3329" max="3329" width="13.28515625" customWidth="1"/>
    <col min="3330" max="3330" width="12" customWidth="1"/>
    <col min="3331" max="3331" width="11.5703125" customWidth="1"/>
    <col min="3332" max="3332" width="11" customWidth="1"/>
    <col min="3333" max="3578" width="8.7109375"/>
    <col min="3579" max="3579" width="8" customWidth="1"/>
    <col min="3580" max="3580" width="53.5703125" customWidth="1"/>
    <col min="3581" max="3582" width="17.42578125" customWidth="1"/>
    <col min="3583" max="3583" width="18.85546875" customWidth="1"/>
    <col min="3584" max="3584" width="16.42578125" customWidth="1"/>
    <col min="3585" max="3585" width="13.28515625" customWidth="1"/>
    <col min="3586" max="3586" width="12" customWidth="1"/>
    <col min="3587" max="3587" width="11.5703125" customWidth="1"/>
    <col min="3588" max="3588" width="11" customWidth="1"/>
    <col min="3589" max="3834" width="8.7109375"/>
    <col min="3835" max="3835" width="8" customWidth="1"/>
    <col min="3836" max="3836" width="53.5703125" customWidth="1"/>
    <col min="3837" max="3838" width="17.42578125" customWidth="1"/>
    <col min="3839" max="3839" width="18.85546875" customWidth="1"/>
    <col min="3840" max="3840" width="16.42578125" customWidth="1"/>
    <col min="3841" max="3841" width="13.28515625" customWidth="1"/>
    <col min="3842" max="3842" width="12" customWidth="1"/>
    <col min="3843" max="3843" width="11.5703125" customWidth="1"/>
    <col min="3844" max="3844" width="11" customWidth="1"/>
    <col min="3845" max="4090" width="8.7109375"/>
    <col min="4091" max="4091" width="8" customWidth="1"/>
    <col min="4092" max="4092" width="53.5703125" customWidth="1"/>
    <col min="4093" max="4094" width="17.42578125" customWidth="1"/>
    <col min="4095" max="4095" width="18.85546875" customWidth="1"/>
    <col min="4096" max="4096" width="16.42578125" customWidth="1"/>
    <col min="4097" max="4097" width="13.28515625" customWidth="1"/>
    <col min="4098" max="4098" width="12" customWidth="1"/>
    <col min="4099" max="4099" width="11.5703125" customWidth="1"/>
    <col min="4100" max="4100" width="11" customWidth="1"/>
    <col min="4101" max="4346" width="8.7109375"/>
    <col min="4347" max="4347" width="8" customWidth="1"/>
    <col min="4348" max="4348" width="53.5703125" customWidth="1"/>
    <col min="4349" max="4350" width="17.42578125" customWidth="1"/>
    <col min="4351" max="4351" width="18.85546875" customWidth="1"/>
    <col min="4352" max="4352" width="16.42578125" customWidth="1"/>
    <col min="4353" max="4353" width="13.28515625" customWidth="1"/>
    <col min="4354" max="4354" width="12" customWidth="1"/>
    <col min="4355" max="4355" width="11.5703125" customWidth="1"/>
    <col min="4356" max="4356" width="11" customWidth="1"/>
    <col min="4357" max="4602" width="8.7109375"/>
    <col min="4603" max="4603" width="8" customWidth="1"/>
    <col min="4604" max="4604" width="53.5703125" customWidth="1"/>
    <col min="4605" max="4606" width="17.42578125" customWidth="1"/>
    <col min="4607" max="4607" width="18.85546875" customWidth="1"/>
    <col min="4608" max="4608" width="16.42578125" customWidth="1"/>
    <col min="4609" max="4609" width="13.28515625" customWidth="1"/>
    <col min="4610" max="4610" width="12" customWidth="1"/>
    <col min="4611" max="4611" width="11.5703125" customWidth="1"/>
    <col min="4612" max="4612" width="11" customWidth="1"/>
    <col min="4613" max="4858" width="8.7109375"/>
    <col min="4859" max="4859" width="8" customWidth="1"/>
    <col min="4860" max="4860" width="53.5703125" customWidth="1"/>
    <col min="4861" max="4862" width="17.42578125" customWidth="1"/>
    <col min="4863" max="4863" width="18.85546875" customWidth="1"/>
    <col min="4864" max="4864" width="16.42578125" customWidth="1"/>
    <col min="4865" max="4865" width="13.28515625" customWidth="1"/>
    <col min="4866" max="4866" width="12" customWidth="1"/>
    <col min="4867" max="4867" width="11.5703125" customWidth="1"/>
    <col min="4868" max="4868" width="11" customWidth="1"/>
    <col min="4869" max="5114" width="8.7109375"/>
    <col min="5115" max="5115" width="8" customWidth="1"/>
    <col min="5116" max="5116" width="53.5703125" customWidth="1"/>
    <col min="5117" max="5118" width="17.42578125" customWidth="1"/>
    <col min="5119" max="5119" width="18.85546875" customWidth="1"/>
    <col min="5120" max="5120" width="16.42578125" customWidth="1"/>
    <col min="5121" max="5121" width="13.28515625" customWidth="1"/>
    <col min="5122" max="5122" width="12" customWidth="1"/>
    <col min="5123" max="5123" width="11.5703125" customWidth="1"/>
    <col min="5124" max="5124" width="11" customWidth="1"/>
    <col min="5125" max="5370" width="8.7109375"/>
    <col min="5371" max="5371" width="8" customWidth="1"/>
    <col min="5372" max="5372" width="53.5703125" customWidth="1"/>
    <col min="5373" max="5374" width="17.42578125" customWidth="1"/>
    <col min="5375" max="5375" width="18.85546875" customWidth="1"/>
    <col min="5376" max="5376" width="16.42578125" customWidth="1"/>
    <col min="5377" max="5377" width="13.28515625" customWidth="1"/>
    <col min="5378" max="5378" width="12" customWidth="1"/>
    <col min="5379" max="5379" width="11.5703125" customWidth="1"/>
    <col min="5380" max="5380" width="11" customWidth="1"/>
    <col min="5381" max="5626" width="8.7109375"/>
    <col min="5627" max="5627" width="8" customWidth="1"/>
    <col min="5628" max="5628" width="53.5703125" customWidth="1"/>
    <col min="5629" max="5630" width="17.42578125" customWidth="1"/>
    <col min="5631" max="5631" width="18.85546875" customWidth="1"/>
    <col min="5632" max="5632" width="16.42578125" customWidth="1"/>
    <col min="5633" max="5633" width="13.28515625" customWidth="1"/>
    <col min="5634" max="5634" width="12" customWidth="1"/>
    <col min="5635" max="5635" width="11.5703125" customWidth="1"/>
    <col min="5636" max="5636" width="11" customWidth="1"/>
    <col min="5637" max="5882" width="8.7109375"/>
    <col min="5883" max="5883" width="8" customWidth="1"/>
    <col min="5884" max="5884" width="53.5703125" customWidth="1"/>
    <col min="5885" max="5886" width="17.42578125" customWidth="1"/>
    <col min="5887" max="5887" width="18.85546875" customWidth="1"/>
    <col min="5888" max="5888" width="16.42578125" customWidth="1"/>
    <col min="5889" max="5889" width="13.28515625" customWidth="1"/>
    <col min="5890" max="5890" width="12" customWidth="1"/>
    <col min="5891" max="5891" width="11.5703125" customWidth="1"/>
    <col min="5892" max="5892" width="11" customWidth="1"/>
    <col min="5893" max="6138" width="8.7109375"/>
    <col min="6139" max="6139" width="8" customWidth="1"/>
    <col min="6140" max="6140" width="53.5703125" customWidth="1"/>
    <col min="6141" max="6142" width="17.42578125" customWidth="1"/>
    <col min="6143" max="6143" width="18.85546875" customWidth="1"/>
    <col min="6144" max="6144" width="16.42578125" customWidth="1"/>
    <col min="6145" max="6145" width="13.28515625" customWidth="1"/>
    <col min="6146" max="6146" width="12" customWidth="1"/>
    <col min="6147" max="6147" width="11.5703125" customWidth="1"/>
    <col min="6148" max="6148" width="11" customWidth="1"/>
    <col min="6149" max="6394" width="8.7109375"/>
    <col min="6395" max="6395" width="8" customWidth="1"/>
    <col min="6396" max="6396" width="53.5703125" customWidth="1"/>
    <col min="6397" max="6398" width="17.42578125" customWidth="1"/>
    <col min="6399" max="6399" width="18.85546875" customWidth="1"/>
    <col min="6400" max="6400" width="16.42578125" customWidth="1"/>
    <col min="6401" max="6401" width="13.28515625" customWidth="1"/>
    <col min="6402" max="6402" width="12" customWidth="1"/>
    <col min="6403" max="6403" width="11.5703125" customWidth="1"/>
    <col min="6404" max="6404" width="11" customWidth="1"/>
    <col min="6405" max="6650" width="8.7109375"/>
    <col min="6651" max="6651" width="8" customWidth="1"/>
    <col min="6652" max="6652" width="53.5703125" customWidth="1"/>
    <col min="6653" max="6654" width="17.42578125" customWidth="1"/>
    <col min="6655" max="6655" width="18.85546875" customWidth="1"/>
    <col min="6656" max="6656" width="16.42578125" customWidth="1"/>
    <col min="6657" max="6657" width="13.28515625" customWidth="1"/>
    <col min="6658" max="6658" width="12" customWidth="1"/>
    <col min="6659" max="6659" width="11.5703125" customWidth="1"/>
    <col min="6660" max="6660" width="11" customWidth="1"/>
    <col min="6661" max="6906" width="8.7109375"/>
    <col min="6907" max="6907" width="8" customWidth="1"/>
    <col min="6908" max="6908" width="53.5703125" customWidth="1"/>
    <col min="6909" max="6910" width="17.42578125" customWidth="1"/>
    <col min="6911" max="6911" width="18.85546875" customWidth="1"/>
    <col min="6912" max="6912" width="16.42578125" customWidth="1"/>
    <col min="6913" max="6913" width="13.28515625" customWidth="1"/>
    <col min="6914" max="6914" width="12" customWidth="1"/>
    <col min="6915" max="6915" width="11.5703125" customWidth="1"/>
    <col min="6916" max="6916" width="11" customWidth="1"/>
    <col min="6917" max="7162" width="8.7109375"/>
    <col min="7163" max="7163" width="8" customWidth="1"/>
    <col min="7164" max="7164" width="53.5703125" customWidth="1"/>
    <col min="7165" max="7166" width="17.42578125" customWidth="1"/>
    <col min="7167" max="7167" width="18.85546875" customWidth="1"/>
    <col min="7168" max="7168" width="16.42578125" customWidth="1"/>
    <col min="7169" max="7169" width="13.28515625" customWidth="1"/>
    <col min="7170" max="7170" width="12" customWidth="1"/>
    <col min="7171" max="7171" width="11.5703125" customWidth="1"/>
    <col min="7172" max="7172" width="11" customWidth="1"/>
    <col min="7173" max="7418" width="8.7109375"/>
    <col min="7419" max="7419" width="8" customWidth="1"/>
    <col min="7420" max="7420" width="53.5703125" customWidth="1"/>
    <col min="7421" max="7422" width="17.42578125" customWidth="1"/>
    <col min="7423" max="7423" width="18.85546875" customWidth="1"/>
    <col min="7424" max="7424" width="16.42578125" customWidth="1"/>
    <col min="7425" max="7425" width="13.28515625" customWidth="1"/>
    <col min="7426" max="7426" width="12" customWidth="1"/>
    <col min="7427" max="7427" width="11.5703125" customWidth="1"/>
    <col min="7428" max="7428" width="11" customWidth="1"/>
    <col min="7429" max="7674" width="8.7109375"/>
    <col min="7675" max="7675" width="8" customWidth="1"/>
    <col min="7676" max="7676" width="53.5703125" customWidth="1"/>
    <col min="7677" max="7678" width="17.42578125" customWidth="1"/>
    <col min="7679" max="7679" width="18.85546875" customWidth="1"/>
    <col min="7680" max="7680" width="16.42578125" customWidth="1"/>
    <col min="7681" max="7681" width="13.28515625" customWidth="1"/>
    <col min="7682" max="7682" width="12" customWidth="1"/>
    <col min="7683" max="7683" width="11.5703125" customWidth="1"/>
    <col min="7684" max="7684" width="11" customWidth="1"/>
    <col min="7685" max="7930" width="8.7109375"/>
    <col min="7931" max="7931" width="8" customWidth="1"/>
    <col min="7932" max="7932" width="53.5703125" customWidth="1"/>
    <col min="7933" max="7934" width="17.42578125" customWidth="1"/>
    <col min="7935" max="7935" width="18.85546875" customWidth="1"/>
    <col min="7936" max="7936" width="16.42578125" customWidth="1"/>
    <col min="7937" max="7937" width="13.28515625" customWidth="1"/>
    <col min="7938" max="7938" width="12" customWidth="1"/>
    <col min="7939" max="7939" width="11.5703125" customWidth="1"/>
    <col min="7940" max="7940" width="11" customWidth="1"/>
    <col min="7941" max="8186" width="8.7109375"/>
    <col min="8187" max="8187" width="8" customWidth="1"/>
    <col min="8188" max="8188" width="53.5703125" customWidth="1"/>
    <col min="8189" max="8190" width="17.42578125" customWidth="1"/>
    <col min="8191" max="8191" width="18.85546875" customWidth="1"/>
    <col min="8192" max="8192" width="16.42578125" customWidth="1"/>
    <col min="8193" max="8193" width="13.28515625" customWidth="1"/>
    <col min="8194" max="8194" width="12" customWidth="1"/>
    <col min="8195" max="8195" width="11.5703125" customWidth="1"/>
    <col min="8196" max="8196" width="11" customWidth="1"/>
    <col min="8197" max="8442" width="8.7109375"/>
    <col min="8443" max="8443" width="8" customWidth="1"/>
    <col min="8444" max="8444" width="53.5703125" customWidth="1"/>
    <col min="8445" max="8446" width="17.42578125" customWidth="1"/>
    <col min="8447" max="8447" width="18.85546875" customWidth="1"/>
    <col min="8448" max="8448" width="16.42578125" customWidth="1"/>
    <col min="8449" max="8449" width="13.28515625" customWidth="1"/>
    <col min="8450" max="8450" width="12" customWidth="1"/>
    <col min="8451" max="8451" width="11.5703125" customWidth="1"/>
    <col min="8452" max="8452" width="11" customWidth="1"/>
    <col min="8453" max="8698" width="8.7109375"/>
    <col min="8699" max="8699" width="8" customWidth="1"/>
    <col min="8700" max="8700" width="53.5703125" customWidth="1"/>
    <col min="8701" max="8702" width="17.42578125" customWidth="1"/>
    <col min="8703" max="8703" width="18.85546875" customWidth="1"/>
    <col min="8704" max="8704" width="16.42578125" customWidth="1"/>
    <col min="8705" max="8705" width="13.28515625" customWidth="1"/>
    <col min="8706" max="8706" width="12" customWidth="1"/>
    <col min="8707" max="8707" width="11.5703125" customWidth="1"/>
    <col min="8708" max="8708" width="11" customWidth="1"/>
    <col min="8709" max="8954" width="8.7109375"/>
    <col min="8955" max="8955" width="8" customWidth="1"/>
    <col min="8956" max="8956" width="53.5703125" customWidth="1"/>
    <col min="8957" max="8958" width="17.42578125" customWidth="1"/>
    <col min="8959" max="8959" width="18.85546875" customWidth="1"/>
    <col min="8960" max="8960" width="16.42578125" customWidth="1"/>
    <col min="8961" max="8961" width="13.28515625" customWidth="1"/>
    <col min="8962" max="8962" width="12" customWidth="1"/>
    <col min="8963" max="8963" width="11.5703125" customWidth="1"/>
    <col min="8964" max="8964" width="11" customWidth="1"/>
    <col min="8965" max="9210" width="8.7109375"/>
    <col min="9211" max="9211" width="8" customWidth="1"/>
    <col min="9212" max="9212" width="53.5703125" customWidth="1"/>
    <col min="9213" max="9214" width="17.42578125" customWidth="1"/>
    <col min="9215" max="9215" width="18.85546875" customWidth="1"/>
    <col min="9216" max="9216" width="16.42578125" customWidth="1"/>
    <col min="9217" max="9217" width="13.28515625" customWidth="1"/>
    <col min="9218" max="9218" width="12" customWidth="1"/>
    <col min="9219" max="9219" width="11.5703125" customWidth="1"/>
    <col min="9220" max="9220" width="11" customWidth="1"/>
    <col min="9221" max="9466" width="8.7109375"/>
    <col min="9467" max="9467" width="8" customWidth="1"/>
    <col min="9468" max="9468" width="53.5703125" customWidth="1"/>
    <col min="9469" max="9470" width="17.42578125" customWidth="1"/>
    <col min="9471" max="9471" width="18.85546875" customWidth="1"/>
    <col min="9472" max="9472" width="16.42578125" customWidth="1"/>
    <col min="9473" max="9473" width="13.28515625" customWidth="1"/>
    <col min="9474" max="9474" width="12" customWidth="1"/>
    <col min="9475" max="9475" width="11.5703125" customWidth="1"/>
    <col min="9476" max="9476" width="11" customWidth="1"/>
    <col min="9477" max="9722" width="8.7109375"/>
    <col min="9723" max="9723" width="8" customWidth="1"/>
    <col min="9724" max="9724" width="53.5703125" customWidth="1"/>
    <col min="9725" max="9726" width="17.42578125" customWidth="1"/>
    <col min="9727" max="9727" width="18.85546875" customWidth="1"/>
    <col min="9728" max="9728" width="16.42578125" customWidth="1"/>
    <col min="9729" max="9729" width="13.28515625" customWidth="1"/>
    <col min="9730" max="9730" width="12" customWidth="1"/>
    <col min="9731" max="9731" width="11.5703125" customWidth="1"/>
    <col min="9732" max="9732" width="11" customWidth="1"/>
    <col min="9733" max="9978" width="8.7109375"/>
    <col min="9979" max="9979" width="8" customWidth="1"/>
    <col min="9980" max="9980" width="53.5703125" customWidth="1"/>
    <col min="9981" max="9982" width="17.42578125" customWidth="1"/>
    <col min="9983" max="9983" width="18.85546875" customWidth="1"/>
    <col min="9984" max="9984" width="16.42578125" customWidth="1"/>
    <col min="9985" max="9985" width="13.28515625" customWidth="1"/>
    <col min="9986" max="9986" width="12" customWidth="1"/>
    <col min="9987" max="9987" width="11.5703125" customWidth="1"/>
    <col min="9988" max="9988" width="11" customWidth="1"/>
    <col min="9989" max="10234" width="8.7109375"/>
    <col min="10235" max="10235" width="8" customWidth="1"/>
    <col min="10236" max="10236" width="53.5703125" customWidth="1"/>
    <col min="10237" max="10238" width="17.42578125" customWidth="1"/>
    <col min="10239" max="10239" width="18.85546875" customWidth="1"/>
    <col min="10240" max="10240" width="16.42578125" customWidth="1"/>
    <col min="10241" max="10241" width="13.28515625" customWidth="1"/>
    <col min="10242" max="10242" width="12" customWidth="1"/>
    <col min="10243" max="10243" width="11.5703125" customWidth="1"/>
    <col min="10244" max="10244" width="11" customWidth="1"/>
    <col min="10245" max="10490" width="8.7109375"/>
    <col min="10491" max="10491" width="8" customWidth="1"/>
    <col min="10492" max="10492" width="53.5703125" customWidth="1"/>
    <col min="10493" max="10494" width="17.42578125" customWidth="1"/>
    <col min="10495" max="10495" width="18.85546875" customWidth="1"/>
    <col min="10496" max="10496" width="16.42578125" customWidth="1"/>
    <col min="10497" max="10497" width="13.28515625" customWidth="1"/>
    <col min="10498" max="10498" width="12" customWidth="1"/>
    <col min="10499" max="10499" width="11.5703125" customWidth="1"/>
    <col min="10500" max="10500" width="11" customWidth="1"/>
    <col min="10501" max="10746" width="8.7109375"/>
    <col min="10747" max="10747" width="8" customWidth="1"/>
    <col min="10748" max="10748" width="53.5703125" customWidth="1"/>
    <col min="10749" max="10750" width="17.42578125" customWidth="1"/>
    <col min="10751" max="10751" width="18.85546875" customWidth="1"/>
    <col min="10752" max="10752" width="16.42578125" customWidth="1"/>
    <col min="10753" max="10753" width="13.28515625" customWidth="1"/>
    <col min="10754" max="10754" width="12" customWidth="1"/>
    <col min="10755" max="10755" width="11.5703125" customWidth="1"/>
    <col min="10756" max="10756" width="11" customWidth="1"/>
    <col min="10757" max="11002" width="8.7109375"/>
    <col min="11003" max="11003" width="8" customWidth="1"/>
    <col min="11004" max="11004" width="53.5703125" customWidth="1"/>
    <col min="11005" max="11006" width="17.42578125" customWidth="1"/>
    <col min="11007" max="11007" width="18.85546875" customWidth="1"/>
    <col min="11008" max="11008" width="16.42578125" customWidth="1"/>
    <col min="11009" max="11009" width="13.28515625" customWidth="1"/>
    <col min="11010" max="11010" width="12" customWidth="1"/>
    <col min="11011" max="11011" width="11.5703125" customWidth="1"/>
    <col min="11012" max="11012" width="11" customWidth="1"/>
    <col min="11013" max="11258" width="8.7109375"/>
    <col min="11259" max="11259" width="8" customWidth="1"/>
    <col min="11260" max="11260" width="53.5703125" customWidth="1"/>
    <col min="11261" max="11262" width="17.42578125" customWidth="1"/>
    <col min="11263" max="11263" width="18.85546875" customWidth="1"/>
    <col min="11264" max="11264" width="16.42578125" customWidth="1"/>
    <col min="11265" max="11265" width="13.28515625" customWidth="1"/>
    <col min="11266" max="11266" width="12" customWidth="1"/>
    <col min="11267" max="11267" width="11.5703125" customWidth="1"/>
    <col min="11268" max="11268" width="11" customWidth="1"/>
    <col min="11269" max="11514" width="8.7109375"/>
    <col min="11515" max="11515" width="8" customWidth="1"/>
    <col min="11516" max="11516" width="53.5703125" customWidth="1"/>
    <col min="11517" max="11518" width="17.42578125" customWidth="1"/>
    <col min="11519" max="11519" width="18.85546875" customWidth="1"/>
    <col min="11520" max="11520" width="16.42578125" customWidth="1"/>
    <col min="11521" max="11521" width="13.28515625" customWidth="1"/>
    <col min="11522" max="11522" width="12" customWidth="1"/>
    <col min="11523" max="11523" width="11.5703125" customWidth="1"/>
    <col min="11524" max="11524" width="11" customWidth="1"/>
    <col min="11525" max="11770" width="8.7109375"/>
    <col min="11771" max="11771" width="8" customWidth="1"/>
    <col min="11772" max="11772" width="53.5703125" customWidth="1"/>
    <col min="11773" max="11774" width="17.42578125" customWidth="1"/>
    <col min="11775" max="11775" width="18.85546875" customWidth="1"/>
    <col min="11776" max="11776" width="16.42578125" customWidth="1"/>
    <col min="11777" max="11777" width="13.28515625" customWidth="1"/>
    <col min="11778" max="11778" width="12" customWidth="1"/>
    <col min="11779" max="11779" width="11.5703125" customWidth="1"/>
    <col min="11780" max="11780" width="11" customWidth="1"/>
    <col min="11781" max="12026" width="8.7109375"/>
    <col min="12027" max="12027" width="8" customWidth="1"/>
    <col min="12028" max="12028" width="53.5703125" customWidth="1"/>
    <col min="12029" max="12030" width="17.42578125" customWidth="1"/>
    <col min="12031" max="12031" width="18.85546875" customWidth="1"/>
    <col min="12032" max="12032" width="16.42578125" customWidth="1"/>
    <col min="12033" max="12033" width="13.28515625" customWidth="1"/>
    <col min="12034" max="12034" width="12" customWidth="1"/>
    <col min="12035" max="12035" width="11.5703125" customWidth="1"/>
    <col min="12036" max="12036" width="11" customWidth="1"/>
    <col min="12037" max="12282" width="8.7109375"/>
    <col min="12283" max="12283" width="8" customWidth="1"/>
    <col min="12284" max="12284" width="53.5703125" customWidth="1"/>
    <col min="12285" max="12286" width="17.42578125" customWidth="1"/>
    <col min="12287" max="12287" width="18.85546875" customWidth="1"/>
    <col min="12288" max="12288" width="16.42578125" customWidth="1"/>
    <col min="12289" max="12289" width="13.28515625" customWidth="1"/>
    <col min="12290" max="12290" width="12" customWidth="1"/>
    <col min="12291" max="12291" width="11.5703125" customWidth="1"/>
    <col min="12292" max="12292" width="11" customWidth="1"/>
    <col min="12293" max="12538" width="8.7109375"/>
    <col min="12539" max="12539" width="8" customWidth="1"/>
    <col min="12540" max="12540" width="53.5703125" customWidth="1"/>
    <col min="12541" max="12542" width="17.42578125" customWidth="1"/>
    <col min="12543" max="12543" width="18.85546875" customWidth="1"/>
    <col min="12544" max="12544" width="16.42578125" customWidth="1"/>
    <col min="12545" max="12545" width="13.28515625" customWidth="1"/>
    <col min="12546" max="12546" width="12" customWidth="1"/>
    <col min="12547" max="12547" width="11.5703125" customWidth="1"/>
    <col min="12548" max="12548" width="11" customWidth="1"/>
    <col min="12549" max="12794" width="8.7109375"/>
    <col min="12795" max="12795" width="8" customWidth="1"/>
    <col min="12796" max="12796" width="53.5703125" customWidth="1"/>
    <col min="12797" max="12798" width="17.42578125" customWidth="1"/>
    <col min="12799" max="12799" width="18.85546875" customWidth="1"/>
    <col min="12800" max="12800" width="16.42578125" customWidth="1"/>
    <col min="12801" max="12801" width="13.28515625" customWidth="1"/>
    <col min="12802" max="12802" width="12" customWidth="1"/>
    <col min="12803" max="12803" width="11.5703125" customWidth="1"/>
    <col min="12804" max="12804" width="11" customWidth="1"/>
    <col min="12805" max="13050" width="8.7109375"/>
    <col min="13051" max="13051" width="8" customWidth="1"/>
    <col min="13052" max="13052" width="53.5703125" customWidth="1"/>
    <col min="13053" max="13054" width="17.42578125" customWidth="1"/>
    <col min="13055" max="13055" width="18.85546875" customWidth="1"/>
    <col min="13056" max="13056" width="16.42578125" customWidth="1"/>
    <col min="13057" max="13057" width="13.28515625" customWidth="1"/>
    <col min="13058" max="13058" width="12" customWidth="1"/>
    <col min="13059" max="13059" width="11.5703125" customWidth="1"/>
    <col min="13060" max="13060" width="11" customWidth="1"/>
    <col min="13061" max="13306" width="8.7109375"/>
    <col min="13307" max="13307" width="8" customWidth="1"/>
    <col min="13308" max="13308" width="53.5703125" customWidth="1"/>
    <col min="13309" max="13310" width="17.42578125" customWidth="1"/>
    <col min="13311" max="13311" width="18.85546875" customWidth="1"/>
    <col min="13312" max="13312" width="16.42578125" customWidth="1"/>
    <col min="13313" max="13313" width="13.28515625" customWidth="1"/>
    <col min="13314" max="13314" width="12" customWidth="1"/>
    <col min="13315" max="13315" width="11.5703125" customWidth="1"/>
    <col min="13316" max="13316" width="11" customWidth="1"/>
    <col min="13317" max="13562" width="8.7109375"/>
    <col min="13563" max="13563" width="8" customWidth="1"/>
    <col min="13564" max="13564" width="53.5703125" customWidth="1"/>
    <col min="13565" max="13566" width="17.42578125" customWidth="1"/>
    <col min="13567" max="13567" width="18.85546875" customWidth="1"/>
    <col min="13568" max="13568" width="16.42578125" customWidth="1"/>
    <col min="13569" max="13569" width="13.28515625" customWidth="1"/>
    <col min="13570" max="13570" width="12" customWidth="1"/>
    <col min="13571" max="13571" width="11.5703125" customWidth="1"/>
    <col min="13572" max="13572" width="11" customWidth="1"/>
    <col min="13573" max="13818" width="8.7109375"/>
    <col min="13819" max="13819" width="8" customWidth="1"/>
    <col min="13820" max="13820" width="53.5703125" customWidth="1"/>
    <col min="13821" max="13822" width="17.42578125" customWidth="1"/>
    <col min="13823" max="13823" width="18.85546875" customWidth="1"/>
    <col min="13824" max="13824" width="16.42578125" customWidth="1"/>
    <col min="13825" max="13825" width="13.28515625" customWidth="1"/>
    <col min="13826" max="13826" width="12" customWidth="1"/>
    <col min="13827" max="13827" width="11.5703125" customWidth="1"/>
    <col min="13828" max="13828" width="11" customWidth="1"/>
    <col min="13829" max="14074" width="8.7109375"/>
    <col min="14075" max="14075" width="8" customWidth="1"/>
    <col min="14076" max="14076" width="53.5703125" customWidth="1"/>
    <col min="14077" max="14078" width="17.42578125" customWidth="1"/>
    <col min="14079" max="14079" width="18.85546875" customWidth="1"/>
    <col min="14080" max="14080" width="16.42578125" customWidth="1"/>
    <col min="14081" max="14081" width="13.28515625" customWidth="1"/>
    <col min="14082" max="14082" width="12" customWidth="1"/>
    <col min="14083" max="14083" width="11.5703125" customWidth="1"/>
    <col min="14084" max="14084" width="11" customWidth="1"/>
    <col min="14085" max="14330" width="8.7109375"/>
    <col min="14331" max="14331" width="8" customWidth="1"/>
    <col min="14332" max="14332" width="53.5703125" customWidth="1"/>
    <col min="14333" max="14334" width="17.42578125" customWidth="1"/>
    <col min="14335" max="14335" width="18.85546875" customWidth="1"/>
    <col min="14336" max="14336" width="16.42578125" customWidth="1"/>
    <col min="14337" max="14337" width="13.28515625" customWidth="1"/>
    <col min="14338" max="14338" width="12" customWidth="1"/>
    <col min="14339" max="14339" width="11.5703125" customWidth="1"/>
    <col min="14340" max="14340" width="11" customWidth="1"/>
    <col min="14341" max="14586" width="8.7109375"/>
    <col min="14587" max="14587" width="8" customWidth="1"/>
    <col min="14588" max="14588" width="53.5703125" customWidth="1"/>
    <col min="14589" max="14590" width="17.42578125" customWidth="1"/>
    <col min="14591" max="14591" width="18.85546875" customWidth="1"/>
    <col min="14592" max="14592" width="16.42578125" customWidth="1"/>
    <col min="14593" max="14593" width="13.28515625" customWidth="1"/>
    <col min="14594" max="14594" width="12" customWidth="1"/>
    <col min="14595" max="14595" width="11.5703125" customWidth="1"/>
    <col min="14596" max="14596" width="11" customWidth="1"/>
    <col min="14597" max="14842" width="8.7109375"/>
    <col min="14843" max="14843" width="8" customWidth="1"/>
    <col min="14844" max="14844" width="53.5703125" customWidth="1"/>
    <col min="14845" max="14846" width="17.42578125" customWidth="1"/>
    <col min="14847" max="14847" width="18.85546875" customWidth="1"/>
    <col min="14848" max="14848" width="16.42578125" customWidth="1"/>
    <col min="14849" max="14849" width="13.28515625" customWidth="1"/>
    <col min="14850" max="14850" width="12" customWidth="1"/>
    <col min="14851" max="14851" width="11.5703125" customWidth="1"/>
    <col min="14852" max="14852" width="11" customWidth="1"/>
    <col min="14853" max="15098" width="8.7109375"/>
    <col min="15099" max="15099" width="8" customWidth="1"/>
    <col min="15100" max="15100" width="53.5703125" customWidth="1"/>
    <col min="15101" max="15102" width="17.42578125" customWidth="1"/>
    <col min="15103" max="15103" width="18.85546875" customWidth="1"/>
    <col min="15104" max="15104" width="16.42578125" customWidth="1"/>
    <col min="15105" max="15105" width="13.28515625" customWidth="1"/>
    <col min="15106" max="15106" width="12" customWidth="1"/>
    <col min="15107" max="15107" width="11.5703125" customWidth="1"/>
    <col min="15108" max="15108" width="11" customWidth="1"/>
    <col min="15109" max="15354" width="8.7109375"/>
    <col min="15355" max="15355" width="8" customWidth="1"/>
    <col min="15356" max="15356" width="53.5703125" customWidth="1"/>
    <col min="15357" max="15358" width="17.42578125" customWidth="1"/>
    <col min="15359" max="15359" width="18.85546875" customWidth="1"/>
    <col min="15360" max="15360" width="16.42578125" customWidth="1"/>
    <col min="15361" max="15361" width="13.28515625" customWidth="1"/>
    <col min="15362" max="15362" width="12" customWidth="1"/>
    <col min="15363" max="15363" width="11.5703125" customWidth="1"/>
    <col min="15364" max="15364" width="11" customWidth="1"/>
    <col min="15365" max="15610" width="8.7109375"/>
    <col min="15611" max="15611" width="8" customWidth="1"/>
    <col min="15612" max="15612" width="53.5703125" customWidth="1"/>
    <col min="15613" max="15614" width="17.42578125" customWidth="1"/>
    <col min="15615" max="15615" width="18.85546875" customWidth="1"/>
    <col min="15616" max="15616" width="16.42578125" customWidth="1"/>
    <col min="15617" max="15617" width="13.28515625" customWidth="1"/>
    <col min="15618" max="15618" width="12" customWidth="1"/>
    <col min="15619" max="15619" width="11.5703125" customWidth="1"/>
    <col min="15620" max="15620" width="11" customWidth="1"/>
    <col min="15621" max="15866" width="8.7109375"/>
    <col min="15867" max="15867" width="8" customWidth="1"/>
    <col min="15868" max="15868" width="53.5703125" customWidth="1"/>
    <col min="15869" max="15870" width="17.42578125" customWidth="1"/>
    <col min="15871" max="15871" width="18.85546875" customWidth="1"/>
    <col min="15872" max="15872" width="16.42578125" customWidth="1"/>
    <col min="15873" max="15873" width="13.28515625" customWidth="1"/>
    <col min="15874" max="15874" width="12" customWidth="1"/>
    <col min="15875" max="15875" width="11.5703125" customWidth="1"/>
    <col min="15876" max="15876" width="11" customWidth="1"/>
    <col min="15877" max="16122" width="8.7109375"/>
    <col min="16123" max="16123" width="8" customWidth="1"/>
    <col min="16124" max="16124" width="53.5703125" customWidth="1"/>
    <col min="16125" max="16126" width="17.42578125" customWidth="1"/>
    <col min="16127" max="16127" width="18.85546875" customWidth="1"/>
    <col min="16128" max="16128" width="16.42578125" customWidth="1"/>
    <col min="16129" max="16129" width="13.28515625" customWidth="1"/>
    <col min="16130" max="16130" width="12" customWidth="1"/>
    <col min="16131" max="16131" width="11.5703125" customWidth="1"/>
    <col min="16132" max="16132" width="11" customWidth="1"/>
    <col min="16133" max="16384" width="8.7109375"/>
  </cols>
  <sheetData>
    <row r="1" spans="1:11" ht="15.75">
      <c r="A1" s="70" t="s">
        <v>429</v>
      </c>
      <c r="D1" s="2"/>
      <c r="F1" s="41"/>
      <c r="G1" s="41"/>
    </row>
    <row r="2" spans="1:11" ht="15.75">
      <c r="A2" s="70" t="s">
        <v>313</v>
      </c>
      <c r="D2" s="3"/>
      <c r="F2" s="3"/>
      <c r="G2" s="3"/>
    </row>
    <row r="3" spans="1:11" ht="15.75">
      <c r="A3" s="70" t="s">
        <v>471</v>
      </c>
      <c r="D3" s="3"/>
      <c r="F3" s="3"/>
      <c r="G3" s="3"/>
    </row>
    <row r="4" spans="1:11">
      <c r="D4" s="4"/>
      <c r="F4" s="3"/>
      <c r="G4" s="3"/>
    </row>
    <row r="5" spans="1:11" ht="15.75">
      <c r="A5" s="31" t="s">
        <v>429</v>
      </c>
      <c r="B5" s="70"/>
      <c r="C5" s="36"/>
      <c r="D5" s="36"/>
      <c r="F5" s="3"/>
      <c r="H5" s="40"/>
      <c r="I5" s="3"/>
      <c r="J5" s="3"/>
      <c r="K5" s="3"/>
    </row>
    <row r="6" spans="1:11">
      <c r="A6" s="31" t="s">
        <v>313</v>
      </c>
      <c r="B6" s="31"/>
      <c r="C6" s="36"/>
      <c r="D6" s="36"/>
      <c r="F6" s="3"/>
      <c r="H6" s="40"/>
      <c r="I6" s="3"/>
      <c r="J6" s="3"/>
      <c r="K6" s="3"/>
    </row>
    <row r="7" spans="1:11">
      <c r="A7" s="31" t="s">
        <v>439</v>
      </c>
      <c r="B7" s="31"/>
      <c r="C7" s="36"/>
      <c r="D7" s="36"/>
      <c r="F7" s="3"/>
      <c r="H7" s="40"/>
      <c r="I7" s="3"/>
      <c r="J7" s="3"/>
      <c r="K7" s="3"/>
    </row>
    <row r="8" spans="1:11">
      <c r="C8" s="36"/>
      <c r="D8" s="36"/>
      <c r="F8" s="3"/>
      <c r="H8" s="40"/>
      <c r="I8" s="3"/>
      <c r="J8" s="3"/>
      <c r="K8" s="3"/>
    </row>
    <row r="9" spans="1:11">
      <c r="A9" s="5"/>
      <c r="B9" s="6" t="s">
        <v>0</v>
      </c>
      <c r="C9" s="36"/>
      <c r="D9" s="36"/>
      <c r="H9" s="40"/>
      <c r="I9" s="40"/>
      <c r="J9" s="40"/>
      <c r="K9" s="40"/>
    </row>
    <row r="10" spans="1:11" ht="24.75">
      <c r="A10" s="71" t="s">
        <v>1</v>
      </c>
      <c r="B10" s="72" t="s">
        <v>2</v>
      </c>
      <c r="C10" s="73" t="s">
        <v>4</v>
      </c>
      <c r="D10" s="73" t="s">
        <v>440</v>
      </c>
      <c r="E10" s="73" t="s">
        <v>441</v>
      </c>
      <c r="F10" s="74" t="s">
        <v>268</v>
      </c>
      <c r="G10" s="73" t="s">
        <v>440</v>
      </c>
      <c r="H10" s="73" t="s">
        <v>268</v>
      </c>
      <c r="I10" s="74" t="s">
        <v>269</v>
      </c>
      <c r="J10" s="73" t="s">
        <v>440</v>
      </c>
      <c r="K10" s="73" t="s">
        <v>269</v>
      </c>
    </row>
    <row r="11" spans="1:11">
      <c r="A11" s="75" t="s">
        <v>5</v>
      </c>
      <c r="B11" s="76" t="s">
        <v>6</v>
      </c>
      <c r="C11" s="77">
        <v>48781943</v>
      </c>
      <c r="D11" s="77">
        <v>0</v>
      </c>
      <c r="E11" s="77">
        <f>SUM(C11:D11)</f>
        <v>48781943</v>
      </c>
      <c r="F11" s="77">
        <v>49787517</v>
      </c>
      <c r="G11" s="77">
        <v>0</v>
      </c>
      <c r="H11" s="77">
        <f>SUM(F11:G11)</f>
        <v>49787517</v>
      </c>
      <c r="I11" s="77">
        <v>49894588</v>
      </c>
      <c r="J11" s="77">
        <v>0</v>
      </c>
      <c r="K11" s="77">
        <f>SUM(I11:J11)</f>
        <v>49894588</v>
      </c>
    </row>
    <row r="12" spans="1:11">
      <c r="A12" s="75" t="s">
        <v>7</v>
      </c>
      <c r="B12" s="76" t="s">
        <v>8</v>
      </c>
      <c r="C12" s="78">
        <v>0</v>
      </c>
      <c r="D12" s="77">
        <v>0</v>
      </c>
      <c r="E12" s="78">
        <f>SUM(C12:D12)</f>
        <v>0</v>
      </c>
      <c r="F12" s="78">
        <v>0</v>
      </c>
      <c r="G12" s="78">
        <v>0</v>
      </c>
      <c r="H12" s="78">
        <f>SUM(F12:G12)</f>
        <v>0</v>
      </c>
      <c r="I12" s="78">
        <v>0</v>
      </c>
      <c r="J12" s="78">
        <v>0</v>
      </c>
      <c r="K12" s="78">
        <f>SUM(I12:J12)</f>
        <v>0</v>
      </c>
    </row>
    <row r="13" spans="1:11">
      <c r="A13" s="79" t="s">
        <v>9</v>
      </c>
      <c r="B13" s="80" t="s">
        <v>10</v>
      </c>
      <c r="C13" s="81">
        <v>48781943</v>
      </c>
      <c r="D13" s="81">
        <f>SUM(D11:D12)</f>
        <v>0</v>
      </c>
      <c r="E13" s="81">
        <f>SUM(E11:E12)</f>
        <v>48781943</v>
      </c>
      <c r="F13" s="81">
        <v>49787517</v>
      </c>
      <c r="G13" s="81">
        <f>SUM(G11:G12)</f>
        <v>0</v>
      </c>
      <c r="H13" s="81">
        <f>SUM(H11:H12)</f>
        <v>49787517</v>
      </c>
      <c r="I13" s="81">
        <v>49894588</v>
      </c>
      <c r="J13" s="81">
        <f>SUM(J11:J12)</f>
        <v>0</v>
      </c>
      <c r="K13" s="81">
        <f>SUM(K11:K12)</f>
        <v>49894588</v>
      </c>
    </row>
    <row r="14" spans="1:11">
      <c r="A14" s="82" t="s">
        <v>11</v>
      </c>
      <c r="B14" s="76" t="s">
        <v>12</v>
      </c>
      <c r="C14" s="78">
        <v>1700000</v>
      </c>
      <c r="D14" s="78">
        <v>0</v>
      </c>
      <c r="E14" s="78">
        <f>SUM(C14:D14)</f>
        <v>1700000</v>
      </c>
      <c r="F14" s="78">
        <v>1700000</v>
      </c>
      <c r="G14" s="78">
        <v>0</v>
      </c>
      <c r="H14" s="78">
        <f>SUM(F14:G14)</f>
        <v>1700000</v>
      </c>
      <c r="I14" s="78">
        <v>1700000</v>
      </c>
      <c r="J14" s="78">
        <v>0</v>
      </c>
      <c r="K14" s="78">
        <f>SUM(I14:J14)</f>
        <v>1700000</v>
      </c>
    </row>
    <row r="15" spans="1:11">
      <c r="A15" s="82" t="s">
        <v>13</v>
      </c>
      <c r="B15" s="76" t="s">
        <v>14</v>
      </c>
      <c r="C15" s="78">
        <v>152000</v>
      </c>
      <c r="D15" s="78">
        <v>0</v>
      </c>
      <c r="E15" s="78">
        <f>SUM(C15:D15)</f>
        <v>152000</v>
      </c>
      <c r="F15" s="78">
        <v>152000</v>
      </c>
      <c r="G15" s="78">
        <v>0</v>
      </c>
      <c r="H15" s="78">
        <f>SUM(F15:G15)</f>
        <v>152000</v>
      </c>
      <c r="I15" s="78">
        <v>152000</v>
      </c>
      <c r="J15" s="78">
        <v>0</v>
      </c>
      <c r="K15" s="78">
        <f>SUM(I15:J15)</f>
        <v>152000</v>
      </c>
    </row>
    <row r="16" spans="1:11">
      <c r="A16" s="79" t="s">
        <v>15</v>
      </c>
      <c r="B16" s="80" t="s">
        <v>16</v>
      </c>
      <c r="C16" s="83">
        <v>1852000</v>
      </c>
      <c r="D16" s="83">
        <f>SUM(D14:D15)</f>
        <v>0</v>
      </c>
      <c r="E16" s="83">
        <f>SUM(E14:E15)</f>
        <v>1852000</v>
      </c>
      <c r="F16" s="83">
        <v>1852000</v>
      </c>
      <c r="G16" s="83">
        <f>SUM(G14:G15)</f>
        <v>0</v>
      </c>
      <c r="H16" s="83">
        <f>SUM(H14:H15)</f>
        <v>1852000</v>
      </c>
      <c r="I16" s="83">
        <v>1852000</v>
      </c>
      <c r="J16" s="83">
        <f>SUM(J14:J15)</f>
        <v>0</v>
      </c>
      <c r="K16" s="83">
        <f>SUM(K14:K15)</f>
        <v>1852000</v>
      </c>
    </row>
    <row r="17" spans="1:11">
      <c r="A17" s="82" t="s">
        <v>17</v>
      </c>
      <c r="B17" s="76" t="s">
        <v>18</v>
      </c>
      <c r="C17" s="78">
        <v>1120000</v>
      </c>
      <c r="D17" s="78">
        <v>76565</v>
      </c>
      <c r="E17" s="78">
        <f>SUM(C17:D17)</f>
        <v>1196565</v>
      </c>
      <c r="F17" s="78">
        <v>1120000</v>
      </c>
      <c r="G17" s="78">
        <v>0</v>
      </c>
      <c r="H17" s="78">
        <f>SUM(F17:G17)</f>
        <v>1120000</v>
      </c>
      <c r="I17" s="78">
        <v>1120000</v>
      </c>
      <c r="J17" s="78">
        <v>0</v>
      </c>
      <c r="K17" s="78">
        <f>SUM(I17:J17)</f>
        <v>1120000</v>
      </c>
    </row>
    <row r="18" spans="1:11">
      <c r="A18" s="82" t="s">
        <v>19</v>
      </c>
      <c r="B18" s="76" t="s">
        <v>20</v>
      </c>
      <c r="C18" s="78">
        <v>32000</v>
      </c>
      <c r="D18" s="78">
        <v>0</v>
      </c>
      <c r="E18" s="78">
        <f>SUM(C18:D18)</f>
        <v>32000</v>
      </c>
      <c r="F18" s="78">
        <v>25000</v>
      </c>
      <c r="G18" s="78">
        <v>0</v>
      </c>
      <c r="H18" s="78">
        <f>SUM(F18:G18)</f>
        <v>25000</v>
      </c>
      <c r="I18" s="78">
        <v>25000</v>
      </c>
      <c r="J18" s="78">
        <v>0</v>
      </c>
      <c r="K18" s="78">
        <f>SUM(I18:J18)</f>
        <v>25000</v>
      </c>
    </row>
    <row r="19" spans="1:11">
      <c r="A19" s="79" t="s">
        <v>298</v>
      </c>
      <c r="B19" s="80" t="s">
        <v>16</v>
      </c>
      <c r="C19" s="83">
        <v>1152000</v>
      </c>
      <c r="D19" s="83">
        <f>SUM(D17:D18)</f>
        <v>76565</v>
      </c>
      <c r="E19" s="83">
        <f>SUM(E17:E18)</f>
        <v>1228565</v>
      </c>
      <c r="F19" s="83">
        <v>1145000</v>
      </c>
      <c r="G19" s="83">
        <f>SUM(G17:G18)</f>
        <v>0</v>
      </c>
      <c r="H19" s="83">
        <f>SUM(H17:H18)</f>
        <v>1145000</v>
      </c>
      <c r="I19" s="83">
        <v>1145000</v>
      </c>
      <c r="J19" s="83">
        <f>SUM(J17:J18)</f>
        <v>0</v>
      </c>
      <c r="K19" s="83">
        <f>SUM(K17:K18)</f>
        <v>1145000</v>
      </c>
    </row>
    <row r="20" spans="1:11">
      <c r="A20" s="82" t="s">
        <v>21</v>
      </c>
      <c r="B20" s="76" t="s">
        <v>22</v>
      </c>
      <c r="C20" s="78">
        <v>690000</v>
      </c>
      <c r="D20" s="78">
        <v>0</v>
      </c>
      <c r="E20" s="78">
        <f>SUM(C20:D20)</f>
        <v>690000</v>
      </c>
      <c r="F20" s="78">
        <v>690000</v>
      </c>
      <c r="G20" s="78">
        <v>0</v>
      </c>
      <c r="H20" s="78">
        <f>SUM(F20:G20)</f>
        <v>690000</v>
      </c>
      <c r="I20" s="78">
        <v>690000</v>
      </c>
      <c r="J20" s="78">
        <v>0</v>
      </c>
      <c r="K20" s="78">
        <f>SUM(I20:J20)</f>
        <v>690000</v>
      </c>
    </row>
    <row r="21" spans="1:11">
      <c r="A21" s="82" t="s">
        <v>23</v>
      </c>
      <c r="B21" s="76" t="s">
        <v>24</v>
      </c>
      <c r="C21" s="78">
        <v>70000</v>
      </c>
      <c r="D21" s="78">
        <v>0</v>
      </c>
      <c r="E21" s="78">
        <f>SUM(C21:D21)</f>
        <v>70000</v>
      </c>
      <c r="F21" s="78">
        <v>75000</v>
      </c>
      <c r="G21" s="78">
        <v>0</v>
      </c>
      <c r="H21" s="78">
        <f>SUM(F21:G21)</f>
        <v>75000</v>
      </c>
      <c r="I21" s="78">
        <v>75000</v>
      </c>
      <c r="J21" s="78">
        <v>0</v>
      </c>
      <c r="K21" s="78">
        <f>SUM(I21:J21)</f>
        <v>75000</v>
      </c>
    </row>
    <row r="22" spans="1:11">
      <c r="A22" s="79" t="s">
        <v>25</v>
      </c>
      <c r="B22" s="80" t="s">
        <v>26</v>
      </c>
      <c r="C22" s="83">
        <v>760000</v>
      </c>
      <c r="D22" s="83">
        <f>SUM(D20:D21)</f>
        <v>0</v>
      </c>
      <c r="E22" s="83">
        <f>SUM(E20:E21)</f>
        <v>760000</v>
      </c>
      <c r="F22" s="83">
        <v>765000</v>
      </c>
      <c r="G22" s="83">
        <f>SUM(G20:G21)</f>
        <v>0</v>
      </c>
      <c r="H22" s="83">
        <f>SUM(H20:H21)</f>
        <v>765000</v>
      </c>
      <c r="I22" s="83">
        <v>765000</v>
      </c>
      <c r="J22" s="83">
        <f>SUM(J20:J21)</f>
        <v>0</v>
      </c>
      <c r="K22" s="83">
        <f>SUM(K20:K21)</f>
        <v>765000</v>
      </c>
    </row>
    <row r="23" spans="1:11">
      <c r="A23" s="82" t="s">
        <v>27</v>
      </c>
      <c r="B23" s="76" t="s">
        <v>28</v>
      </c>
      <c r="C23" s="78">
        <v>5127</v>
      </c>
      <c r="D23" s="78">
        <v>0</v>
      </c>
      <c r="E23" s="78">
        <f>SUM(C23:D23)</f>
        <v>5127</v>
      </c>
      <c r="F23" s="78">
        <v>5000</v>
      </c>
      <c r="G23" s="78">
        <v>0</v>
      </c>
      <c r="H23" s="78">
        <f>SUM(F23:G23)</f>
        <v>5000</v>
      </c>
      <c r="I23" s="78">
        <v>5000</v>
      </c>
      <c r="J23" s="78">
        <v>0</v>
      </c>
      <c r="K23" s="78">
        <f>SUM(I23:J23)</f>
        <v>5000</v>
      </c>
    </row>
    <row r="24" spans="1:11">
      <c r="A24" s="79" t="s">
        <v>29</v>
      </c>
      <c r="B24" s="80" t="s">
        <v>16</v>
      </c>
      <c r="C24" s="83">
        <v>5127</v>
      </c>
      <c r="D24" s="83">
        <f>SUM(D23)</f>
        <v>0</v>
      </c>
      <c r="E24" s="83">
        <f>SUM(E23)</f>
        <v>5127</v>
      </c>
      <c r="F24" s="83">
        <v>5000</v>
      </c>
      <c r="G24" s="83">
        <f>SUM(G23)</f>
        <v>0</v>
      </c>
      <c r="H24" s="83">
        <f>SUM(H23)</f>
        <v>5000</v>
      </c>
      <c r="I24" s="83">
        <v>5000</v>
      </c>
      <c r="J24" s="83">
        <f>SUM(J23)</f>
        <v>0</v>
      </c>
      <c r="K24" s="83">
        <f>SUM(K23)</f>
        <v>5000</v>
      </c>
    </row>
    <row r="25" spans="1:11">
      <c r="A25" s="82" t="s">
        <v>30</v>
      </c>
      <c r="B25" s="76" t="s">
        <v>31</v>
      </c>
      <c r="C25" s="78">
        <v>205000</v>
      </c>
      <c r="D25" s="78">
        <v>78000</v>
      </c>
      <c r="E25" s="78">
        <f>SUM(C25:D25)</f>
        <v>283000</v>
      </c>
      <c r="F25" s="78">
        <v>140000</v>
      </c>
      <c r="G25" s="78">
        <v>0</v>
      </c>
      <c r="H25" s="78">
        <f>SUM(F25:G25)</f>
        <v>140000</v>
      </c>
      <c r="I25" s="78">
        <v>140000</v>
      </c>
      <c r="J25" s="78">
        <v>0</v>
      </c>
      <c r="K25" s="78">
        <f>SUM(I25:J25)</f>
        <v>140000</v>
      </c>
    </row>
    <row r="26" spans="1:11">
      <c r="A26" s="79" t="s">
        <v>32</v>
      </c>
      <c r="B26" s="80" t="s">
        <v>16</v>
      </c>
      <c r="C26" s="83">
        <v>205000</v>
      </c>
      <c r="D26" s="83">
        <f>SUM(D25)</f>
        <v>78000</v>
      </c>
      <c r="E26" s="83">
        <f>SUM(E25)</f>
        <v>283000</v>
      </c>
      <c r="F26" s="83">
        <v>140000</v>
      </c>
      <c r="G26" s="83">
        <f>SUM(G25)</f>
        <v>0</v>
      </c>
      <c r="H26" s="83">
        <f>SUM(H25)</f>
        <v>140000</v>
      </c>
      <c r="I26" s="83">
        <v>140000</v>
      </c>
      <c r="J26" s="83">
        <f>SUM(J25)</f>
        <v>0</v>
      </c>
      <c r="K26" s="83">
        <f>SUM(K25)</f>
        <v>140000</v>
      </c>
    </row>
    <row r="27" spans="1:11">
      <c r="A27" s="82" t="s">
        <v>33</v>
      </c>
      <c r="B27" s="76" t="s">
        <v>34</v>
      </c>
      <c r="C27" s="78">
        <v>44000</v>
      </c>
      <c r="D27" s="78">
        <v>0</v>
      </c>
      <c r="E27" s="78">
        <f>SUM(C27:D27)</f>
        <v>44000</v>
      </c>
      <c r="F27" s="84">
        <v>0</v>
      </c>
      <c r="G27" s="85">
        <v>0</v>
      </c>
      <c r="H27" s="85">
        <f>SUM(F27:G27)</f>
        <v>0</v>
      </c>
      <c r="I27" s="85">
        <v>0</v>
      </c>
      <c r="J27" s="85">
        <v>0</v>
      </c>
      <c r="K27" s="85">
        <f>SUM(I27:J27)</f>
        <v>0</v>
      </c>
    </row>
    <row r="28" spans="1:11">
      <c r="A28" s="82" t="s">
        <v>35</v>
      </c>
      <c r="B28" s="76" t="s">
        <v>36</v>
      </c>
      <c r="C28" s="78">
        <v>0</v>
      </c>
      <c r="D28" s="78">
        <v>0</v>
      </c>
      <c r="E28" s="78">
        <f>SUM(C28:D28)</f>
        <v>0</v>
      </c>
      <c r="F28" s="84">
        <v>0</v>
      </c>
      <c r="G28" s="85">
        <v>0</v>
      </c>
      <c r="H28" s="85">
        <f>SUM(F28:G28)</f>
        <v>0</v>
      </c>
      <c r="I28" s="85">
        <v>0</v>
      </c>
      <c r="J28" s="85">
        <v>0</v>
      </c>
      <c r="K28" s="85">
        <f>SUM(I28:J28)</f>
        <v>0</v>
      </c>
    </row>
    <row r="29" spans="1:11">
      <c r="A29" s="79" t="s">
        <v>37</v>
      </c>
      <c r="B29" s="80" t="s">
        <v>16</v>
      </c>
      <c r="C29" s="83">
        <v>44000</v>
      </c>
      <c r="D29" s="83">
        <f t="shared" ref="D29:K31" si="0">SUM(D27:D28)</f>
        <v>0</v>
      </c>
      <c r="E29" s="83">
        <f t="shared" si="0"/>
        <v>44000</v>
      </c>
      <c r="F29" s="86">
        <v>0</v>
      </c>
      <c r="G29" s="87">
        <f t="shared" si="0"/>
        <v>0</v>
      </c>
      <c r="H29" s="87">
        <f t="shared" si="0"/>
        <v>0</v>
      </c>
      <c r="I29" s="87">
        <v>0</v>
      </c>
      <c r="J29" s="87">
        <f t="shared" si="0"/>
        <v>0</v>
      </c>
      <c r="K29" s="87">
        <f t="shared" si="0"/>
        <v>0</v>
      </c>
    </row>
    <row r="30" spans="1:11">
      <c r="A30" s="82" t="s">
        <v>442</v>
      </c>
      <c r="B30" s="76" t="s">
        <v>443</v>
      </c>
      <c r="C30" s="88">
        <v>300</v>
      </c>
      <c r="D30" s="88">
        <v>-300</v>
      </c>
      <c r="E30" s="88">
        <f>SUM(C30:D30)</f>
        <v>0</v>
      </c>
      <c r="F30" s="89">
        <v>0</v>
      </c>
      <c r="G30" s="89">
        <v>0</v>
      </c>
      <c r="H30" s="89">
        <v>0</v>
      </c>
      <c r="I30" s="89">
        <v>0</v>
      </c>
      <c r="J30" s="89">
        <v>0</v>
      </c>
      <c r="K30" s="89">
        <v>0</v>
      </c>
    </row>
    <row r="31" spans="1:11">
      <c r="A31" s="79" t="s">
        <v>444</v>
      </c>
      <c r="B31" s="80" t="s">
        <v>16</v>
      </c>
      <c r="C31" s="83">
        <v>300</v>
      </c>
      <c r="D31" s="83">
        <f>SUM(D30)</f>
        <v>-300</v>
      </c>
      <c r="E31" s="83">
        <f>SUM(E30)</f>
        <v>0</v>
      </c>
      <c r="F31" s="86">
        <v>0</v>
      </c>
      <c r="G31" s="87">
        <f t="shared" si="0"/>
        <v>0</v>
      </c>
      <c r="H31" s="87">
        <f t="shared" si="0"/>
        <v>0</v>
      </c>
      <c r="I31" s="87">
        <v>0</v>
      </c>
      <c r="J31" s="87">
        <f t="shared" si="0"/>
        <v>0</v>
      </c>
      <c r="K31" s="87">
        <f t="shared" si="0"/>
        <v>0</v>
      </c>
    </row>
    <row r="32" spans="1:11">
      <c r="A32" s="75" t="s">
        <v>38</v>
      </c>
      <c r="B32" s="76" t="s">
        <v>39</v>
      </c>
      <c r="C32" s="78">
        <v>4000</v>
      </c>
      <c r="D32" s="78">
        <v>0</v>
      </c>
      <c r="E32" s="78">
        <f>SUM(C32:D32)</f>
        <v>4000</v>
      </c>
      <c r="F32" s="78">
        <v>4000</v>
      </c>
      <c r="G32" s="78">
        <v>0</v>
      </c>
      <c r="H32" s="78">
        <f>SUM(F32:G32)</f>
        <v>4000</v>
      </c>
      <c r="I32" s="78">
        <v>4000</v>
      </c>
      <c r="J32" s="78">
        <v>0</v>
      </c>
      <c r="K32" s="78">
        <f>SUM(I32:J32)</f>
        <v>4000</v>
      </c>
    </row>
    <row r="33" spans="1:11">
      <c r="A33" s="75" t="s">
        <v>40</v>
      </c>
      <c r="B33" s="76" t="s">
        <v>41</v>
      </c>
      <c r="C33" s="78">
        <v>77</v>
      </c>
      <c r="D33" s="78">
        <v>0</v>
      </c>
      <c r="E33" s="78">
        <f t="shared" ref="E33:E36" si="1">SUM(C33:D33)</f>
        <v>77</v>
      </c>
      <c r="F33" s="78">
        <v>20</v>
      </c>
      <c r="G33" s="78">
        <v>0</v>
      </c>
      <c r="H33" s="78">
        <f t="shared" ref="H33:H36" si="2">SUM(F33:G33)</f>
        <v>20</v>
      </c>
      <c r="I33" s="78">
        <v>20</v>
      </c>
      <c r="J33" s="78">
        <v>0</v>
      </c>
      <c r="K33" s="78">
        <f t="shared" ref="K33:K36" si="3">SUM(I33:J33)</f>
        <v>20</v>
      </c>
    </row>
    <row r="34" spans="1:11">
      <c r="A34" s="82" t="s">
        <v>42</v>
      </c>
      <c r="B34" s="76" t="s">
        <v>43</v>
      </c>
      <c r="C34" s="78">
        <v>3500</v>
      </c>
      <c r="D34" s="78">
        <v>0</v>
      </c>
      <c r="E34" s="78">
        <f t="shared" si="1"/>
        <v>3500</v>
      </c>
      <c r="F34" s="78">
        <v>3500</v>
      </c>
      <c r="G34" s="78">
        <v>0</v>
      </c>
      <c r="H34" s="78">
        <f t="shared" si="2"/>
        <v>3500</v>
      </c>
      <c r="I34" s="78">
        <v>3500</v>
      </c>
      <c r="J34" s="78">
        <v>0</v>
      </c>
      <c r="K34" s="78">
        <f t="shared" si="3"/>
        <v>3500</v>
      </c>
    </row>
    <row r="35" spans="1:11">
      <c r="A35" s="82" t="s">
        <v>464</v>
      </c>
      <c r="B35" s="76" t="s">
        <v>465</v>
      </c>
      <c r="C35" s="78">
        <v>0</v>
      </c>
      <c r="D35" s="78">
        <v>300</v>
      </c>
      <c r="E35" s="78">
        <f t="shared" si="1"/>
        <v>300</v>
      </c>
      <c r="F35" s="78"/>
      <c r="G35" s="78"/>
      <c r="H35" s="78"/>
      <c r="I35" s="78"/>
      <c r="J35" s="78"/>
      <c r="K35" s="78"/>
    </row>
    <row r="36" spans="1:11">
      <c r="A36" s="82" t="s">
        <v>44</v>
      </c>
      <c r="B36" s="76" t="s">
        <v>45</v>
      </c>
      <c r="C36" s="78">
        <v>0</v>
      </c>
      <c r="D36" s="78">
        <v>0</v>
      </c>
      <c r="E36" s="78">
        <f t="shared" si="1"/>
        <v>0</v>
      </c>
      <c r="F36" s="78">
        <v>0</v>
      </c>
      <c r="G36" s="78">
        <v>0</v>
      </c>
      <c r="H36" s="78">
        <f t="shared" si="2"/>
        <v>0</v>
      </c>
      <c r="I36" s="78">
        <v>0</v>
      </c>
      <c r="J36" s="78">
        <v>0</v>
      </c>
      <c r="K36" s="78">
        <f t="shared" si="3"/>
        <v>0</v>
      </c>
    </row>
    <row r="37" spans="1:11">
      <c r="A37" s="79" t="s">
        <v>46</v>
      </c>
      <c r="B37" s="80" t="s">
        <v>10</v>
      </c>
      <c r="C37" s="83">
        <v>7577</v>
      </c>
      <c r="D37" s="83">
        <f>SUM(D32:D36)</f>
        <v>300</v>
      </c>
      <c r="E37" s="83">
        <f>SUM(E32:E36)</f>
        <v>7877</v>
      </c>
      <c r="F37" s="83">
        <v>7520</v>
      </c>
      <c r="G37" s="83">
        <f>SUM(G32:G36)</f>
        <v>0</v>
      </c>
      <c r="H37" s="83">
        <f>SUM(H32:H36)</f>
        <v>7520</v>
      </c>
      <c r="I37" s="83">
        <v>7520</v>
      </c>
      <c r="J37" s="83">
        <f>SUM(J32:J36)</f>
        <v>0</v>
      </c>
      <c r="K37" s="83">
        <f>SUM(K32:K36)</f>
        <v>7520</v>
      </c>
    </row>
    <row r="38" spans="1:11">
      <c r="A38" s="75" t="s">
        <v>47</v>
      </c>
      <c r="B38" s="76" t="s">
        <v>48</v>
      </c>
      <c r="C38" s="78">
        <v>250</v>
      </c>
      <c r="D38" s="78">
        <v>0</v>
      </c>
      <c r="E38" s="78">
        <f t="shared" ref="E38:E42" si="4">SUM(C38:D38)</f>
        <v>250</v>
      </c>
      <c r="F38" s="78">
        <v>250</v>
      </c>
      <c r="G38" s="78">
        <v>0</v>
      </c>
      <c r="H38" s="78">
        <f t="shared" ref="H38:H42" si="5">SUM(F38:G38)</f>
        <v>250</v>
      </c>
      <c r="I38" s="78">
        <v>250</v>
      </c>
      <c r="J38" s="78">
        <v>0</v>
      </c>
      <c r="K38" s="78">
        <f t="shared" ref="K38:K42" si="6">SUM(I38:J38)</f>
        <v>250</v>
      </c>
    </row>
    <row r="39" spans="1:11">
      <c r="A39" s="75" t="s">
        <v>49</v>
      </c>
      <c r="B39" s="76" t="s">
        <v>50</v>
      </c>
      <c r="C39" s="78">
        <v>21000</v>
      </c>
      <c r="D39" s="78">
        <v>0</v>
      </c>
      <c r="E39" s="78">
        <f t="shared" si="4"/>
        <v>21000</v>
      </c>
      <c r="F39" s="78">
        <v>21000</v>
      </c>
      <c r="G39" s="78">
        <v>0</v>
      </c>
      <c r="H39" s="78">
        <f t="shared" si="5"/>
        <v>21000</v>
      </c>
      <c r="I39" s="78">
        <v>21000</v>
      </c>
      <c r="J39" s="78">
        <v>0</v>
      </c>
      <c r="K39" s="78">
        <f t="shared" si="6"/>
        <v>21000</v>
      </c>
    </row>
    <row r="40" spans="1:11">
      <c r="A40" s="75" t="s">
        <v>51</v>
      </c>
      <c r="B40" s="76" t="s">
        <v>52</v>
      </c>
      <c r="C40" s="78">
        <v>2500</v>
      </c>
      <c r="D40" s="78">
        <v>0</v>
      </c>
      <c r="E40" s="78">
        <f t="shared" si="4"/>
        <v>2500</v>
      </c>
      <c r="F40" s="78">
        <v>2500</v>
      </c>
      <c r="G40" s="78">
        <v>0</v>
      </c>
      <c r="H40" s="78">
        <f t="shared" si="5"/>
        <v>2500</v>
      </c>
      <c r="I40" s="78">
        <v>2500</v>
      </c>
      <c r="J40" s="78">
        <v>0</v>
      </c>
      <c r="K40" s="78">
        <f t="shared" si="6"/>
        <v>2500</v>
      </c>
    </row>
    <row r="41" spans="1:11">
      <c r="A41" s="75" t="s">
        <v>53</v>
      </c>
      <c r="B41" s="76" t="s">
        <v>54</v>
      </c>
      <c r="C41" s="78">
        <v>13000</v>
      </c>
      <c r="D41" s="78">
        <v>0</v>
      </c>
      <c r="E41" s="78">
        <f t="shared" si="4"/>
        <v>13000</v>
      </c>
      <c r="F41" s="78">
        <v>13000</v>
      </c>
      <c r="G41" s="78">
        <v>0</v>
      </c>
      <c r="H41" s="78">
        <f t="shared" si="5"/>
        <v>13000</v>
      </c>
      <c r="I41" s="78">
        <v>13000</v>
      </c>
      <c r="J41" s="78">
        <v>0</v>
      </c>
      <c r="K41" s="78">
        <f t="shared" si="6"/>
        <v>13000</v>
      </c>
    </row>
    <row r="42" spans="1:11">
      <c r="A42" s="75" t="s">
        <v>55</v>
      </c>
      <c r="B42" s="76" t="s">
        <v>56</v>
      </c>
      <c r="C42" s="78">
        <v>5600</v>
      </c>
      <c r="D42" s="78">
        <v>0</v>
      </c>
      <c r="E42" s="78">
        <f t="shared" si="4"/>
        <v>5600</v>
      </c>
      <c r="F42" s="78">
        <v>5600</v>
      </c>
      <c r="G42" s="78">
        <v>0</v>
      </c>
      <c r="H42" s="78">
        <f t="shared" si="5"/>
        <v>5600</v>
      </c>
      <c r="I42" s="78">
        <v>5600</v>
      </c>
      <c r="J42" s="78">
        <v>0</v>
      </c>
      <c r="K42" s="78">
        <f t="shared" si="6"/>
        <v>5600</v>
      </c>
    </row>
    <row r="43" spans="1:11">
      <c r="A43" s="90" t="s">
        <v>57</v>
      </c>
      <c r="B43" s="80" t="s">
        <v>16</v>
      </c>
      <c r="C43" s="83">
        <v>42350</v>
      </c>
      <c r="D43" s="83">
        <f t="shared" ref="D43:K43" si="7">SUM(D38:D42)</f>
        <v>0</v>
      </c>
      <c r="E43" s="83">
        <f t="shared" si="7"/>
        <v>42350</v>
      </c>
      <c r="F43" s="83">
        <v>42350</v>
      </c>
      <c r="G43" s="83">
        <f t="shared" si="7"/>
        <v>0</v>
      </c>
      <c r="H43" s="83">
        <f t="shared" si="7"/>
        <v>42350</v>
      </c>
      <c r="I43" s="83">
        <v>42350</v>
      </c>
      <c r="J43" s="83">
        <f t="shared" si="7"/>
        <v>0</v>
      </c>
      <c r="K43" s="83">
        <f t="shared" si="7"/>
        <v>42350</v>
      </c>
    </row>
    <row r="44" spans="1:11">
      <c r="A44" s="91" t="s">
        <v>58</v>
      </c>
      <c r="B44" s="92" t="s">
        <v>59</v>
      </c>
      <c r="C44" s="78">
        <v>45346</v>
      </c>
      <c r="D44" s="78">
        <v>12700</v>
      </c>
      <c r="E44" s="78">
        <f>SUM(C44:D44)</f>
        <v>58046</v>
      </c>
      <c r="F44" s="78">
        <v>28000</v>
      </c>
      <c r="G44" s="78">
        <v>0</v>
      </c>
      <c r="H44" s="78">
        <f>SUM(F44:G44)</f>
        <v>28000</v>
      </c>
      <c r="I44" s="78">
        <v>28000</v>
      </c>
      <c r="J44" s="78">
        <v>0</v>
      </c>
      <c r="K44" s="78">
        <f>SUM(I44:J44)</f>
        <v>28000</v>
      </c>
    </row>
    <row r="45" spans="1:11">
      <c r="A45" s="91" t="s">
        <v>60</v>
      </c>
      <c r="B45" s="92" t="s">
        <v>61</v>
      </c>
      <c r="C45" s="78">
        <v>3400</v>
      </c>
      <c r="D45" s="78">
        <v>0</v>
      </c>
      <c r="E45" s="78">
        <f>SUM(C45:D45)</f>
        <v>3400</v>
      </c>
      <c r="F45" s="78">
        <v>3900</v>
      </c>
      <c r="G45" s="78">
        <v>0</v>
      </c>
      <c r="H45" s="78">
        <f>SUM(F45:G45)</f>
        <v>3900</v>
      </c>
      <c r="I45" s="78">
        <v>3900</v>
      </c>
      <c r="J45" s="78">
        <v>0</v>
      </c>
      <c r="K45" s="78">
        <f>SUM(I45:J45)</f>
        <v>3900</v>
      </c>
    </row>
    <row r="46" spans="1:11">
      <c r="A46" s="79" t="s">
        <v>62</v>
      </c>
      <c r="B46" s="80" t="s">
        <v>16</v>
      </c>
      <c r="C46" s="83">
        <v>48746</v>
      </c>
      <c r="D46" s="83">
        <f>SUM(D44:D45)</f>
        <v>12700</v>
      </c>
      <c r="E46" s="83">
        <f>SUM(E44:E45)</f>
        <v>61446</v>
      </c>
      <c r="F46" s="83">
        <v>31900</v>
      </c>
      <c r="G46" s="83">
        <f>SUM(G44:G45)</f>
        <v>0</v>
      </c>
      <c r="H46" s="83">
        <f>SUM(H44:H45)</f>
        <v>31900</v>
      </c>
      <c r="I46" s="83">
        <v>31900</v>
      </c>
      <c r="J46" s="83">
        <f>SUM(J44:J45)</f>
        <v>0</v>
      </c>
      <c r="K46" s="83">
        <f>SUM(K44:K45)</f>
        <v>31900</v>
      </c>
    </row>
    <row r="47" spans="1:11">
      <c r="A47" s="82" t="s">
        <v>63</v>
      </c>
      <c r="B47" s="76" t="s">
        <v>64</v>
      </c>
      <c r="C47" s="78">
        <v>200</v>
      </c>
      <c r="D47" s="78">
        <v>0</v>
      </c>
      <c r="E47" s="78">
        <f t="shared" ref="E47:E48" si="8">SUM(C47:D47)</f>
        <v>200</v>
      </c>
      <c r="F47" s="78">
        <v>200</v>
      </c>
      <c r="G47" s="78">
        <v>0</v>
      </c>
      <c r="H47" s="78">
        <f t="shared" ref="H47:H48" si="9">SUM(F47:G47)</f>
        <v>200</v>
      </c>
      <c r="I47" s="78">
        <v>200</v>
      </c>
      <c r="J47" s="78">
        <v>0</v>
      </c>
      <c r="K47" s="78">
        <f t="shared" ref="K47:K48" si="10">SUM(I47:J47)</f>
        <v>200</v>
      </c>
    </row>
    <row r="48" spans="1:11">
      <c r="A48" s="93" t="s">
        <v>65</v>
      </c>
      <c r="B48" s="92" t="s">
        <v>66</v>
      </c>
      <c r="C48" s="78">
        <v>14413</v>
      </c>
      <c r="D48" s="78">
        <v>0</v>
      </c>
      <c r="E48" s="78">
        <f t="shared" si="8"/>
        <v>14413</v>
      </c>
      <c r="F48" s="78">
        <v>30000</v>
      </c>
      <c r="G48" s="78">
        <v>0</v>
      </c>
      <c r="H48" s="78">
        <f t="shared" si="9"/>
        <v>30000</v>
      </c>
      <c r="I48" s="78">
        <v>30000</v>
      </c>
      <c r="J48" s="78">
        <v>0</v>
      </c>
      <c r="K48" s="78">
        <f t="shared" si="10"/>
        <v>30000</v>
      </c>
    </row>
    <row r="49" spans="1:11">
      <c r="A49" s="79" t="s">
        <v>67</v>
      </c>
      <c r="B49" s="80" t="s">
        <v>16</v>
      </c>
      <c r="C49" s="83">
        <v>14613</v>
      </c>
      <c r="D49" s="83">
        <f t="shared" ref="D49:K49" si="11">SUM(D47:D48)</f>
        <v>0</v>
      </c>
      <c r="E49" s="83">
        <f t="shared" si="11"/>
        <v>14613</v>
      </c>
      <c r="F49" s="83">
        <v>30200</v>
      </c>
      <c r="G49" s="83">
        <f t="shared" si="11"/>
        <v>0</v>
      </c>
      <c r="H49" s="83">
        <f t="shared" si="11"/>
        <v>30200</v>
      </c>
      <c r="I49" s="83">
        <v>30200</v>
      </c>
      <c r="J49" s="83">
        <f t="shared" si="11"/>
        <v>0</v>
      </c>
      <c r="K49" s="83">
        <f t="shared" si="11"/>
        <v>30200</v>
      </c>
    </row>
    <row r="50" spans="1:11">
      <c r="A50" s="82" t="s">
        <v>445</v>
      </c>
      <c r="B50" s="76" t="s">
        <v>68</v>
      </c>
      <c r="C50" s="88">
        <v>63000</v>
      </c>
      <c r="D50" s="88">
        <v>0</v>
      </c>
      <c r="E50" s="88">
        <f>SUM(C50:D50)</f>
        <v>63000</v>
      </c>
      <c r="F50" s="88">
        <v>0</v>
      </c>
      <c r="G50" s="88">
        <v>0</v>
      </c>
      <c r="H50" s="88">
        <f>SUM(F50:G50)</f>
        <v>0</v>
      </c>
      <c r="I50" s="88">
        <v>0</v>
      </c>
      <c r="J50" s="88">
        <v>0</v>
      </c>
      <c r="K50" s="88">
        <v>0</v>
      </c>
    </row>
    <row r="51" spans="1:11">
      <c r="A51" s="75" t="s">
        <v>69</v>
      </c>
      <c r="B51" s="76" t="s">
        <v>70</v>
      </c>
      <c r="C51" s="78">
        <v>160000</v>
      </c>
      <c r="D51" s="78">
        <v>-30000</v>
      </c>
      <c r="E51" s="88">
        <f>SUM(C51:D51)</f>
        <v>130000</v>
      </c>
      <c r="F51" s="78">
        <v>300000</v>
      </c>
      <c r="G51" s="78">
        <v>0</v>
      </c>
      <c r="H51" s="78">
        <f>SUM(F51:G51)</f>
        <v>300000</v>
      </c>
      <c r="I51" s="78">
        <v>300000</v>
      </c>
      <c r="J51" s="78">
        <v>0</v>
      </c>
      <c r="K51" s="78">
        <f>SUM(I51:J51)</f>
        <v>300000</v>
      </c>
    </row>
    <row r="52" spans="1:11">
      <c r="A52" s="75" t="s">
        <v>71</v>
      </c>
      <c r="B52" s="76" t="s">
        <v>72</v>
      </c>
      <c r="C52" s="78">
        <v>0</v>
      </c>
      <c r="D52" s="78">
        <v>0</v>
      </c>
      <c r="E52" s="88">
        <f>SUM(C52:D52)</f>
        <v>0</v>
      </c>
      <c r="F52" s="78">
        <v>30000</v>
      </c>
      <c r="G52" s="78">
        <v>0</v>
      </c>
      <c r="H52" s="78">
        <f>SUM(F52:G52)</f>
        <v>30000</v>
      </c>
      <c r="I52" s="78">
        <v>30000</v>
      </c>
      <c r="J52" s="78">
        <v>0</v>
      </c>
      <c r="K52" s="78">
        <f>SUM(I52:J52)</f>
        <v>30000</v>
      </c>
    </row>
    <row r="53" spans="1:11">
      <c r="A53" s="75" t="s">
        <v>73</v>
      </c>
      <c r="B53" s="76" t="s">
        <v>74</v>
      </c>
      <c r="C53" s="78">
        <v>14</v>
      </c>
      <c r="D53" s="78">
        <v>0</v>
      </c>
      <c r="E53" s="88">
        <f>SUM(C53:D53)</f>
        <v>14</v>
      </c>
      <c r="F53" s="78">
        <v>14</v>
      </c>
      <c r="G53" s="94">
        <v>0</v>
      </c>
      <c r="H53" s="94">
        <f>SUM(F53:G53)</f>
        <v>14</v>
      </c>
      <c r="I53" s="94">
        <v>14</v>
      </c>
      <c r="J53" s="94">
        <v>0</v>
      </c>
      <c r="K53" s="94">
        <f>SUM(I53:J53)</f>
        <v>14</v>
      </c>
    </row>
    <row r="54" spans="1:11">
      <c r="A54" s="79" t="s">
        <v>75</v>
      </c>
      <c r="B54" s="80" t="s">
        <v>10</v>
      </c>
      <c r="C54" s="83">
        <v>223014</v>
      </c>
      <c r="D54" s="83">
        <f>SUM(D50:D53)</f>
        <v>-30000</v>
      </c>
      <c r="E54" s="83">
        <f>SUM(E50:E53)</f>
        <v>193014</v>
      </c>
      <c r="F54" s="83">
        <v>330014</v>
      </c>
      <c r="G54" s="83">
        <f t="shared" ref="G54:K54" si="12">SUM(G51:G53)</f>
        <v>0</v>
      </c>
      <c r="H54" s="83">
        <f t="shared" si="12"/>
        <v>330014</v>
      </c>
      <c r="I54" s="83">
        <v>330014</v>
      </c>
      <c r="J54" s="83">
        <f t="shared" si="12"/>
        <v>0</v>
      </c>
      <c r="K54" s="83">
        <f t="shared" si="12"/>
        <v>330014</v>
      </c>
    </row>
    <row r="55" spans="1:11">
      <c r="A55" s="82" t="s">
        <v>76</v>
      </c>
      <c r="B55" s="76" t="s">
        <v>283</v>
      </c>
      <c r="C55" s="78">
        <v>19297</v>
      </c>
      <c r="D55" s="78">
        <v>0</v>
      </c>
      <c r="E55" s="78">
        <f>SUM(C55:D55)</f>
        <v>19297</v>
      </c>
      <c r="F55" s="78">
        <v>0</v>
      </c>
      <c r="G55" s="78">
        <v>0</v>
      </c>
      <c r="H55" s="78">
        <f>SUM(F55:G55)</f>
        <v>0</v>
      </c>
      <c r="I55" s="78">
        <v>0</v>
      </c>
      <c r="J55" s="78">
        <v>0</v>
      </c>
      <c r="K55" s="78">
        <f>SUM(I55:J55)</f>
        <v>0</v>
      </c>
    </row>
    <row r="56" spans="1:11">
      <c r="A56" s="79" t="s">
        <v>77</v>
      </c>
      <c r="B56" s="80" t="s">
        <v>16</v>
      </c>
      <c r="C56" s="83">
        <v>19297</v>
      </c>
      <c r="D56" s="83">
        <f t="shared" ref="D56:K56" si="13">SUM(D55:D55)</f>
        <v>0</v>
      </c>
      <c r="E56" s="83">
        <f t="shared" si="13"/>
        <v>19297</v>
      </c>
      <c r="F56" s="83">
        <v>0</v>
      </c>
      <c r="G56" s="83">
        <f t="shared" si="13"/>
        <v>0</v>
      </c>
      <c r="H56" s="83">
        <f t="shared" si="13"/>
        <v>0</v>
      </c>
      <c r="I56" s="83">
        <v>0</v>
      </c>
      <c r="J56" s="83">
        <f t="shared" si="13"/>
        <v>0</v>
      </c>
      <c r="K56" s="83">
        <f t="shared" si="13"/>
        <v>0</v>
      </c>
    </row>
    <row r="57" spans="1:11">
      <c r="A57" s="82" t="s">
        <v>78</v>
      </c>
      <c r="B57" s="76" t="s">
        <v>79</v>
      </c>
      <c r="C57" s="95">
        <v>486459</v>
      </c>
      <c r="D57" s="96">
        <v>-8569</v>
      </c>
      <c r="E57" s="89">
        <f>SUM(C57:D57)</f>
        <v>477890</v>
      </c>
      <c r="F57" s="95">
        <v>486459</v>
      </c>
      <c r="G57" s="96">
        <v>0</v>
      </c>
      <c r="H57" s="96">
        <f>SUM(F57:G57)</f>
        <v>486459</v>
      </c>
      <c r="I57" s="96">
        <v>486459</v>
      </c>
      <c r="J57" s="96">
        <v>0</v>
      </c>
      <c r="K57" s="96">
        <f>SUM(I57:J57)</f>
        <v>486459</v>
      </c>
    </row>
    <row r="58" spans="1:11">
      <c r="A58" s="82" t="s">
        <v>80</v>
      </c>
      <c r="B58" s="76" t="s">
        <v>81</v>
      </c>
      <c r="C58" s="95">
        <v>11377705</v>
      </c>
      <c r="D58" s="96">
        <v>136595</v>
      </c>
      <c r="E58" s="89">
        <f t="shared" ref="E58:E80" si="14">SUM(C58:D58)</f>
        <v>11514300</v>
      </c>
      <c r="F58" s="95">
        <v>11266607</v>
      </c>
      <c r="G58" s="96">
        <v>0</v>
      </c>
      <c r="H58" s="96">
        <f t="shared" ref="H58:H80" si="15">SUM(F58:G58)</f>
        <v>11266607</v>
      </c>
      <c r="I58" s="96">
        <v>11253282</v>
      </c>
      <c r="J58" s="96">
        <v>0</v>
      </c>
      <c r="K58" s="96">
        <f t="shared" ref="K58:K80" si="16">SUM(I58:J58)</f>
        <v>11253282</v>
      </c>
    </row>
    <row r="59" spans="1:11">
      <c r="A59" s="82" t="s">
        <v>80</v>
      </c>
      <c r="B59" s="76" t="s">
        <v>446</v>
      </c>
      <c r="C59" s="89">
        <v>7720</v>
      </c>
      <c r="D59" s="96">
        <v>0</v>
      </c>
      <c r="E59" s="89">
        <f>SUM(C59:D59)</f>
        <v>7720</v>
      </c>
      <c r="F59" s="78">
        <v>0</v>
      </c>
      <c r="G59" s="78">
        <v>0</v>
      </c>
      <c r="H59" s="78">
        <f t="shared" si="15"/>
        <v>0</v>
      </c>
      <c r="I59" s="78">
        <v>0</v>
      </c>
      <c r="J59" s="78">
        <v>0</v>
      </c>
      <c r="K59" s="78">
        <f t="shared" si="16"/>
        <v>0</v>
      </c>
    </row>
    <row r="60" spans="1:11">
      <c r="A60" s="82" t="s">
        <v>80</v>
      </c>
      <c r="B60" s="76" t="s">
        <v>82</v>
      </c>
      <c r="C60" s="78">
        <v>708069</v>
      </c>
      <c r="D60" s="96">
        <v>0</v>
      </c>
      <c r="E60" s="89">
        <f t="shared" si="14"/>
        <v>708069</v>
      </c>
      <c r="F60" s="95">
        <v>668530</v>
      </c>
      <c r="G60" s="96">
        <v>0</v>
      </c>
      <c r="H60" s="96">
        <f t="shared" si="15"/>
        <v>668530</v>
      </c>
      <c r="I60" s="96">
        <v>668530</v>
      </c>
      <c r="J60" s="96">
        <v>0</v>
      </c>
      <c r="K60" s="96">
        <f t="shared" si="16"/>
        <v>668530</v>
      </c>
    </row>
    <row r="61" spans="1:11">
      <c r="A61" s="82" t="s">
        <v>80</v>
      </c>
      <c r="B61" s="76" t="s">
        <v>83</v>
      </c>
      <c r="C61" s="78">
        <v>90268</v>
      </c>
      <c r="D61" s="96">
        <v>0</v>
      </c>
      <c r="E61" s="89">
        <f t="shared" si="14"/>
        <v>90268</v>
      </c>
      <c r="F61" s="95">
        <v>90268</v>
      </c>
      <c r="G61" s="96">
        <v>0</v>
      </c>
      <c r="H61" s="96">
        <f t="shared" si="15"/>
        <v>90268</v>
      </c>
      <c r="I61" s="96">
        <v>90268</v>
      </c>
      <c r="J61" s="96">
        <v>0</v>
      </c>
      <c r="K61" s="96">
        <f t="shared" si="16"/>
        <v>90268</v>
      </c>
    </row>
    <row r="62" spans="1:11">
      <c r="A62" s="82" t="s">
        <v>78</v>
      </c>
      <c r="B62" s="76" t="s">
        <v>308</v>
      </c>
      <c r="C62" s="78">
        <v>12455</v>
      </c>
      <c r="D62" s="96">
        <v>4634</v>
      </c>
      <c r="E62" s="89">
        <f t="shared" si="14"/>
        <v>17089</v>
      </c>
      <c r="F62" s="95">
        <v>21712</v>
      </c>
      <c r="G62" s="96">
        <v>0</v>
      </c>
      <c r="H62" s="96">
        <f t="shared" si="15"/>
        <v>21712</v>
      </c>
      <c r="I62" s="96">
        <v>21712</v>
      </c>
      <c r="J62" s="96">
        <v>0</v>
      </c>
      <c r="K62" s="96">
        <f t="shared" si="16"/>
        <v>21712</v>
      </c>
    </row>
    <row r="63" spans="1:11">
      <c r="A63" s="82" t="s">
        <v>78</v>
      </c>
      <c r="B63" s="76" t="s">
        <v>84</v>
      </c>
      <c r="C63" s="78">
        <v>74960</v>
      </c>
      <c r="D63" s="96">
        <v>0</v>
      </c>
      <c r="E63" s="89">
        <f t="shared" si="14"/>
        <v>74960</v>
      </c>
      <c r="F63" s="89">
        <v>0</v>
      </c>
      <c r="G63" s="96">
        <v>0</v>
      </c>
      <c r="H63" s="96">
        <f t="shared" si="15"/>
        <v>0</v>
      </c>
      <c r="I63" s="96">
        <v>0</v>
      </c>
      <c r="J63" s="96">
        <v>0</v>
      </c>
      <c r="K63" s="96">
        <f t="shared" si="16"/>
        <v>0</v>
      </c>
    </row>
    <row r="64" spans="1:11">
      <c r="A64" s="82" t="s">
        <v>78</v>
      </c>
      <c r="B64" s="76" t="s">
        <v>274</v>
      </c>
      <c r="C64" s="78">
        <v>45783</v>
      </c>
      <c r="D64" s="96">
        <v>0</v>
      </c>
      <c r="E64" s="89">
        <f t="shared" si="14"/>
        <v>45783</v>
      </c>
      <c r="F64" s="89">
        <v>0</v>
      </c>
      <c r="G64" s="96">
        <v>0</v>
      </c>
      <c r="H64" s="96">
        <f t="shared" si="15"/>
        <v>0</v>
      </c>
      <c r="I64" s="96">
        <v>0</v>
      </c>
      <c r="J64" s="96">
        <v>0</v>
      </c>
      <c r="K64" s="96">
        <f t="shared" si="16"/>
        <v>0</v>
      </c>
    </row>
    <row r="65" spans="1:11">
      <c r="A65" s="82" t="s">
        <v>78</v>
      </c>
      <c r="B65" s="76" t="s">
        <v>85</v>
      </c>
      <c r="C65" s="78">
        <v>75500</v>
      </c>
      <c r="D65" s="96">
        <v>-20500</v>
      </c>
      <c r="E65" s="89">
        <f t="shared" si="14"/>
        <v>55000</v>
      </c>
      <c r="F65" s="78">
        <v>75500</v>
      </c>
      <c r="G65" s="78">
        <v>0</v>
      </c>
      <c r="H65" s="78">
        <f t="shared" si="15"/>
        <v>75500</v>
      </c>
      <c r="I65" s="78">
        <v>75500</v>
      </c>
      <c r="J65" s="78">
        <v>0</v>
      </c>
      <c r="K65" s="78">
        <f t="shared" si="16"/>
        <v>75500</v>
      </c>
    </row>
    <row r="66" spans="1:11">
      <c r="A66" s="82" t="s">
        <v>92</v>
      </c>
      <c r="B66" s="76" t="s">
        <v>466</v>
      </c>
      <c r="C66" s="78">
        <v>48252</v>
      </c>
      <c r="D66" s="96">
        <v>0</v>
      </c>
      <c r="E66" s="89">
        <v>48252</v>
      </c>
      <c r="F66" s="78">
        <v>0</v>
      </c>
      <c r="G66" s="78">
        <v>0</v>
      </c>
      <c r="H66" s="78">
        <v>0</v>
      </c>
      <c r="I66" s="78">
        <v>0</v>
      </c>
      <c r="J66" s="78">
        <v>0</v>
      </c>
      <c r="K66" s="78">
        <v>0</v>
      </c>
    </row>
    <row r="67" spans="1:11">
      <c r="A67" s="82" t="s">
        <v>78</v>
      </c>
      <c r="B67" s="76" t="s">
        <v>86</v>
      </c>
      <c r="C67" s="78">
        <v>654107</v>
      </c>
      <c r="D67" s="96">
        <v>0</v>
      </c>
      <c r="E67" s="89">
        <f t="shared" si="14"/>
        <v>654107</v>
      </c>
      <c r="F67" s="78">
        <v>654107</v>
      </c>
      <c r="G67" s="78">
        <v>0</v>
      </c>
      <c r="H67" s="78">
        <f t="shared" si="15"/>
        <v>654107</v>
      </c>
      <c r="I67" s="78">
        <v>654107</v>
      </c>
      <c r="J67" s="78">
        <v>0</v>
      </c>
      <c r="K67" s="78">
        <f t="shared" si="16"/>
        <v>654107</v>
      </c>
    </row>
    <row r="68" spans="1:11">
      <c r="A68" s="82" t="s">
        <v>78</v>
      </c>
      <c r="B68" s="76" t="s">
        <v>87</v>
      </c>
      <c r="C68" s="78">
        <v>7726</v>
      </c>
      <c r="D68" s="96">
        <v>0</v>
      </c>
      <c r="E68" s="89">
        <f t="shared" si="14"/>
        <v>7726</v>
      </c>
      <c r="F68" s="78">
        <v>8024</v>
      </c>
      <c r="G68" s="78">
        <v>0</v>
      </c>
      <c r="H68" s="78">
        <f t="shared" si="15"/>
        <v>8024</v>
      </c>
      <c r="I68" s="78">
        <v>8024</v>
      </c>
      <c r="J68" s="78">
        <v>0</v>
      </c>
      <c r="K68" s="78">
        <f t="shared" si="16"/>
        <v>8024</v>
      </c>
    </row>
    <row r="69" spans="1:11">
      <c r="A69" s="82" t="s">
        <v>78</v>
      </c>
      <c r="B69" s="76" t="s">
        <v>88</v>
      </c>
      <c r="C69" s="78">
        <v>6000</v>
      </c>
      <c r="D69" s="96">
        <v>0</v>
      </c>
      <c r="E69" s="89">
        <f t="shared" si="14"/>
        <v>6000</v>
      </c>
      <c r="F69" s="95">
        <v>6000</v>
      </c>
      <c r="G69" s="96">
        <v>0</v>
      </c>
      <c r="H69" s="96">
        <f t="shared" si="15"/>
        <v>6000</v>
      </c>
      <c r="I69" s="96">
        <v>6000</v>
      </c>
      <c r="J69" s="96">
        <v>0</v>
      </c>
      <c r="K69" s="96">
        <f t="shared" si="16"/>
        <v>6000</v>
      </c>
    </row>
    <row r="70" spans="1:11">
      <c r="A70" s="82" t="s">
        <v>78</v>
      </c>
      <c r="B70" s="76" t="s">
        <v>89</v>
      </c>
      <c r="C70" s="78">
        <v>7351</v>
      </c>
      <c r="D70" s="96">
        <v>-35</v>
      </c>
      <c r="E70" s="89">
        <f t="shared" si="14"/>
        <v>7316</v>
      </c>
      <c r="F70" s="78">
        <v>0</v>
      </c>
      <c r="G70" s="78">
        <v>0</v>
      </c>
      <c r="H70" s="78">
        <f t="shared" si="15"/>
        <v>0</v>
      </c>
      <c r="I70" s="78">
        <v>0</v>
      </c>
      <c r="J70" s="78">
        <v>0</v>
      </c>
      <c r="K70" s="78">
        <f t="shared" si="16"/>
        <v>0</v>
      </c>
    </row>
    <row r="71" spans="1:11">
      <c r="A71" s="82" t="s">
        <v>78</v>
      </c>
      <c r="B71" s="76" t="s">
        <v>447</v>
      </c>
      <c r="C71" s="78">
        <v>6534</v>
      </c>
      <c r="D71" s="96">
        <v>0</v>
      </c>
      <c r="E71" s="89">
        <f t="shared" si="14"/>
        <v>6534</v>
      </c>
      <c r="F71" s="78"/>
      <c r="G71" s="78"/>
      <c r="H71" s="78"/>
      <c r="I71" s="78"/>
      <c r="J71" s="78"/>
      <c r="K71" s="78"/>
    </row>
    <row r="72" spans="1:11">
      <c r="A72" s="82" t="s">
        <v>78</v>
      </c>
      <c r="B72" s="76" t="s">
        <v>448</v>
      </c>
      <c r="C72" s="78">
        <v>2824</v>
      </c>
      <c r="D72" s="96">
        <v>0</v>
      </c>
      <c r="E72" s="89">
        <f t="shared" si="14"/>
        <v>2824</v>
      </c>
      <c r="F72" s="78">
        <v>0</v>
      </c>
      <c r="G72" s="78">
        <v>0</v>
      </c>
      <c r="H72" s="78">
        <f t="shared" si="15"/>
        <v>0</v>
      </c>
      <c r="I72" s="78">
        <v>0</v>
      </c>
      <c r="J72" s="78">
        <v>0</v>
      </c>
      <c r="K72" s="78">
        <f t="shared" si="16"/>
        <v>0</v>
      </c>
    </row>
    <row r="73" spans="1:11">
      <c r="A73" s="82" t="s">
        <v>78</v>
      </c>
      <c r="B73" s="76" t="s">
        <v>459</v>
      </c>
      <c r="C73" s="78">
        <v>1500</v>
      </c>
      <c r="D73" s="96">
        <v>0</v>
      </c>
      <c r="E73" s="89">
        <f t="shared" si="14"/>
        <v>1500</v>
      </c>
      <c r="F73" s="78">
        <v>0</v>
      </c>
      <c r="G73" s="78">
        <v>0</v>
      </c>
      <c r="H73" s="78">
        <f t="shared" si="15"/>
        <v>0</v>
      </c>
      <c r="I73" s="78">
        <v>0</v>
      </c>
      <c r="J73" s="78">
        <v>0</v>
      </c>
      <c r="K73" s="78">
        <f t="shared" si="16"/>
        <v>0</v>
      </c>
    </row>
    <row r="74" spans="1:11">
      <c r="A74" s="82" t="s">
        <v>78</v>
      </c>
      <c r="B74" s="76" t="s">
        <v>437</v>
      </c>
      <c r="C74" s="78">
        <v>5987</v>
      </c>
      <c r="D74" s="96">
        <v>0</v>
      </c>
      <c r="E74" s="89">
        <f t="shared" si="14"/>
        <v>5987</v>
      </c>
      <c r="F74" s="78"/>
      <c r="G74" s="78"/>
      <c r="H74" s="78"/>
      <c r="I74" s="78"/>
      <c r="J74" s="78"/>
      <c r="K74" s="78"/>
    </row>
    <row r="75" spans="1:11">
      <c r="A75" s="82" t="s">
        <v>78</v>
      </c>
      <c r="B75" s="76" t="s">
        <v>311</v>
      </c>
      <c r="C75" s="78">
        <v>1200</v>
      </c>
      <c r="D75" s="96">
        <v>0</v>
      </c>
      <c r="E75" s="89">
        <f t="shared" si="14"/>
        <v>1200</v>
      </c>
      <c r="F75" s="78">
        <v>0</v>
      </c>
      <c r="G75" s="78">
        <v>0</v>
      </c>
      <c r="H75" s="78">
        <f t="shared" ref="H75:H77" si="17">SUM(F75:G75)</f>
        <v>0</v>
      </c>
      <c r="I75" s="78">
        <v>0</v>
      </c>
      <c r="J75" s="78">
        <v>0</v>
      </c>
      <c r="K75" s="78">
        <f t="shared" ref="K75:K77" si="18">SUM(I75:J75)</f>
        <v>0</v>
      </c>
    </row>
    <row r="76" spans="1:11" ht="24.75">
      <c r="A76" s="82" t="s">
        <v>78</v>
      </c>
      <c r="B76" s="97" t="s">
        <v>449</v>
      </c>
      <c r="C76" s="78">
        <v>9720</v>
      </c>
      <c r="D76" s="96">
        <v>0</v>
      </c>
      <c r="E76" s="89">
        <f t="shared" si="14"/>
        <v>9720</v>
      </c>
      <c r="F76" s="78">
        <v>0</v>
      </c>
      <c r="G76" s="78">
        <v>0</v>
      </c>
      <c r="H76" s="78">
        <f t="shared" si="17"/>
        <v>0</v>
      </c>
      <c r="I76" s="78">
        <v>0</v>
      </c>
      <c r="J76" s="78">
        <v>0</v>
      </c>
      <c r="K76" s="78">
        <f t="shared" si="18"/>
        <v>0</v>
      </c>
    </row>
    <row r="77" spans="1:11">
      <c r="A77" s="82" t="s">
        <v>78</v>
      </c>
      <c r="B77" s="98" t="s">
        <v>450</v>
      </c>
      <c r="C77" s="78">
        <v>640</v>
      </c>
      <c r="D77" s="96">
        <v>0</v>
      </c>
      <c r="E77" s="89">
        <f t="shared" si="14"/>
        <v>640</v>
      </c>
      <c r="F77" s="78">
        <v>0</v>
      </c>
      <c r="G77" s="78">
        <v>0</v>
      </c>
      <c r="H77" s="78">
        <f t="shared" si="17"/>
        <v>0</v>
      </c>
      <c r="I77" s="78">
        <v>0</v>
      </c>
      <c r="J77" s="78">
        <v>0</v>
      </c>
      <c r="K77" s="78">
        <f t="shared" si="18"/>
        <v>0</v>
      </c>
    </row>
    <row r="78" spans="1:11">
      <c r="A78" s="82" t="s">
        <v>78</v>
      </c>
      <c r="B78" s="76" t="s">
        <v>90</v>
      </c>
      <c r="C78" s="78">
        <v>50000</v>
      </c>
      <c r="D78" s="96">
        <v>0</v>
      </c>
      <c r="E78" s="89">
        <f t="shared" si="14"/>
        <v>50000</v>
      </c>
      <c r="F78" s="78">
        <v>0</v>
      </c>
      <c r="G78" s="78">
        <v>0</v>
      </c>
      <c r="H78" s="78">
        <f t="shared" si="15"/>
        <v>0</v>
      </c>
      <c r="I78" s="78">
        <v>0</v>
      </c>
      <c r="J78" s="78">
        <v>0</v>
      </c>
      <c r="K78" s="78">
        <f t="shared" si="16"/>
        <v>0</v>
      </c>
    </row>
    <row r="79" spans="1:11" ht="24.75">
      <c r="A79" s="82" t="s">
        <v>78</v>
      </c>
      <c r="B79" s="98" t="s">
        <v>467</v>
      </c>
      <c r="C79" s="78">
        <v>0</v>
      </c>
      <c r="D79" s="96">
        <v>0</v>
      </c>
      <c r="E79" s="89">
        <f t="shared" si="14"/>
        <v>0</v>
      </c>
      <c r="F79" s="95">
        <v>891</v>
      </c>
      <c r="G79" s="96">
        <v>0</v>
      </c>
      <c r="H79" s="96">
        <f t="shared" si="15"/>
        <v>891</v>
      </c>
      <c r="I79" s="78">
        <v>0</v>
      </c>
      <c r="J79" s="96">
        <v>0</v>
      </c>
      <c r="K79" s="96">
        <f t="shared" si="16"/>
        <v>0</v>
      </c>
    </row>
    <row r="80" spans="1:11">
      <c r="A80" s="82" t="s">
        <v>78</v>
      </c>
      <c r="B80" s="99" t="s">
        <v>91</v>
      </c>
      <c r="C80" s="78">
        <v>0</v>
      </c>
      <c r="D80" s="96">
        <v>0</v>
      </c>
      <c r="E80" s="89">
        <f t="shared" si="14"/>
        <v>0</v>
      </c>
      <c r="F80" s="78">
        <v>0</v>
      </c>
      <c r="G80" s="78">
        <v>0</v>
      </c>
      <c r="H80" s="78">
        <f t="shared" si="15"/>
        <v>0</v>
      </c>
      <c r="I80" s="78">
        <v>0</v>
      </c>
      <c r="J80" s="78">
        <v>0</v>
      </c>
      <c r="K80" s="78">
        <f t="shared" si="16"/>
        <v>0</v>
      </c>
    </row>
    <row r="81" spans="1:11">
      <c r="A81" s="79" t="s">
        <v>78</v>
      </c>
      <c r="B81" s="80" t="s">
        <v>16</v>
      </c>
      <c r="C81" s="81">
        <v>13680760</v>
      </c>
      <c r="D81" s="81">
        <f t="shared" ref="D81:K81" si="19">SUM(D57:D80)</f>
        <v>112125</v>
      </c>
      <c r="E81" s="81">
        <f t="shared" si="19"/>
        <v>13792885</v>
      </c>
      <c r="F81" s="81">
        <v>13278098</v>
      </c>
      <c r="G81" s="81">
        <f t="shared" si="19"/>
        <v>0</v>
      </c>
      <c r="H81" s="81">
        <f t="shared" si="19"/>
        <v>13278098</v>
      </c>
      <c r="I81" s="81">
        <v>13263882</v>
      </c>
      <c r="J81" s="81">
        <f t="shared" si="19"/>
        <v>0</v>
      </c>
      <c r="K81" s="81">
        <f t="shared" si="19"/>
        <v>13263882</v>
      </c>
    </row>
    <row r="82" spans="1:11">
      <c r="A82" s="82" t="s">
        <v>92</v>
      </c>
      <c r="B82" s="76" t="s">
        <v>93</v>
      </c>
      <c r="C82" s="78">
        <v>5261</v>
      </c>
      <c r="D82" s="78">
        <v>0</v>
      </c>
      <c r="E82" s="78">
        <f>SUM(C82:D82)</f>
        <v>5261</v>
      </c>
      <c r="F82" s="84">
        <v>0</v>
      </c>
      <c r="G82" s="85">
        <v>0</v>
      </c>
      <c r="H82" s="85">
        <f>SUM(F82:G82)</f>
        <v>0</v>
      </c>
      <c r="I82" s="85">
        <v>0</v>
      </c>
      <c r="J82" s="85">
        <v>0</v>
      </c>
      <c r="K82" s="85">
        <f>SUM(I82:J82)</f>
        <v>0</v>
      </c>
    </row>
    <row r="83" spans="1:11">
      <c r="A83" s="82" t="s">
        <v>92</v>
      </c>
      <c r="B83" s="76" t="s">
        <v>451</v>
      </c>
      <c r="C83" s="78">
        <v>317</v>
      </c>
      <c r="D83" s="78">
        <v>241</v>
      </c>
      <c r="E83" s="78">
        <f>SUM(C83:D83)</f>
        <v>558</v>
      </c>
      <c r="F83" s="84">
        <v>0</v>
      </c>
      <c r="G83" s="85">
        <v>0</v>
      </c>
      <c r="H83" s="85">
        <f>SUM(F83:G83)</f>
        <v>0</v>
      </c>
      <c r="I83" s="85">
        <v>0</v>
      </c>
      <c r="J83" s="85">
        <v>0</v>
      </c>
      <c r="K83" s="85">
        <f>SUM(I83:J83)</f>
        <v>0</v>
      </c>
    </row>
    <row r="84" spans="1:11">
      <c r="A84" s="82" t="s">
        <v>92</v>
      </c>
      <c r="B84" s="76" t="s">
        <v>225</v>
      </c>
      <c r="C84" s="78">
        <v>0</v>
      </c>
      <c r="D84" s="78">
        <v>0</v>
      </c>
      <c r="E84" s="78">
        <f t="shared" ref="E84:E118" si="20">SUM(C84:D84)</f>
        <v>0</v>
      </c>
      <c r="F84" s="78">
        <v>0</v>
      </c>
      <c r="G84" s="78">
        <v>0</v>
      </c>
      <c r="H84" s="78">
        <f t="shared" ref="H84:H118" si="21">SUM(F84:G84)</f>
        <v>0</v>
      </c>
      <c r="I84" s="78">
        <v>0</v>
      </c>
      <c r="J84" s="78">
        <v>0</v>
      </c>
      <c r="K84" s="78">
        <f t="shared" ref="K84:K118" si="22">SUM(I84:J84)</f>
        <v>0</v>
      </c>
    </row>
    <row r="85" spans="1:11">
      <c r="A85" s="82" t="s">
        <v>92</v>
      </c>
      <c r="B85" s="76" t="s">
        <v>94</v>
      </c>
      <c r="C85" s="78">
        <v>3829</v>
      </c>
      <c r="D85" s="78">
        <v>0</v>
      </c>
      <c r="E85" s="78">
        <f t="shared" si="20"/>
        <v>3829</v>
      </c>
      <c r="F85" s="78">
        <v>0</v>
      </c>
      <c r="G85" s="78">
        <v>0</v>
      </c>
      <c r="H85" s="78">
        <f t="shared" si="21"/>
        <v>0</v>
      </c>
      <c r="I85" s="78">
        <v>0</v>
      </c>
      <c r="J85" s="78">
        <v>0</v>
      </c>
      <c r="K85" s="78">
        <f t="shared" si="22"/>
        <v>0</v>
      </c>
    </row>
    <row r="86" spans="1:11">
      <c r="A86" s="82" t="s">
        <v>92</v>
      </c>
      <c r="B86" s="76" t="s">
        <v>95</v>
      </c>
      <c r="C86" s="78">
        <v>3829</v>
      </c>
      <c r="D86" s="78">
        <v>0</v>
      </c>
      <c r="E86" s="78">
        <f t="shared" si="20"/>
        <v>3829</v>
      </c>
      <c r="F86" s="78">
        <v>0</v>
      </c>
      <c r="G86" s="78">
        <v>0</v>
      </c>
      <c r="H86" s="78">
        <f t="shared" si="21"/>
        <v>0</v>
      </c>
      <c r="I86" s="78">
        <v>0</v>
      </c>
      <c r="J86" s="78">
        <v>0</v>
      </c>
      <c r="K86" s="78">
        <f t="shared" si="22"/>
        <v>0</v>
      </c>
    </row>
    <row r="87" spans="1:11">
      <c r="A87" s="82" t="s">
        <v>92</v>
      </c>
      <c r="B87" s="76" t="s">
        <v>270</v>
      </c>
      <c r="C87" s="78">
        <v>14500</v>
      </c>
      <c r="D87" s="78">
        <v>0</v>
      </c>
      <c r="E87" s="78">
        <f t="shared" si="20"/>
        <v>14500</v>
      </c>
      <c r="F87" s="78">
        <v>0</v>
      </c>
      <c r="G87" s="78">
        <v>0</v>
      </c>
      <c r="H87" s="78">
        <f t="shared" si="21"/>
        <v>0</v>
      </c>
      <c r="I87" s="78">
        <v>0</v>
      </c>
      <c r="J87" s="78">
        <v>0</v>
      </c>
      <c r="K87" s="78">
        <f t="shared" si="22"/>
        <v>0</v>
      </c>
    </row>
    <row r="88" spans="1:11">
      <c r="A88" s="82" t="s">
        <v>92</v>
      </c>
      <c r="B88" s="76" t="s">
        <v>271</v>
      </c>
      <c r="C88" s="78">
        <v>9839</v>
      </c>
      <c r="D88" s="78">
        <v>0</v>
      </c>
      <c r="E88" s="78">
        <f t="shared" si="20"/>
        <v>9839</v>
      </c>
      <c r="F88" s="78">
        <v>0</v>
      </c>
      <c r="G88" s="78">
        <v>0</v>
      </c>
      <c r="H88" s="78">
        <f t="shared" si="21"/>
        <v>0</v>
      </c>
      <c r="I88" s="78">
        <v>0</v>
      </c>
      <c r="J88" s="78">
        <v>0</v>
      </c>
      <c r="K88" s="78">
        <f t="shared" si="22"/>
        <v>0</v>
      </c>
    </row>
    <row r="89" spans="1:11">
      <c r="A89" s="82" t="s">
        <v>92</v>
      </c>
      <c r="B89" s="76" t="s">
        <v>284</v>
      </c>
      <c r="C89" s="89">
        <v>0</v>
      </c>
      <c r="D89" s="78">
        <v>0</v>
      </c>
      <c r="E89" s="78">
        <f t="shared" si="20"/>
        <v>0</v>
      </c>
      <c r="F89" s="89">
        <v>35640</v>
      </c>
      <c r="G89" s="96">
        <v>0</v>
      </c>
      <c r="H89" s="96">
        <f t="shared" si="21"/>
        <v>35640</v>
      </c>
      <c r="I89" s="85">
        <v>0</v>
      </c>
      <c r="J89" s="96">
        <v>0</v>
      </c>
      <c r="K89" s="96">
        <f t="shared" si="22"/>
        <v>0</v>
      </c>
    </row>
    <row r="90" spans="1:11" ht="24.75">
      <c r="A90" s="82" t="s">
        <v>92</v>
      </c>
      <c r="B90" s="14" t="s">
        <v>96</v>
      </c>
      <c r="C90" s="78">
        <v>520104</v>
      </c>
      <c r="D90" s="78">
        <v>0</v>
      </c>
      <c r="E90" s="78">
        <f t="shared" si="20"/>
        <v>520104</v>
      </c>
      <c r="F90" s="84">
        <v>0</v>
      </c>
      <c r="G90" s="85">
        <v>0</v>
      </c>
      <c r="H90" s="85">
        <f t="shared" si="21"/>
        <v>0</v>
      </c>
      <c r="I90" s="85">
        <v>0</v>
      </c>
      <c r="J90" s="85">
        <v>0</v>
      </c>
      <c r="K90" s="85">
        <f t="shared" si="22"/>
        <v>0</v>
      </c>
    </row>
    <row r="91" spans="1:11">
      <c r="A91" s="82" t="s">
        <v>92</v>
      </c>
      <c r="B91" s="14" t="s">
        <v>97</v>
      </c>
      <c r="C91" s="100">
        <v>0</v>
      </c>
      <c r="D91" s="78">
        <v>0</v>
      </c>
      <c r="E91" s="78">
        <f t="shared" si="20"/>
        <v>0</v>
      </c>
      <c r="F91" s="89">
        <v>0</v>
      </c>
      <c r="G91" s="96">
        <v>0</v>
      </c>
      <c r="H91" s="96">
        <f t="shared" si="21"/>
        <v>0</v>
      </c>
      <c r="I91" s="85">
        <v>0</v>
      </c>
      <c r="J91" s="96">
        <v>0</v>
      </c>
      <c r="K91" s="96">
        <f t="shared" si="22"/>
        <v>0</v>
      </c>
    </row>
    <row r="92" spans="1:11">
      <c r="A92" s="82" t="s">
        <v>92</v>
      </c>
      <c r="B92" s="14" t="s">
        <v>276</v>
      </c>
      <c r="C92" s="100">
        <v>1075312</v>
      </c>
      <c r="D92" s="78">
        <v>0</v>
      </c>
      <c r="E92" s="78">
        <f t="shared" si="20"/>
        <v>1075312</v>
      </c>
      <c r="F92" s="89">
        <v>1069844</v>
      </c>
      <c r="G92" s="96">
        <v>0</v>
      </c>
      <c r="H92" s="96">
        <f t="shared" si="21"/>
        <v>1069844</v>
      </c>
      <c r="I92" s="85">
        <v>0</v>
      </c>
      <c r="J92" s="96">
        <v>0</v>
      </c>
      <c r="K92" s="96">
        <f t="shared" si="22"/>
        <v>0</v>
      </c>
    </row>
    <row r="93" spans="1:11">
      <c r="A93" s="82" t="s">
        <v>92</v>
      </c>
      <c r="B93" s="14" t="s">
        <v>452</v>
      </c>
      <c r="C93" s="101">
        <v>6615</v>
      </c>
      <c r="D93" s="78">
        <v>0</v>
      </c>
      <c r="E93" s="102">
        <f t="shared" si="20"/>
        <v>6615</v>
      </c>
      <c r="F93" s="89">
        <v>0</v>
      </c>
      <c r="G93" s="96">
        <v>0</v>
      </c>
      <c r="H93" s="96">
        <f t="shared" si="21"/>
        <v>0</v>
      </c>
      <c r="I93" s="96">
        <v>0</v>
      </c>
      <c r="J93" s="96">
        <v>0</v>
      </c>
      <c r="K93" s="96">
        <f t="shared" si="22"/>
        <v>0</v>
      </c>
    </row>
    <row r="94" spans="1:11">
      <c r="A94" s="82" t="s">
        <v>92</v>
      </c>
      <c r="B94" s="76" t="s">
        <v>98</v>
      </c>
      <c r="C94" s="78">
        <v>79734</v>
      </c>
      <c r="D94" s="78">
        <v>0</v>
      </c>
      <c r="E94" s="78">
        <f t="shared" si="20"/>
        <v>79734</v>
      </c>
      <c r="F94" s="78">
        <v>0</v>
      </c>
      <c r="G94" s="78">
        <v>0</v>
      </c>
      <c r="H94" s="78">
        <f t="shared" si="21"/>
        <v>0</v>
      </c>
      <c r="I94" s="78">
        <v>0</v>
      </c>
      <c r="J94" s="78">
        <v>0</v>
      </c>
      <c r="K94" s="78">
        <f t="shared" si="22"/>
        <v>0</v>
      </c>
    </row>
    <row r="95" spans="1:11">
      <c r="A95" s="82" t="s">
        <v>92</v>
      </c>
      <c r="B95" s="76" t="s">
        <v>287</v>
      </c>
      <c r="C95" s="78">
        <v>34937</v>
      </c>
      <c r="D95" s="78">
        <v>0</v>
      </c>
      <c r="E95" s="78">
        <f t="shared" si="20"/>
        <v>34937</v>
      </c>
      <c r="F95" s="78">
        <v>0</v>
      </c>
      <c r="G95" s="78">
        <v>0</v>
      </c>
      <c r="H95" s="78">
        <f t="shared" si="21"/>
        <v>0</v>
      </c>
      <c r="I95" s="78">
        <v>0</v>
      </c>
      <c r="J95" s="78">
        <v>0</v>
      </c>
      <c r="K95" s="78">
        <f t="shared" si="22"/>
        <v>0</v>
      </c>
    </row>
    <row r="96" spans="1:11">
      <c r="A96" s="82" t="s">
        <v>92</v>
      </c>
      <c r="B96" s="76" t="s">
        <v>99</v>
      </c>
      <c r="C96" s="78">
        <v>0</v>
      </c>
      <c r="D96" s="78">
        <v>0</v>
      </c>
      <c r="E96" s="78">
        <f t="shared" si="20"/>
        <v>0</v>
      </c>
      <c r="F96" s="78">
        <v>0</v>
      </c>
      <c r="G96" s="78">
        <v>0</v>
      </c>
      <c r="H96" s="78">
        <f t="shared" si="21"/>
        <v>0</v>
      </c>
      <c r="I96" s="78">
        <v>0</v>
      </c>
      <c r="J96" s="78">
        <v>0</v>
      </c>
      <c r="K96" s="78">
        <f t="shared" si="22"/>
        <v>0</v>
      </c>
    </row>
    <row r="97" spans="1:11">
      <c r="A97" s="82" t="s">
        <v>92</v>
      </c>
      <c r="B97" s="76" t="s">
        <v>100</v>
      </c>
      <c r="C97" s="78">
        <v>0</v>
      </c>
      <c r="D97" s="78">
        <v>0</v>
      </c>
      <c r="E97" s="78">
        <f t="shared" si="20"/>
        <v>0</v>
      </c>
      <c r="F97" s="78">
        <v>0</v>
      </c>
      <c r="G97" s="78">
        <v>0</v>
      </c>
      <c r="H97" s="78">
        <f t="shared" si="21"/>
        <v>0</v>
      </c>
      <c r="I97" s="78">
        <v>0</v>
      </c>
      <c r="J97" s="78">
        <v>0</v>
      </c>
      <c r="K97" s="78">
        <f t="shared" si="22"/>
        <v>0</v>
      </c>
    </row>
    <row r="98" spans="1:11">
      <c r="A98" s="82" t="s">
        <v>92</v>
      </c>
      <c r="B98" s="76" t="s">
        <v>101</v>
      </c>
      <c r="C98" s="78">
        <v>15400</v>
      </c>
      <c r="D98" s="78">
        <v>0</v>
      </c>
      <c r="E98" s="78">
        <f t="shared" si="20"/>
        <v>15400</v>
      </c>
      <c r="F98" s="78">
        <v>0</v>
      </c>
      <c r="G98" s="78">
        <v>0</v>
      </c>
      <c r="H98" s="78">
        <f t="shared" si="21"/>
        <v>0</v>
      </c>
      <c r="I98" s="78">
        <v>0</v>
      </c>
      <c r="J98" s="78">
        <v>0</v>
      </c>
      <c r="K98" s="78">
        <f t="shared" si="22"/>
        <v>0</v>
      </c>
    </row>
    <row r="99" spans="1:11">
      <c r="A99" s="82" t="s">
        <v>92</v>
      </c>
      <c r="B99" s="76" t="s">
        <v>453</v>
      </c>
      <c r="C99" s="78">
        <v>200000</v>
      </c>
      <c r="D99" s="78">
        <v>0</v>
      </c>
      <c r="E99" s="78">
        <f t="shared" si="20"/>
        <v>200000</v>
      </c>
      <c r="F99" s="78">
        <v>0</v>
      </c>
      <c r="G99" s="78">
        <v>0</v>
      </c>
      <c r="H99" s="78">
        <f t="shared" si="21"/>
        <v>0</v>
      </c>
      <c r="I99" s="78">
        <v>0</v>
      </c>
      <c r="J99" s="78">
        <v>0</v>
      </c>
      <c r="K99" s="78">
        <f t="shared" si="22"/>
        <v>0</v>
      </c>
    </row>
    <row r="100" spans="1:11">
      <c r="A100" s="82" t="s">
        <v>92</v>
      </c>
      <c r="B100" s="76" t="s">
        <v>102</v>
      </c>
      <c r="C100" s="78">
        <v>7286</v>
      </c>
      <c r="D100" s="78">
        <v>0</v>
      </c>
      <c r="E100" s="78">
        <f t="shared" si="20"/>
        <v>7286</v>
      </c>
      <c r="F100" s="78">
        <v>0</v>
      </c>
      <c r="G100" s="78">
        <v>0</v>
      </c>
      <c r="H100" s="78">
        <f t="shared" si="21"/>
        <v>0</v>
      </c>
      <c r="I100" s="78">
        <v>0</v>
      </c>
      <c r="J100" s="78">
        <v>0</v>
      </c>
      <c r="K100" s="78">
        <f t="shared" si="22"/>
        <v>0</v>
      </c>
    </row>
    <row r="101" spans="1:11">
      <c r="A101" s="82" t="s">
        <v>92</v>
      </c>
      <c r="B101" s="76" t="s">
        <v>275</v>
      </c>
      <c r="C101" s="78">
        <v>14892</v>
      </c>
      <c r="D101" s="78">
        <v>-12000</v>
      </c>
      <c r="E101" s="78">
        <f t="shared" si="20"/>
        <v>2892</v>
      </c>
      <c r="F101" s="78">
        <v>0</v>
      </c>
      <c r="G101" s="78">
        <v>0</v>
      </c>
      <c r="H101" s="78">
        <f t="shared" si="21"/>
        <v>0</v>
      </c>
      <c r="I101" s="78">
        <v>0</v>
      </c>
      <c r="J101" s="78">
        <v>0</v>
      </c>
      <c r="K101" s="78">
        <f t="shared" si="22"/>
        <v>0</v>
      </c>
    </row>
    <row r="102" spans="1:11">
      <c r="A102" s="82" t="s">
        <v>296</v>
      </c>
      <c r="B102" s="76" t="s">
        <v>297</v>
      </c>
      <c r="C102" s="78">
        <v>4586</v>
      </c>
      <c r="D102" s="78">
        <v>0</v>
      </c>
      <c r="E102" s="78">
        <f t="shared" si="20"/>
        <v>4586</v>
      </c>
      <c r="F102" s="78">
        <v>0</v>
      </c>
      <c r="G102" s="78">
        <v>0</v>
      </c>
      <c r="H102" s="78">
        <f t="shared" si="21"/>
        <v>0</v>
      </c>
      <c r="I102" s="78">
        <v>0</v>
      </c>
      <c r="J102" s="78">
        <v>0</v>
      </c>
      <c r="K102" s="78">
        <f t="shared" si="22"/>
        <v>0</v>
      </c>
    </row>
    <row r="103" spans="1:11">
      <c r="A103" s="82" t="s">
        <v>92</v>
      </c>
      <c r="B103" s="76" t="s">
        <v>434</v>
      </c>
      <c r="C103" s="78">
        <v>48705</v>
      </c>
      <c r="D103" s="78">
        <v>0</v>
      </c>
      <c r="E103" s="78">
        <f t="shared" si="20"/>
        <v>48705</v>
      </c>
      <c r="F103" s="78">
        <v>0</v>
      </c>
      <c r="G103" s="78">
        <v>0</v>
      </c>
      <c r="H103" s="78">
        <f t="shared" si="21"/>
        <v>0</v>
      </c>
      <c r="I103" s="78">
        <v>0</v>
      </c>
      <c r="J103" s="78">
        <v>0</v>
      </c>
      <c r="K103" s="78">
        <f t="shared" si="22"/>
        <v>0</v>
      </c>
    </row>
    <row r="104" spans="1:11" ht="24.75">
      <c r="A104" s="82" t="s">
        <v>92</v>
      </c>
      <c r="B104" s="98" t="s">
        <v>435</v>
      </c>
      <c r="C104" s="78">
        <v>0</v>
      </c>
      <c r="D104" s="78">
        <v>0</v>
      </c>
      <c r="E104" s="78">
        <f t="shared" si="20"/>
        <v>0</v>
      </c>
      <c r="F104" s="78">
        <v>0</v>
      </c>
      <c r="G104" s="78">
        <v>0</v>
      </c>
      <c r="H104" s="78">
        <f t="shared" si="21"/>
        <v>0</v>
      </c>
      <c r="I104" s="78">
        <v>0</v>
      </c>
      <c r="J104" s="78">
        <v>0</v>
      </c>
      <c r="K104" s="78">
        <f t="shared" si="22"/>
        <v>0</v>
      </c>
    </row>
    <row r="105" spans="1:11">
      <c r="A105" s="82" t="s">
        <v>92</v>
      </c>
      <c r="B105" s="98" t="s">
        <v>436</v>
      </c>
      <c r="C105" s="78">
        <v>0</v>
      </c>
      <c r="D105" s="78">
        <v>0</v>
      </c>
      <c r="E105" s="78">
        <f t="shared" si="20"/>
        <v>0</v>
      </c>
      <c r="F105" s="78">
        <v>9015</v>
      </c>
      <c r="G105" s="78">
        <v>0</v>
      </c>
      <c r="H105" s="78">
        <f t="shared" si="21"/>
        <v>9015</v>
      </c>
      <c r="I105" s="78">
        <v>0</v>
      </c>
      <c r="J105" s="78">
        <v>0</v>
      </c>
      <c r="K105" s="78">
        <f t="shared" si="22"/>
        <v>0</v>
      </c>
    </row>
    <row r="106" spans="1:11" ht="24.75">
      <c r="A106" s="82" t="s">
        <v>92</v>
      </c>
      <c r="B106" s="98" t="s">
        <v>437</v>
      </c>
      <c r="C106" s="78">
        <v>0</v>
      </c>
      <c r="D106" s="78">
        <v>0</v>
      </c>
      <c r="E106" s="78">
        <f t="shared" si="20"/>
        <v>0</v>
      </c>
      <c r="F106" s="78">
        <v>6548</v>
      </c>
      <c r="G106" s="78">
        <v>0</v>
      </c>
      <c r="H106" s="78">
        <f t="shared" si="21"/>
        <v>6548</v>
      </c>
      <c r="I106" s="78">
        <v>0</v>
      </c>
      <c r="J106" s="78">
        <v>0</v>
      </c>
      <c r="K106" s="78">
        <f t="shared" si="22"/>
        <v>0</v>
      </c>
    </row>
    <row r="107" spans="1:11" ht="24.75">
      <c r="A107" s="82" t="s">
        <v>92</v>
      </c>
      <c r="B107" s="98" t="s">
        <v>277</v>
      </c>
      <c r="C107" s="78">
        <v>10447</v>
      </c>
      <c r="D107" s="78">
        <v>0</v>
      </c>
      <c r="E107" s="78">
        <f t="shared" si="20"/>
        <v>10447</v>
      </c>
      <c r="F107" s="103">
        <v>35428</v>
      </c>
      <c r="G107" s="78">
        <v>0</v>
      </c>
      <c r="H107" s="78">
        <f t="shared" si="21"/>
        <v>35428</v>
      </c>
      <c r="I107" s="78">
        <v>0</v>
      </c>
      <c r="J107" s="78">
        <v>0</v>
      </c>
      <c r="K107" s="78">
        <f t="shared" si="22"/>
        <v>0</v>
      </c>
    </row>
    <row r="108" spans="1:11" ht="24.75">
      <c r="A108" s="82" t="s">
        <v>92</v>
      </c>
      <c r="B108" s="98" t="s">
        <v>278</v>
      </c>
      <c r="C108" s="78">
        <v>22510</v>
      </c>
      <c r="D108" s="78">
        <v>0</v>
      </c>
      <c r="E108" s="78">
        <f t="shared" si="20"/>
        <v>22510</v>
      </c>
      <c r="F108" s="103">
        <v>83543</v>
      </c>
      <c r="G108" s="78">
        <v>0</v>
      </c>
      <c r="H108" s="78">
        <f t="shared" si="21"/>
        <v>83543</v>
      </c>
      <c r="I108" s="78">
        <v>0</v>
      </c>
      <c r="J108" s="78">
        <v>0</v>
      </c>
      <c r="K108" s="78">
        <v>0</v>
      </c>
    </row>
    <row r="109" spans="1:11">
      <c r="A109" s="82" t="s">
        <v>92</v>
      </c>
      <c r="B109" s="98" t="s">
        <v>454</v>
      </c>
      <c r="C109" s="78">
        <v>62233</v>
      </c>
      <c r="D109" s="78">
        <v>0</v>
      </c>
      <c r="E109" s="78">
        <f t="shared" si="20"/>
        <v>62233</v>
      </c>
      <c r="F109" s="78">
        <v>0</v>
      </c>
      <c r="G109" s="78">
        <v>0</v>
      </c>
      <c r="H109" s="78">
        <v>0</v>
      </c>
      <c r="I109" s="78">
        <v>0</v>
      </c>
      <c r="J109" s="78">
        <v>0</v>
      </c>
      <c r="K109" s="78">
        <v>0</v>
      </c>
    </row>
    <row r="110" spans="1:11" ht="24.75">
      <c r="A110" s="82" t="s">
        <v>92</v>
      </c>
      <c r="B110" s="98" t="s">
        <v>455</v>
      </c>
      <c r="C110" s="78">
        <v>103962</v>
      </c>
      <c r="D110" s="78">
        <v>0</v>
      </c>
      <c r="E110" s="78">
        <f t="shared" si="20"/>
        <v>103962</v>
      </c>
      <c r="F110" s="78">
        <v>0</v>
      </c>
      <c r="G110" s="78">
        <v>0</v>
      </c>
      <c r="H110" s="78">
        <v>0</v>
      </c>
      <c r="I110" s="78">
        <v>0</v>
      </c>
      <c r="J110" s="78">
        <v>0</v>
      </c>
      <c r="K110" s="78">
        <v>0</v>
      </c>
    </row>
    <row r="111" spans="1:11" ht="24.75">
      <c r="A111" s="82" t="s">
        <v>92</v>
      </c>
      <c r="B111" s="98" t="s">
        <v>456</v>
      </c>
      <c r="C111" s="78">
        <v>18091</v>
      </c>
      <c r="D111" s="78">
        <v>0</v>
      </c>
      <c r="E111" s="78">
        <f t="shared" si="20"/>
        <v>18091</v>
      </c>
      <c r="F111" s="78">
        <v>0</v>
      </c>
      <c r="G111" s="78">
        <v>0</v>
      </c>
      <c r="H111" s="78">
        <v>0</v>
      </c>
      <c r="I111" s="78">
        <v>0</v>
      </c>
      <c r="J111" s="78">
        <v>0</v>
      </c>
      <c r="K111" s="78">
        <v>0</v>
      </c>
    </row>
    <row r="112" spans="1:11">
      <c r="A112" s="82" t="s">
        <v>92</v>
      </c>
      <c r="B112" s="98" t="s">
        <v>279</v>
      </c>
      <c r="C112" s="78">
        <v>28325</v>
      </c>
      <c r="D112" s="78">
        <v>0</v>
      </c>
      <c r="E112" s="78">
        <f t="shared" si="20"/>
        <v>28325</v>
      </c>
      <c r="F112" s="78">
        <v>0</v>
      </c>
      <c r="G112" s="78">
        <v>0</v>
      </c>
      <c r="H112" s="78">
        <f t="shared" si="21"/>
        <v>0</v>
      </c>
      <c r="I112" s="78">
        <v>0</v>
      </c>
      <c r="J112" s="78">
        <v>0</v>
      </c>
      <c r="K112" s="78">
        <f t="shared" si="22"/>
        <v>0</v>
      </c>
    </row>
    <row r="113" spans="1:11">
      <c r="A113" s="82" t="s">
        <v>92</v>
      </c>
      <c r="B113" s="98" t="s">
        <v>281</v>
      </c>
      <c r="C113" s="78">
        <v>35263</v>
      </c>
      <c r="D113" s="78">
        <v>0</v>
      </c>
      <c r="E113" s="78">
        <f t="shared" si="20"/>
        <v>35263</v>
      </c>
      <c r="F113" s="78">
        <v>0</v>
      </c>
      <c r="G113" s="78">
        <v>0</v>
      </c>
      <c r="H113" s="78">
        <f t="shared" si="21"/>
        <v>0</v>
      </c>
      <c r="I113" s="78">
        <v>0</v>
      </c>
      <c r="J113" s="78">
        <v>0</v>
      </c>
      <c r="K113" s="78">
        <f t="shared" si="22"/>
        <v>0</v>
      </c>
    </row>
    <row r="114" spans="1:11">
      <c r="A114" s="82" t="s">
        <v>92</v>
      </c>
      <c r="B114" s="76" t="s">
        <v>103</v>
      </c>
      <c r="C114" s="78">
        <v>0</v>
      </c>
      <c r="D114" s="78">
        <v>0</v>
      </c>
      <c r="E114" s="78">
        <f t="shared" si="20"/>
        <v>0</v>
      </c>
      <c r="F114" s="78">
        <v>0</v>
      </c>
      <c r="G114" s="78">
        <v>0</v>
      </c>
      <c r="H114" s="78">
        <f t="shared" si="21"/>
        <v>0</v>
      </c>
      <c r="I114" s="78">
        <v>0</v>
      </c>
      <c r="J114" s="78">
        <v>0</v>
      </c>
      <c r="K114" s="78">
        <f t="shared" si="22"/>
        <v>0</v>
      </c>
    </row>
    <row r="115" spans="1:11">
      <c r="A115" s="82" t="s">
        <v>92</v>
      </c>
      <c r="B115" s="76" t="s">
        <v>287</v>
      </c>
      <c r="C115" s="78">
        <v>0</v>
      </c>
      <c r="D115" s="78">
        <v>18000</v>
      </c>
      <c r="E115" s="78">
        <f t="shared" si="20"/>
        <v>18000</v>
      </c>
      <c r="F115" s="78">
        <v>0</v>
      </c>
      <c r="G115" s="78">
        <v>0</v>
      </c>
      <c r="H115" s="78">
        <f t="shared" si="21"/>
        <v>0</v>
      </c>
      <c r="I115" s="78">
        <v>0</v>
      </c>
      <c r="J115" s="78">
        <v>0</v>
      </c>
      <c r="K115" s="78">
        <f t="shared" si="22"/>
        <v>0</v>
      </c>
    </row>
    <row r="116" spans="1:11">
      <c r="A116" s="82" t="s">
        <v>92</v>
      </c>
      <c r="B116" s="76" t="s">
        <v>273</v>
      </c>
      <c r="C116" s="78">
        <v>892923</v>
      </c>
      <c r="D116" s="78">
        <v>0</v>
      </c>
      <c r="E116" s="78">
        <f t="shared" si="20"/>
        <v>892923</v>
      </c>
      <c r="F116" s="84">
        <v>846326</v>
      </c>
      <c r="G116" s="85">
        <v>0</v>
      </c>
      <c r="H116" s="85">
        <f t="shared" si="21"/>
        <v>846326</v>
      </c>
      <c r="I116" s="85">
        <v>432920</v>
      </c>
      <c r="J116" s="78">
        <v>0</v>
      </c>
      <c r="K116" s="85">
        <f t="shared" si="22"/>
        <v>432920</v>
      </c>
    </row>
    <row r="117" spans="1:11">
      <c r="A117" s="82" t="s">
        <v>92</v>
      </c>
      <c r="B117" s="76" t="s">
        <v>266</v>
      </c>
      <c r="C117" s="78">
        <v>80000</v>
      </c>
      <c r="D117" s="78">
        <v>0</v>
      </c>
      <c r="E117" s="78">
        <f t="shared" si="20"/>
        <v>80000</v>
      </c>
      <c r="F117" s="84">
        <v>320000</v>
      </c>
      <c r="G117" s="85">
        <v>0</v>
      </c>
      <c r="H117" s="85">
        <f t="shared" si="21"/>
        <v>320000</v>
      </c>
      <c r="I117" s="85">
        <v>0</v>
      </c>
      <c r="J117" s="78">
        <v>0</v>
      </c>
      <c r="K117" s="85">
        <f t="shared" si="22"/>
        <v>0</v>
      </c>
    </row>
    <row r="118" spans="1:11">
      <c r="A118" s="82" t="s">
        <v>92</v>
      </c>
      <c r="B118" s="76" t="s">
        <v>104</v>
      </c>
      <c r="C118" s="78">
        <v>0</v>
      </c>
      <c r="D118" s="78">
        <v>0</v>
      </c>
      <c r="E118" s="78">
        <f t="shared" si="20"/>
        <v>0</v>
      </c>
      <c r="F118" s="78">
        <v>0</v>
      </c>
      <c r="G118" s="78">
        <v>0</v>
      </c>
      <c r="H118" s="78">
        <f t="shared" si="21"/>
        <v>0</v>
      </c>
      <c r="I118" s="78">
        <v>0</v>
      </c>
      <c r="J118" s="78">
        <v>0</v>
      </c>
      <c r="K118" s="78">
        <f t="shared" si="22"/>
        <v>0</v>
      </c>
    </row>
    <row r="119" spans="1:11">
      <c r="A119" s="79" t="s">
        <v>92</v>
      </c>
      <c r="B119" s="80" t="s">
        <v>10</v>
      </c>
      <c r="C119" s="83">
        <v>3298900</v>
      </c>
      <c r="D119" s="83">
        <f t="shared" ref="D119:K119" si="23">SUM(D82:D118)</f>
        <v>6241</v>
      </c>
      <c r="E119" s="83">
        <f t="shared" si="23"/>
        <v>3305141</v>
      </c>
      <c r="F119" s="83">
        <v>2406344</v>
      </c>
      <c r="G119" s="83">
        <f t="shared" si="23"/>
        <v>0</v>
      </c>
      <c r="H119" s="83">
        <f t="shared" si="23"/>
        <v>2406344</v>
      </c>
      <c r="I119" s="83">
        <v>432920</v>
      </c>
      <c r="J119" s="83">
        <f t="shared" si="23"/>
        <v>0</v>
      </c>
      <c r="K119" s="83">
        <f t="shared" si="23"/>
        <v>432920</v>
      </c>
    </row>
    <row r="120" spans="1:11">
      <c r="A120" s="82" t="s">
        <v>105</v>
      </c>
      <c r="B120" s="76" t="s">
        <v>106</v>
      </c>
      <c r="C120" s="88">
        <v>0</v>
      </c>
      <c r="D120" s="88">
        <v>0</v>
      </c>
      <c r="E120" s="88">
        <f>SUM(C120:D120)</f>
        <v>0</v>
      </c>
      <c r="F120" s="88">
        <v>0</v>
      </c>
      <c r="G120" s="88">
        <v>0</v>
      </c>
      <c r="H120" s="88">
        <f>SUM(F120:G120)</f>
        <v>0</v>
      </c>
      <c r="I120" s="88">
        <v>0</v>
      </c>
      <c r="J120" s="88">
        <v>0</v>
      </c>
      <c r="K120" s="88">
        <f>SUM(I120:J120)</f>
        <v>0</v>
      </c>
    </row>
    <row r="121" spans="1:11">
      <c r="A121" s="82" t="s">
        <v>105</v>
      </c>
      <c r="B121" s="76" t="s">
        <v>314</v>
      </c>
      <c r="C121" s="88">
        <v>1206998</v>
      </c>
      <c r="D121" s="88">
        <v>0</v>
      </c>
      <c r="E121" s="88">
        <f>SUM(C121:D121)</f>
        <v>1206998</v>
      </c>
      <c r="F121" s="88">
        <v>1206998</v>
      </c>
      <c r="G121" s="88">
        <v>0</v>
      </c>
      <c r="H121" s="88">
        <f>SUM(F121:G121)</f>
        <v>1206998</v>
      </c>
      <c r="I121" s="88">
        <v>1206998</v>
      </c>
      <c r="J121" s="88">
        <v>0</v>
      </c>
      <c r="K121" s="88">
        <f>SUM(I121:J121)</f>
        <v>1206998</v>
      </c>
    </row>
    <row r="122" spans="1:11">
      <c r="A122" s="79" t="s">
        <v>105</v>
      </c>
      <c r="B122" s="80"/>
      <c r="C122" s="83">
        <v>1206998</v>
      </c>
      <c r="D122" s="83">
        <f>SUM(D120:D121)</f>
        <v>0</v>
      </c>
      <c r="E122" s="83">
        <f>SUM(E120:E121)</f>
        <v>1206998</v>
      </c>
      <c r="F122" s="83">
        <v>1206998</v>
      </c>
      <c r="G122" s="83">
        <f>SUM(G120:G121)</f>
        <v>0</v>
      </c>
      <c r="H122" s="83">
        <f>SUM(H120:H121)</f>
        <v>1206998</v>
      </c>
      <c r="I122" s="83">
        <v>1206998</v>
      </c>
      <c r="J122" s="83">
        <f>SUM(J120:J121)</f>
        <v>0</v>
      </c>
      <c r="K122" s="83">
        <f>SUM(K120:K121)</f>
        <v>1206998</v>
      </c>
    </row>
    <row r="123" spans="1:11">
      <c r="A123" s="82" t="s">
        <v>107</v>
      </c>
      <c r="B123" s="76" t="s">
        <v>108</v>
      </c>
      <c r="C123" s="78">
        <v>800000</v>
      </c>
      <c r="D123" s="78">
        <v>0</v>
      </c>
      <c r="E123" s="78">
        <f>SUM(C123:D123)</f>
        <v>800000</v>
      </c>
      <c r="F123" s="78">
        <v>800000</v>
      </c>
      <c r="G123" s="78">
        <v>0</v>
      </c>
      <c r="H123" s="78">
        <f>SUM(F123:G123)</f>
        <v>800000</v>
      </c>
      <c r="I123" s="78">
        <v>800000</v>
      </c>
      <c r="J123" s="78">
        <v>0</v>
      </c>
      <c r="K123" s="78">
        <f>SUM(I123:J123)</f>
        <v>800000</v>
      </c>
    </row>
    <row r="124" spans="1:11">
      <c r="A124" s="79" t="s">
        <v>109</v>
      </c>
      <c r="B124" s="80" t="s">
        <v>16</v>
      </c>
      <c r="C124" s="83">
        <v>800000</v>
      </c>
      <c r="D124" s="83">
        <f>SUM(D123)</f>
        <v>0</v>
      </c>
      <c r="E124" s="83">
        <f>SUM(E123)</f>
        <v>800000</v>
      </c>
      <c r="F124" s="83">
        <v>800000</v>
      </c>
      <c r="G124" s="83">
        <f>SUM(G123)</f>
        <v>0</v>
      </c>
      <c r="H124" s="83">
        <f>SUM(H123)</f>
        <v>800000</v>
      </c>
      <c r="I124" s="83">
        <v>800000</v>
      </c>
      <c r="J124" s="83">
        <f>SUM(J123)</f>
        <v>0</v>
      </c>
      <c r="K124" s="83">
        <f>SUM(K123)</f>
        <v>800000</v>
      </c>
    </row>
    <row r="125" spans="1:11">
      <c r="A125" s="82" t="s">
        <v>300</v>
      </c>
      <c r="B125" s="76" t="s">
        <v>110</v>
      </c>
      <c r="C125" s="78">
        <v>53680</v>
      </c>
      <c r="D125" s="78">
        <v>-18000</v>
      </c>
      <c r="E125" s="78">
        <f>SUM(C125:D125)</f>
        <v>35680</v>
      </c>
      <c r="F125" s="84">
        <v>10360</v>
      </c>
      <c r="G125" s="85">
        <v>0</v>
      </c>
      <c r="H125" s="85">
        <f>SUM(F125:G125)</f>
        <v>10360</v>
      </c>
      <c r="I125" s="85">
        <v>0</v>
      </c>
      <c r="J125" s="85">
        <v>0</v>
      </c>
      <c r="K125" s="85">
        <f>SUM(I125:J125)</f>
        <v>0</v>
      </c>
    </row>
    <row r="126" spans="1:11">
      <c r="A126" s="82" t="s">
        <v>111</v>
      </c>
      <c r="B126" s="76" t="s">
        <v>112</v>
      </c>
      <c r="C126" s="78">
        <v>19800</v>
      </c>
      <c r="D126" s="78">
        <v>0</v>
      </c>
      <c r="E126" s="78">
        <f t="shared" ref="E126:E132" si="24">SUM(C126:D126)</f>
        <v>19800</v>
      </c>
      <c r="F126" s="78">
        <v>19800</v>
      </c>
      <c r="G126" s="78">
        <v>0</v>
      </c>
      <c r="H126" s="78">
        <f t="shared" ref="H126:H132" si="25">SUM(F126:G126)</f>
        <v>19800</v>
      </c>
      <c r="I126" s="78">
        <v>19800</v>
      </c>
      <c r="J126" s="78">
        <v>0</v>
      </c>
      <c r="K126" s="78">
        <f t="shared" ref="K126:K132" si="26">SUM(I126:J126)</f>
        <v>19800</v>
      </c>
    </row>
    <row r="127" spans="1:11">
      <c r="A127" s="93" t="s">
        <v>299</v>
      </c>
      <c r="B127" s="92" t="s">
        <v>301</v>
      </c>
      <c r="C127" s="78">
        <v>204449</v>
      </c>
      <c r="D127" s="78">
        <v>26450</v>
      </c>
      <c r="E127" s="78">
        <f t="shared" si="24"/>
        <v>230899</v>
      </c>
      <c r="F127" s="78">
        <v>201099</v>
      </c>
      <c r="G127" s="78">
        <v>0</v>
      </c>
      <c r="H127" s="78">
        <f t="shared" si="25"/>
        <v>201099</v>
      </c>
      <c r="I127" s="78">
        <v>201099</v>
      </c>
      <c r="J127" s="78">
        <v>0</v>
      </c>
      <c r="K127" s="78">
        <f t="shared" si="26"/>
        <v>201099</v>
      </c>
    </row>
    <row r="128" spans="1:11">
      <c r="A128" s="82" t="s">
        <v>302</v>
      </c>
      <c r="B128" s="76" t="s">
        <v>303</v>
      </c>
      <c r="C128" s="78">
        <v>50</v>
      </c>
      <c r="D128" s="78">
        <v>0</v>
      </c>
      <c r="E128" s="78">
        <f t="shared" si="24"/>
        <v>50</v>
      </c>
      <c r="F128" s="78">
        <v>1380</v>
      </c>
      <c r="G128" s="78">
        <v>0</v>
      </c>
      <c r="H128" s="78">
        <f t="shared" si="25"/>
        <v>1380</v>
      </c>
      <c r="I128" s="78">
        <v>1380</v>
      </c>
      <c r="J128" s="78">
        <v>0</v>
      </c>
      <c r="K128" s="78">
        <f t="shared" si="26"/>
        <v>1380</v>
      </c>
    </row>
    <row r="129" spans="1:11">
      <c r="A129" s="82" t="s">
        <v>304</v>
      </c>
      <c r="B129" s="76" t="s">
        <v>305</v>
      </c>
      <c r="C129" s="78">
        <v>271303</v>
      </c>
      <c r="D129" s="78">
        <v>4307</v>
      </c>
      <c r="E129" s="78">
        <f t="shared" si="24"/>
        <v>275610</v>
      </c>
      <c r="F129" s="78">
        <v>290851</v>
      </c>
      <c r="G129" s="78">
        <v>0</v>
      </c>
      <c r="H129" s="78">
        <f t="shared" si="25"/>
        <v>290851</v>
      </c>
      <c r="I129" s="78">
        <v>290851</v>
      </c>
      <c r="J129" s="78">
        <v>0</v>
      </c>
      <c r="K129" s="78">
        <f t="shared" si="26"/>
        <v>290851</v>
      </c>
    </row>
    <row r="130" spans="1:11">
      <c r="A130" s="82" t="s">
        <v>306</v>
      </c>
      <c r="B130" s="76" t="s">
        <v>307</v>
      </c>
      <c r="C130" s="78">
        <v>1330560</v>
      </c>
      <c r="D130" s="78">
        <v>48647</v>
      </c>
      <c r="E130" s="78">
        <f t="shared" si="24"/>
        <v>1379207</v>
      </c>
      <c r="F130" s="78">
        <v>1178075</v>
      </c>
      <c r="G130" s="78">
        <v>0</v>
      </c>
      <c r="H130" s="78">
        <f t="shared" si="25"/>
        <v>1178075</v>
      </c>
      <c r="I130" s="78">
        <v>1178075</v>
      </c>
      <c r="J130" s="78">
        <v>0</v>
      </c>
      <c r="K130" s="78">
        <f t="shared" si="26"/>
        <v>1178075</v>
      </c>
    </row>
    <row r="131" spans="1:11">
      <c r="A131" s="82" t="s">
        <v>113</v>
      </c>
      <c r="B131" s="76" t="s">
        <v>114</v>
      </c>
      <c r="C131" s="78">
        <v>0</v>
      </c>
      <c r="D131" s="78">
        <v>0</v>
      </c>
      <c r="E131" s="78">
        <f t="shared" si="24"/>
        <v>0</v>
      </c>
      <c r="F131" s="78">
        <v>0</v>
      </c>
      <c r="G131" s="78">
        <v>0</v>
      </c>
      <c r="H131" s="78">
        <f t="shared" si="25"/>
        <v>0</v>
      </c>
      <c r="I131" s="78">
        <v>0</v>
      </c>
      <c r="J131" s="78">
        <v>0</v>
      </c>
      <c r="K131" s="78">
        <f t="shared" si="26"/>
        <v>0</v>
      </c>
    </row>
    <row r="132" spans="1:11">
      <c r="A132" s="82" t="s">
        <v>115</v>
      </c>
      <c r="B132" s="76" t="s">
        <v>116</v>
      </c>
      <c r="C132" s="78">
        <v>25531</v>
      </c>
      <c r="D132" s="78">
        <v>0</v>
      </c>
      <c r="E132" s="78">
        <f t="shared" si="24"/>
        <v>25531</v>
      </c>
      <c r="F132" s="78">
        <v>14174</v>
      </c>
      <c r="G132" s="78">
        <v>0</v>
      </c>
      <c r="H132" s="78">
        <f t="shared" si="25"/>
        <v>14174</v>
      </c>
      <c r="I132" s="78">
        <v>14174</v>
      </c>
      <c r="J132" s="78">
        <v>0</v>
      </c>
      <c r="K132" s="78">
        <f t="shared" si="26"/>
        <v>14174</v>
      </c>
    </row>
    <row r="133" spans="1:11">
      <c r="A133" s="79" t="s">
        <v>117</v>
      </c>
      <c r="B133" s="80" t="s">
        <v>10</v>
      </c>
      <c r="C133" s="104">
        <v>1905373</v>
      </c>
      <c r="D133" s="104">
        <f t="shared" ref="D133:H133" si="27">SUM(D125:D132)</f>
        <v>61404</v>
      </c>
      <c r="E133" s="104">
        <f t="shared" si="27"/>
        <v>1966777</v>
      </c>
      <c r="F133" s="104">
        <v>1715739</v>
      </c>
      <c r="G133" s="104">
        <f t="shared" si="27"/>
        <v>0</v>
      </c>
      <c r="H133" s="104">
        <f t="shared" si="27"/>
        <v>1715739</v>
      </c>
      <c r="I133" s="104">
        <v>1705379</v>
      </c>
      <c r="J133" s="104">
        <f>SUM(J125:J132)</f>
        <v>0</v>
      </c>
      <c r="K133" s="104">
        <f>SUM(K125:K132)</f>
        <v>1705379</v>
      </c>
    </row>
    <row r="134" spans="1:11">
      <c r="A134" s="79"/>
      <c r="B134" s="80" t="s">
        <v>118</v>
      </c>
      <c r="C134" s="104">
        <v>74047998</v>
      </c>
      <c r="D134" s="104">
        <f>D124+D122+D119+D81+D56+D54+D49+D46+D43+D37+D31+D29+D26+D24+D22+D19+D16+D13+D133</f>
        <v>317035</v>
      </c>
      <c r="E134" s="104">
        <f>E124+E122+E119+E81+E56+E54+E49+E46+E43+E37+C31+D31+E29+E26+E24+E22+E19+E16+E13+E133</f>
        <v>74365033</v>
      </c>
      <c r="F134" s="104">
        <v>73543680</v>
      </c>
      <c r="G134" s="104">
        <f>G124+G122+G119+G81+G56+G54+G49+G46+G43+G37+G29+G26+G24+G22+G19+G16+G13+G133</f>
        <v>0</v>
      </c>
      <c r="H134" s="104">
        <f t="shared" ref="H134:K134" si="28">H124+H122+H119+H81+H56+H54+H49+H46+H43+H37+H29+H26+H24+H22+H19+H16+H13+H133</f>
        <v>73543680</v>
      </c>
      <c r="I134" s="104">
        <v>71652751</v>
      </c>
      <c r="J134" s="104">
        <f t="shared" si="28"/>
        <v>0</v>
      </c>
      <c r="K134" s="104">
        <f t="shared" si="28"/>
        <v>71652751</v>
      </c>
    </row>
    <row r="135" spans="1:11">
      <c r="A135" s="105" t="s">
        <v>119</v>
      </c>
      <c r="B135" s="122" t="s">
        <v>120</v>
      </c>
      <c r="C135" s="123">
        <v>0</v>
      </c>
      <c r="D135" s="123">
        <v>0</v>
      </c>
      <c r="E135" s="123">
        <f>SUM(C135:D135)</f>
        <v>0</v>
      </c>
      <c r="F135" s="123">
        <v>0</v>
      </c>
      <c r="G135" s="123">
        <v>0</v>
      </c>
      <c r="H135" s="123">
        <f>SUM(F135:G135)</f>
        <v>0</v>
      </c>
      <c r="I135" s="123">
        <v>0</v>
      </c>
      <c r="J135" s="123">
        <v>0</v>
      </c>
      <c r="K135" s="123">
        <f>SUM(I135:J135)</f>
        <v>0</v>
      </c>
    </row>
    <row r="136" spans="1:11">
      <c r="A136" s="124"/>
      <c r="B136" s="125" t="s">
        <v>468</v>
      </c>
      <c r="C136" s="123">
        <v>0</v>
      </c>
      <c r="D136" s="123">
        <v>9000</v>
      </c>
      <c r="E136" s="123">
        <f t="shared" ref="E136:E146" si="29">SUM(C136:D136)</f>
        <v>9000</v>
      </c>
      <c r="F136" s="126">
        <v>0</v>
      </c>
      <c r="G136" s="127">
        <v>1296000</v>
      </c>
      <c r="H136" s="127">
        <f t="shared" ref="H136:H146" si="30">SUM(F136:G136)</f>
        <v>1296000</v>
      </c>
      <c r="I136" s="127">
        <v>0</v>
      </c>
      <c r="J136" s="127">
        <v>0</v>
      </c>
      <c r="K136" s="127">
        <f t="shared" ref="K136:K146" si="31">SUM(I136:J136)</f>
        <v>0</v>
      </c>
    </row>
    <row r="137" spans="1:11">
      <c r="A137" s="124"/>
      <c r="B137" s="125" t="s">
        <v>121</v>
      </c>
      <c r="C137" s="123">
        <v>4081571</v>
      </c>
      <c r="D137" s="123">
        <v>0</v>
      </c>
      <c r="E137" s="123">
        <f t="shared" si="29"/>
        <v>4081571</v>
      </c>
      <c r="F137" s="126">
        <v>0</v>
      </c>
      <c r="G137" s="127">
        <v>0</v>
      </c>
      <c r="H137" s="127">
        <f t="shared" si="30"/>
        <v>0</v>
      </c>
      <c r="I137" s="127">
        <v>0</v>
      </c>
      <c r="J137" s="127">
        <v>0</v>
      </c>
      <c r="K137" s="127">
        <f t="shared" si="31"/>
        <v>0</v>
      </c>
    </row>
    <row r="138" spans="1:11">
      <c r="A138" s="124"/>
      <c r="B138" s="128" t="s">
        <v>122</v>
      </c>
      <c r="C138" s="123">
        <v>318503</v>
      </c>
      <c r="D138" s="123">
        <v>0</v>
      </c>
      <c r="E138" s="123">
        <f t="shared" si="29"/>
        <v>318503</v>
      </c>
      <c r="F138" s="129">
        <v>0</v>
      </c>
      <c r="G138" s="127">
        <v>0</v>
      </c>
      <c r="H138" s="127">
        <f t="shared" si="30"/>
        <v>0</v>
      </c>
      <c r="I138" s="127">
        <v>0</v>
      </c>
      <c r="J138" s="127">
        <v>0</v>
      </c>
      <c r="K138" s="127">
        <f t="shared" si="31"/>
        <v>0</v>
      </c>
    </row>
    <row r="139" spans="1:11">
      <c r="A139" s="124"/>
      <c r="B139" s="128" t="s">
        <v>286</v>
      </c>
      <c r="C139" s="123">
        <v>0</v>
      </c>
      <c r="D139" s="123">
        <v>0</v>
      </c>
      <c r="E139" s="123">
        <f t="shared" si="29"/>
        <v>0</v>
      </c>
      <c r="F139" s="126">
        <v>1013795</v>
      </c>
      <c r="G139" s="127">
        <v>0</v>
      </c>
      <c r="H139" s="127">
        <f t="shared" si="30"/>
        <v>1013795</v>
      </c>
      <c r="I139" s="127">
        <v>0</v>
      </c>
      <c r="J139" s="127">
        <v>0</v>
      </c>
      <c r="K139" s="127">
        <f t="shared" si="31"/>
        <v>0</v>
      </c>
    </row>
    <row r="140" spans="1:11">
      <c r="A140" s="124"/>
      <c r="B140" s="130" t="s">
        <v>123</v>
      </c>
      <c r="C140" s="131">
        <v>802121</v>
      </c>
      <c r="D140" s="123">
        <v>0</v>
      </c>
      <c r="E140" s="123">
        <f t="shared" si="29"/>
        <v>802121</v>
      </c>
      <c r="F140" s="131">
        <v>0</v>
      </c>
      <c r="G140" s="131">
        <v>0</v>
      </c>
      <c r="H140" s="131">
        <f t="shared" si="30"/>
        <v>0</v>
      </c>
      <c r="I140" s="131">
        <v>0</v>
      </c>
      <c r="J140" s="131">
        <v>0</v>
      </c>
      <c r="K140" s="131">
        <f t="shared" si="31"/>
        <v>0</v>
      </c>
    </row>
    <row r="141" spans="1:11">
      <c r="A141" s="124"/>
      <c r="B141" s="130" t="s">
        <v>124</v>
      </c>
      <c r="C141" s="131">
        <v>118374</v>
      </c>
      <c r="D141" s="123">
        <v>0</v>
      </c>
      <c r="E141" s="123">
        <f t="shared" si="29"/>
        <v>118374</v>
      </c>
      <c r="F141" s="131">
        <v>0</v>
      </c>
      <c r="G141" s="131">
        <v>0</v>
      </c>
      <c r="H141" s="131">
        <f t="shared" si="30"/>
        <v>0</v>
      </c>
      <c r="I141" s="131">
        <v>0</v>
      </c>
      <c r="J141" s="131">
        <v>0</v>
      </c>
      <c r="K141" s="131">
        <f t="shared" si="31"/>
        <v>0</v>
      </c>
    </row>
    <row r="142" spans="1:11">
      <c r="A142" s="124"/>
      <c r="B142" s="130" t="s">
        <v>125</v>
      </c>
      <c r="C142" s="131">
        <v>892394</v>
      </c>
      <c r="D142" s="123">
        <v>0</v>
      </c>
      <c r="E142" s="123">
        <f t="shared" si="29"/>
        <v>892394</v>
      </c>
      <c r="F142" s="131">
        <v>0</v>
      </c>
      <c r="G142" s="131">
        <v>0</v>
      </c>
      <c r="H142" s="131">
        <f t="shared" si="30"/>
        <v>0</v>
      </c>
      <c r="I142" s="131">
        <v>0</v>
      </c>
      <c r="J142" s="131">
        <v>0</v>
      </c>
      <c r="K142" s="131">
        <f t="shared" si="31"/>
        <v>0</v>
      </c>
    </row>
    <row r="143" spans="1:11">
      <c r="A143" s="124"/>
      <c r="B143" s="132" t="s">
        <v>415</v>
      </c>
      <c r="C143" s="131">
        <v>620656</v>
      </c>
      <c r="D143" s="123">
        <v>0</v>
      </c>
      <c r="E143" s="123">
        <f t="shared" si="29"/>
        <v>620656</v>
      </c>
      <c r="F143" s="131">
        <v>0</v>
      </c>
      <c r="G143" s="131">
        <v>0</v>
      </c>
      <c r="H143" s="131">
        <f t="shared" si="30"/>
        <v>0</v>
      </c>
      <c r="I143" s="131">
        <v>0</v>
      </c>
      <c r="J143" s="131">
        <v>0</v>
      </c>
      <c r="K143" s="131">
        <f t="shared" si="31"/>
        <v>0</v>
      </c>
    </row>
    <row r="144" spans="1:11">
      <c r="A144" s="124"/>
      <c r="B144" s="132" t="s">
        <v>289</v>
      </c>
      <c r="C144" s="131">
        <v>432350</v>
      </c>
      <c r="D144" s="123">
        <v>0</v>
      </c>
      <c r="E144" s="123">
        <f t="shared" si="29"/>
        <v>432350</v>
      </c>
      <c r="F144" s="129">
        <v>432350</v>
      </c>
      <c r="G144" s="133">
        <v>0</v>
      </c>
      <c r="H144" s="133">
        <f t="shared" si="30"/>
        <v>432350</v>
      </c>
      <c r="I144" s="127">
        <v>0</v>
      </c>
      <c r="J144" s="133">
        <v>0</v>
      </c>
      <c r="K144" s="133">
        <f t="shared" si="31"/>
        <v>0</v>
      </c>
    </row>
    <row r="145" spans="1:11">
      <c r="A145" s="124"/>
      <c r="B145" s="132" t="s">
        <v>310</v>
      </c>
      <c r="C145" s="131">
        <v>395940</v>
      </c>
      <c r="D145" s="123">
        <v>0</v>
      </c>
      <c r="E145" s="123">
        <f t="shared" si="29"/>
        <v>395940</v>
      </c>
      <c r="F145" s="126">
        <v>169689</v>
      </c>
      <c r="G145" s="127">
        <v>0</v>
      </c>
      <c r="H145" s="127">
        <f t="shared" si="30"/>
        <v>169689</v>
      </c>
      <c r="I145" s="127">
        <v>0</v>
      </c>
      <c r="J145" s="127">
        <v>0</v>
      </c>
      <c r="K145" s="127">
        <f t="shared" si="31"/>
        <v>0</v>
      </c>
    </row>
    <row r="146" spans="1:11" ht="24.75">
      <c r="A146" s="124"/>
      <c r="B146" s="130" t="s">
        <v>291</v>
      </c>
      <c r="C146" s="131">
        <v>159567</v>
      </c>
      <c r="D146" s="123">
        <v>0</v>
      </c>
      <c r="E146" s="123">
        <f t="shared" si="29"/>
        <v>159567</v>
      </c>
      <c r="F146" s="126">
        <v>0</v>
      </c>
      <c r="G146" s="127">
        <v>0</v>
      </c>
      <c r="H146" s="127">
        <f t="shared" si="30"/>
        <v>0</v>
      </c>
      <c r="I146" s="127">
        <v>0</v>
      </c>
      <c r="J146" s="127">
        <v>0</v>
      </c>
      <c r="K146" s="127">
        <f t="shared" si="31"/>
        <v>0</v>
      </c>
    </row>
    <row r="147" spans="1:11">
      <c r="A147" s="124"/>
      <c r="B147" s="134" t="s">
        <v>126</v>
      </c>
      <c r="C147" s="135">
        <v>7821476</v>
      </c>
      <c r="D147" s="135">
        <f t="shared" ref="D147:K147" si="32">SUM(D135:D146)</f>
        <v>9000</v>
      </c>
      <c r="E147" s="135">
        <f t="shared" si="32"/>
        <v>7830476</v>
      </c>
      <c r="F147" s="135">
        <v>1615834</v>
      </c>
      <c r="G147" s="135">
        <f t="shared" si="32"/>
        <v>1296000</v>
      </c>
      <c r="H147" s="135">
        <f t="shared" si="32"/>
        <v>2911834</v>
      </c>
      <c r="I147" s="135">
        <v>0</v>
      </c>
      <c r="J147" s="135">
        <f t="shared" si="32"/>
        <v>0</v>
      </c>
      <c r="K147" s="135">
        <f t="shared" si="32"/>
        <v>0</v>
      </c>
    </row>
    <row r="148" spans="1:11">
      <c r="A148" s="124"/>
      <c r="B148" s="134" t="s">
        <v>127</v>
      </c>
      <c r="C148" s="135">
        <v>1517619</v>
      </c>
      <c r="D148" s="135">
        <v>0</v>
      </c>
      <c r="E148" s="135">
        <f>SUM(C148:D148)</f>
        <v>1517619</v>
      </c>
      <c r="F148" s="135">
        <v>476999</v>
      </c>
      <c r="G148" s="135">
        <v>0</v>
      </c>
      <c r="H148" s="135">
        <f>SUM(F148:G148)</f>
        <v>476999</v>
      </c>
      <c r="I148" s="135">
        <v>0</v>
      </c>
      <c r="J148" s="135">
        <v>0</v>
      </c>
      <c r="K148" s="135">
        <f>SUM(I148:J148)</f>
        <v>0</v>
      </c>
    </row>
    <row r="149" spans="1:11">
      <c r="A149" s="124"/>
      <c r="B149" s="134" t="s">
        <v>128</v>
      </c>
      <c r="C149" s="135">
        <v>9969404</v>
      </c>
      <c r="D149" s="135">
        <v>0</v>
      </c>
      <c r="E149" s="135">
        <f>SUM(C149:D149)</f>
        <v>9969404</v>
      </c>
      <c r="F149" s="136">
        <v>0</v>
      </c>
      <c r="G149" s="137">
        <v>194000</v>
      </c>
      <c r="H149" s="137">
        <f>SUM(F149:G149)</f>
        <v>194000</v>
      </c>
      <c r="I149" s="137">
        <v>0</v>
      </c>
      <c r="J149" s="137">
        <v>0</v>
      </c>
      <c r="K149" s="137">
        <f>SUM(I149:J149)</f>
        <v>0</v>
      </c>
    </row>
    <row r="150" spans="1:11">
      <c r="A150" s="138"/>
      <c r="B150" s="139" t="s">
        <v>129</v>
      </c>
      <c r="C150" s="140">
        <v>93356497</v>
      </c>
      <c r="D150" s="140">
        <f t="shared" ref="D150:K150" si="33">D147+D134+D149+D148</f>
        <v>326035</v>
      </c>
      <c r="E150" s="140">
        <f t="shared" si="33"/>
        <v>93682532</v>
      </c>
      <c r="F150" s="140">
        <v>75636513</v>
      </c>
      <c r="G150" s="140">
        <f>G147+G134+G149+G148</f>
        <v>1490000</v>
      </c>
      <c r="H150" s="140">
        <f t="shared" si="33"/>
        <v>77126513</v>
      </c>
      <c r="I150" s="140">
        <v>71652751</v>
      </c>
      <c r="J150" s="140">
        <f t="shared" si="33"/>
        <v>0</v>
      </c>
      <c r="K150" s="140">
        <f t="shared" si="33"/>
        <v>71652751</v>
      </c>
    </row>
    <row r="151" spans="1:11" ht="15.75" customHeight="1">
      <c r="A151" s="111" t="s">
        <v>469</v>
      </c>
      <c r="B151" s="112"/>
      <c r="C151" s="112"/>
      <c r="D151" s="112"/>
      <c r="E151" s="112"/>
      <c r="F151" s="112"/>
      <c r="G151" s="112"/>
      <c r="H151" s="112"/>
      <c r="I151" s="112"/>
      <c r="J151" s="112"/>
      <c r="K151" s="112"/>
    </row>
    <row r="152" spans="1:11" ht="15.75" customHeight="1">
      <c r="A152" s="35"/>
      <c r="B152" s="34"/>
      <c r="C152" s="34"/>
      <c r="D152" s="34"/>
      <c r="E152" s="34"/>
      <c r="F152" s="34"/>
      <c r="G152" s="34"/>
      <c r="H152" s="34"/>
      <c r="I152" s="34"/>
      <c r="J152" s="34"/>
      <c r="K152" s="34"/>
    </row>
    <row r="153" spans="1:11" ht="15.75">
      <c r="A153" s="70" t="s">
        <v>433</v>
      </c>
      <c r="B153" s="18"/>
      <c r="C153" s="37"/>
      <c r="D153" s="37"/>
      <c r="E153" s="37"/>
      <c r="H153" s="40"/>
      <c r="I153" s="40"/>
      <c r="J153" s="40"/>
      <c r="K153" s="40"/>
    </row>
    <row r="154" spans="1:11" ht="15.75">
      <c r="A154" s="70" t="s">
        <v>313</v>
      </c>
      <c r="B154" s="18"/>
      <c r="C154" s="37"/>
      <c r="D154" s="37"/>
      <c r="E154" s="37"/>
      <c r="H154" s="40"/>
      <c r="I154" s="40"/>
      <c r="J154" s="40"/>
      <c r="K154" s="40"/>
    </row>
    <row r="155" spans="1:11" ht="15.75">
      <c r="A155" s="70" t="s">
        <v>471</v>
      </c>
      <c r="B155" s="18"/>
      <c r="C155" s="37"/>
      <c r="D155" s="37"/>
      <c r="E155" s="37"/>
      <c r="H155" s="40"/>
      <c r="I155" s="40"/>
      <c r="J155" s="40"/>
      <c r="K155" s="40"/>
    </row>
    <row r="156" spans="1:11">
      <c r="A156" s="106"/>
      <c r="B156" s="18"/>
      <c r="C156" s="37"/>
      <c r="D156" s="37"/>
      <c r="E156" s="37"/>
      <c r="H156" s="40"/>
      <c r="I156" s="40"/>
      <c r="J156" s="40"/>
      <c r="K156" s="40"/>
    </row>
    <row r="157" spans="1:11">
      <c r="A157" s="31" t="s">
        <v>433</v>
      </c>
      <c r="B157" s="18"/>
      <c r="C157" s="34"/>
      <c r="D157" s="34"/>
      <c r="E157" s="34"/>
      <c r="H157" s="40"/>
      <c r="I157" s="40"/>
      <c r="J157" s="40"/>
      <c r="K157" s="40"/>
    </row>
    <row r="158" spans="1:11">
      <c r="A158" s="31" t="s">
        <v>313</v>
      </c>
      <c r="B158" s="18"/>
      <c r="C158" s="36"/>
      <c r="D158" s="36"/>
      <c r="F158" s="41"/>
      <c r="H158" s="40"/>
      <c r="I158" s="41"/>
      <c r="J158" s="41"/>
      <c r="K158" s="41"/>
    </row>
    <row r="159" spans="1:11">
      <c r="A159" s="31" t="s">
        <v>439</v>
      </c>
      <c r="C159" s="36"/>
      <c r="D159" s="36"/>
      <c r="F159" s="3"/>
      <c r="H159" s="40"/>
      <c r="I159" s="3"/>
      <c r="J159" s="3"/>
      <c r="K159" s="3"/>
    </row>
    <row r="160" spans="1:11">
      <c r="C160" s="36"/>
      <c r="D160" s="36"/>
      <c r="F160" s="3"/>
      <c r="H160" s="40"/>
      <c r="I160" s="3"/>
      <c r="J160" s="3"/>
      <c r="K160" s="3"/>
    </row>
    <row r="161" spans="1:11">
      <c r="C161" s="36"/>
      <c r="D161" s="36"/>
      <c r="F161" s="3"/>
      <c r="H161" s="40"/>
      <c r="I161" s="3"/>
      <c r="J161" s="3"/>
      <c r="K161" s="3"/>
    </row>
    <row r="162" spans="1:11" ht="45" customHeight="1">
      <c r="A162" s="5"/>
      <c r="B162" s="6" t="s">
        <v>130</v>
      </c>
      <c r="C162" s="37"/>
      <c r="D162" s="37"/>
      <c r="E162" s="37"/>
      <c r="H162" s="40"/>
      <c r="I162" s="40"/>
      <c r="J162" s="40"/>
      <c r="K162" s="40"/>
    </row>
    <row r="163" spans="1:11" ht="24.75">
      <c r="A163" s="141" t="s">
        <v>1</v>
      </c>
      <c r="B163" s="142" t="s">
        <v>2</v>
      </c>
      <c r="C163" s="143" t="s">
        <v>4</v>
      </c>
      <c r="D163" s="143" t="s">
        <v>440</v>
      </c>
      <c r="E163" s="143" t="s">
        <v>441</v>
      </c>
      <c r="F163" s="144" t="s">
        <v>268</v>
      </c>
      <c r="G163" s="143" t="s">
        <v>440</v>
      </c>
      <c r="H163" s="145" t="s">
        <v>268</v>
      </c>
      <c r="I163" s="146" t="s">
        <v>269</v>
      </c>
      <c r="J163" s="145" t="s">
        <v>440</v>
      </c>
      <c r="K163" s="145" t="s">
        <v>269</v>
      </c>
    </row>
    <row r="164" spans="1:11">
      <c r="A164" s="147" t="s">
        <v>131</v>
      </c>
      <c r="B164" s="132" t="s">
        <v>132</v>
      </c>
      <c r="C164" s="148">
        <v>2596075</v>
      </c>
      <c r="D164" s="148">
        <v>0</v>
      </c>
      <c r="E164" s="148">
        <f>SUM(C164:D164)</f>
        <v>2596075</v>
      </c>
      <c r="F164" s="148">
        <v>2468874</v>
      </c>
      <c r="G164" s="148">
        <v>0</v>
      </c>
      <c r="H164" s="148">
        <f>SUM(F164:G164)</f>
        <v>2468874</v>
      </c>
      <c r="I164" s="148">
        <v>2468874</v>
      </c>
      <c r="J164" s="148">
        <v>0</v>
      </c>
      <c r="K164" s="148">
        <f>SUM(I164:J164)</f>
        <v>2468874</v>
      </c>
    </row>
    <row r="165" spans="1:11">
      <c r="A165" s="147" t="s">
        <v>131</v>
      </c>
      <c r="B165" s="132" t="s">
        <v>133</v>
      </c>
      <c r="C165" s="148">
        <v>51272</v>
      </c>
      <c r="D165" s="148">
        <v>0</v>
      </c>
      <c r="E165" s="148">
        <f t="shared" ref="E165:E176" si="34">SUM(C165:D165)</f>
        <v>51272</v>
      </c>
      <c r="F165" s="133">
        <v>43472</v>
      </c>
      <c r="G165" s="133">
        <v>0</v>
      </c>
      <c r="H165" s="133">
        <f t="shared" ref="H165:H176" si="35">SUM(F165:G165)</f>
        <v>43472</v>
      </c>
      <c r="I165" s="133">
        <v>43472</v>
      </c>
      <c r="J165" s="133">
        <v>0</v>
      </c>
      <c r="K165" s="133">
        <f t="shared" ref="K165:K176" si="36">SUM(I165:J165)</f>
        <v>43472</v>
      </c>
    </row>
    <row r="166" spans="1:11">
      <c r="A166" s="147" t="s">
        <v>131</v>
      </c>
      <c r="B166" s="149" t="s">
        <v>134</v>
      </c>
      <c r="C166" s="123">
        <v>580991</v>
      </c>
      <c r="D166" s="148">
        <v>0</v>
      </c>
      <c r="E166" s="148">
        <f t="shared" si="34"/>
        <v>580991</v>
      </c>
      <c r="F166" s="133">
        <v>502991</v>
      </c>
      <c r="G166" s="133">
        <v>0</v>
      </c>
      <c r="H166" s="133">
        <f t="shared" si="35"/>
        <v>502991</v>
      </c>
      <c r="I166" s="133">
        <v>502991</v>
      </c>
      <c r="J166" s="133">
        <v>0</v>
      </c>
      <c r="K166" s="133">
        <f t="shared" si="36"/>
        <v>502991</v>
      </c>
    </row>
    <row r="167" spans="1:11">
      <c r="A167" s="147" t="s">
        <v>131</v>
      </c>
      <c r="B167" s="149" t="s">
        <v>135</v>
      </c>
      <c r="C167" s="123">
        <v>830801</v>
      </c>
      <c r="D167" s="148">
        <v>0</v>
      </c>
      <c r="E167" s="148">
        <f t="shared" si="34"/>
        <v>830801</v>
      </c>
      <c r="F167" s="123">
        <v>813563</v>
      </c>
      <c r="G167" s="123">
        <v>0</v>
      </c>
      <c r="H167" s="123">
        <f t="shared" si="35"/>
        <v>813563</v>
      </c>
      <c r="I167" s="123">
        <v>813563</v>
      </c>
      <c r="J167" s="123">
        <v>0</v>
      </c>
      <c r="K167" s="123">
        <f t="shared" si="36"/>
        <v>813563</v>
      </c>
    </row>
    <row r="168" spans="1:11">
      <c r="A168" s="147" t="s">
        <v>131</v>
      </c>
      <c r="B168" s="149" t="s">
        <v>136</v>
      </c>
      <c r="C168" s="123">
        <v>60000</v>
      </c>
      <c r="D168" s="148">
        <v>0</v>
      </c>
      <c r="E168" s="148">
        <f t="shared" si="34"/>
        <v>60000</v>
      </c>
      <c r="F168" s="123">
        <v>60000</v>
      </c>
      <c r="G168" s="123">
        <v>0</v>
      </c>
      <c r="H168" s="123">
        <f t="shared" si="35"/>
        <v>60000</v>
      </c>
      <c r="I168" s="123">
        <v>60000</v>
      </c>
      <c r="J168" s="123">
        <v>0</v>
      </c>
      <c r="K168" s="123">
        <f t="shared" si="36"/>
        <v>60000</v>
      </c>
    </row>
    <row r="169" spans="1:11">
      <c r="A169" s="147" t="s">
        <v>131</v>
      </c>
      <c r="B169" s="132" t="s">
        <v>137</v>
      </c>
      <c r="C169" s="123">
        <v>783352</v>
      </c>
      <c r="D169" s="148">
        <v>0</v>
      </c>
      <c r="E169" s="148">
        <f t="shared" si="34"/>
        <v>783352</v>
      </c>
      <c r="F169" s="123">
        <v>765752</v>
      </c>
      <c r="G169" s="123">
        <v>0</v>
      </c>
      <c r="H169" s="123">
        <f t="shared" si="35"/>
        <v>765752</v>
      </c>
      <c r="I169" s="123">
        <v>765752</v>
      </c>
      <c r="J169" s="123">
        <v>0</v>
      </c>
      <c r="K169" s="123">
        <f t="shared" si="36"/>
        <v>765752</v>
      </c>
    </row>
    <row r="170" spans="1:11">
      <c r="A170" s="147" t="s">
        <v>131</v>
      </c>
      <c r="B170" s="132" t="s">
        <v>138</v>
      </c>
      <c r="C170" s="123">
        <v>90944</v>
      </c>
      <c r="D170" s="148">
        <v>0</v>
      </c>
      <c r="E170" s="148">
        <f t="shared" si="34"/>
        <v>90944</v>
      </c>
      <c r="F170" s="133">
        <v>0</v>
      </c>
      <c r="G170" s="133">
        <v>0</v>
      </c>
      <c r="H170" s="133">
        <f t="shared" si="35"/>
        <v>0</v>
      </c>
      <c r="I170" s="133">
        <v>0</v>
      </c>
      <c r="J170" s="133">
        <v>0</v>
      </c>
      <c r="K170" s="133">
        <f t="shared" si="36"/>
        <v>0</v>
      </c>
    </row>
    <row r="171" spans="1:11">
      <c r="A171" s="147" t="s">
        <v>139</v>
      </c>
      <c r="B171" s="132" t="s">
        <v>140</v>
      </c>
      <c r="C171" s="123">
        <v>1386261</v>
      </c>
      <c r="D171" s="148">
        <v>0</v>
      </c>
      <c r="E171" s="148">
        <f t="shared" si="34"/>
        <v>1386261</v>
      </c>
      <c r="F171" s="133">
        <v>1100000</v>
      </c>
      <c r="G171" s="133">
        <v>0</v>
      </c>
      <c r="H171" s="133">
        <f t="shared" si="35"/>
        <v>1100000</v>
      </c>
      <c r="I171" s="133">
        <v>1000000</v>
      </c>
      <c r="J171" s="133">
        <v>0</v>
      </c>
      <c r="K171" s="133">
        <f t="shared" si="36"/>
        <v>1000000</v>
      </c>
    </row>
    <row r="172" spans="1:11">
      <c r="A172" s="147" t="s">
        <v>131</v>
      </c>
      <c r="B172" s="132" t="s">
        <v>344</v>
      </c>
      <c r="C172" s="123">
        <v>9152</v>
      </c>
      <c r="D172" s="148">
        <v>0</v>
      </c>
      <c r="E172" s="148">
        <f t="shared" si="34"/>
        <v>9152</v>
      </c>
      <c r="F172" s="123">
        <v>8574</v>
      </c>
      <c r="G172" s="123">
        <v>0</v>
      </c>
      <c r="H172" s="123">
        <f t="shared" si="35"/>
        <v>8574</v>
      </c>
      <c r="I172" s="123">
        <v>8574</v>
      </c>
      <c r="J172" s="123">
        <v>0</v>
      </c>
      <c r="K172" s="123">
        <f t="shared" si="36"/>
        <v>8574</v>
      </c>
    </row>
    <row r="173" spans="1:11">
      <c r="A173" s="147" t="s">
        <v>141</v>
      </c>
      <c r="B173" s="132" t="s">
        <v>142</v>
      </c>
      <c r="C173" s="123">
        <v>130000</v>
      </c>
      <c r="D173" s="148">
        <v>-130000</v>
      </c>
      <c r="E173" s="148">
        <f t="shared" si="34"/>
        <v>0</v>
      </c>
      <c r="F173" s="127">
        <v>0</v>
      </c>
      <c r="G173" s="127">
        <v>0</v>
      </c>
      <c r="H173" s="127">
        <f t="shared" si="35"/>
        <v>0</v>
      </c>
      <c r="I173" s="127">
        <v>0</v>
      </c>
      <c r="J173" s="127">
        <v>0</v>
      </c>
      <c r="K173" s="127">
        <f t="shared" si="36"/>
        <v>0</v>
      </c>
    </row>
    <row r="174" spans="1:11">
      <c r="A174" s="147" t="s">
        <v>143</v>
      </c>
      <c r="B174" s="132" t="s">
        <v>144</v>
      </c>
      <c r="C174" s="123">
        <v>1440000</v>
      </c>
      <c r="D174" s="148">
        <v>0</v>
      </c>
      <c r="E174" s="148">
        <f t="shared" si="34"/>
        <v>1440000</v>
      </c>
      <c r="F174" s="133">
        <v>1440000</v>
      </c>
      <c r="G174" s="133">
        <v>0</v>
      </c>
      <c r="H174" s="133">
        <f t="shared" si="35"/>
        <v>1440000</v>
      </c>
      <c r="I174" s="133">
        <v>1440000</v>
      </c>
      <c r="J174" s="133">
        <v>0</v>
      </c>
      <c r="K174" s="133">
        <f t="shared" si="36"/>
        <v>1440000</v>
      </c>
    </row>
    <row r="175" spans="1:11">
      <c r="A175" s="147" t="s">
        <v>143</v>
      </c>
      <c r="B175" s="132" t="s">
        <v>145</v>
      </c>
      <c r="C175" s="148">
        <v>0</v>
      </c>
      <c r="D175" s="123">
        <v>0</v>
      </c>
      <c r="E175" s="148">
        <f t="shared" si="34"/>
        <v>0</v>
      </c>
      <c r="F175" s="148">
        <v>0</v>
      </c>
      <c r="G175" s="148">
        <v>0</v>
      </c>
      <c r="H175" s="148">
        <f t="shared" si="35"/>
        <v>0</v>
      </c>
      <c r="I175" s="148">
        <v>0</v>
      </c>
      <c r="J175" s="148">
        <v>0</v>
      </c>
      <c r="K175" s="148">
        <f t="shared" si="36"/>
        <v>0</v>
      </c>
    </row>
    <row r="176" spans="1:11">
      <c r="A176" s="147" t="s">
        <v>143</v>
      </c>
      <c r="B176" s="132" t="s">
        <v>146</v>
      </c>
      <c r="C176" s="123">
        <v>7030956</v>
      </c>
      <c r="D176" s="123">
        <v>0</v>
      </c>
      <c r="E176" s="148">
        <f t="shared" si="34"/>
        <v>7030956</v>
      </c>
      <c r="F176" s="133">
        <v>7030956</v>
      </c>
      <c r="G176" s="133">
        <v>0</v>
      </c>
      <c r="H176" s="133">
        <f t="shared" si="35"/>
        <v>7030956</v>
      </c>
      <c r="I176" s="133">
        <v>7030956</v>
      </c>
      <c r="J176" s="133">
        <v>0</v>
      </c>
      <c r="K176" s="133">
        <f t="shared" si="36"/>
        <v>7030956</v>
      </c>
    </row>
    <row r="177" spans="1:11">
      <c r="A177" s="150" t="s">
        <v>147</v>
      </c>
      <c r="B177" s="151" t="s">
        <v>148</v>
      </c>
      <c r="C177" s="152">
        <v>14989804</v>
      </c>
      <c r="D177" s="152">
        <f t="shared" ref="D177:K177" si="37">SUM(D164:D176)</f>
        <v>-130000</v>
      </c>
      <c r="E177" s="152">
        <f t="shared" si="37"/>
        <v>14859804</v>
      </c>
      <c r="F177" s="153">
        <v>14234182</v>
      </c>
      <c r="G177" s="153">
        <f t="shared" si="37"/>
        <v>0</v>
      </c>
      <c r="H177" s="153">
        <f t="shared" si="37"/>
        <v>14234182</v>
      </c>
      <c r="I177" s="153">
        <v>14134182</v>
      </c>
      <c r="J177" s="153">
        <f t="shared" si="37"/>
        <v>0</v>
      </c>
      <c r="K177" s="153">
        <f t="shared" si="37"/>
        <v>14134182</v>
      </c>
    </row>
    <row r="178" spans="1:11">
      <c r="A178" s="147" t="s">
        <v>149</v>
      </c>
      <c r="B178" s="132" t="s">
        <v>150</v>
      </c>
      <c r="C178" s="148">
        <v>1790719</v>
      </c>
      <c r="D178" s="148">
        <v>0</v>
      </c>
      <c r="E178" s="148">
        <f>SUM(C178:D178)</f>
        <v>1790719</v>
      </c>
      <c r="F178" s="127">
        <v>1713376</v>
      </c>
      <c r="G178" s="127">
        <v>0</v>
      </c>
      <c r="H178" s="127">
        <f>SUM(F178:G178)</f>
        <v>1713376</v>
      </c>
      <c r="I178" s="127">
        <v>1713376</v>
      </c>
      <c r="J178" s="127">
        <v>0</v>
      </c>
      <c r="K178" s="127">
        <f>SUM(I178:J178)</f>
        <v>1713376</v>
      </c>
    </row>
    <row r="179" spans="1:11">
      <c r="A179" s="150" t="s">
        <v>151</v>
      </c>
      <c r="B179" s="151" t="s">
        <v>152</v>
      </c>
      <c r="C179" s="152">
        <v>1790719</v>
      </c>
      <c r="D179" s="152">
        <f>SUM(D178)</f>
        <v>0</v>
      </c>
      <c r="E179" s="152">
        <f>SUM(E178)</f>
        <v>1790719</v>
      </c>
      <c r="F179" s="152">
        <v>1713376</v>
      </c>
      <c r="G179" s="152">
        <f>SUM(G178)</f>
        <v>0</v>
      </c>
      <c r="H179" s="152">
        <f>SUM(H178)</f>
        <v>1713376</v>
      </c>
      <c r="I179" s="152">
        <v>1713376</v>
      </c>
      <c r="J179" s="152">
        <f>SUM(J178)</f>
        <v>0</v>
      </c>
      <c r="K179" s="152">
        <f>SUM(K178)</f>
        <v>1713376</v>
      </c>
    </row>
    <row r="180" spans="1:11" ht="15.75" customHeight="1">
      <c r="A180" s="154" t="s">
        <v>153</v>
      </c>
      <c r="B180" s="155" t="s">
        <v>154</v>
      </c>
      <c r="C180" s="156">
        <v>1923434</v>
      </c>
      <c r="D180" s="156">
        <v>0</v>
      </c>
      <c r="E180" s="156">
        <f>SUM(C180:D180)</f>
        <v>1923434</v>
      </c>
      <c r="F180" s="156">
        <v>1593261</v>
      </c>
      <c r="G180" s="156">
        <v>0</v>
      </c>
      <c r="H180" s="156">
        <f>SUM(F180:G180)</f>
        <v>1593261</v>
      </c>
      <c r="I180" s="156">
        <v>1593261</v>
      </c>
      <c r="J180" s="156">
        <v>0</v>
      </c>
      <c r="K180" s="156">
        <f>SUM(I180:J180)</f>
        <v>1593261</v>
      </c>
    </row>
    <row r="181" spans="1:11" ht="13.5" customHeight="1">
      <c r="A181" s="154" t="s">
        <v>155</v>
      </c>
      <c r="B181" s="155" t="s">
        <v>156</v>
      </c>
      <c r="C181" s="156">
        <v>3272786</v>
      </c>
      <c r="D181" s="157">
        <v>0</v>
      </c>
      <c r="E181" s="156">
        <f t="shared" ref="E181:E190" si="38">SUM(C181:D181)</f>
        <v>3272786</v>
      </c>
      <c r="F181" s="158">
        <v>1590570</v>
      </c>
      <c r="G181" s="158">
        <v>0</v>
      </c>
      <c r="H181" s="158">
        <f t="shared" ref="H181:H190" si="39">SUM(F181:G181)</f>
        <v>1590570</v>
      </c>
      <c r="I181" s="158">
        <v>1590570</v>
      </c>
      <c r="J181" s="158">
        <v>0</v>
      </c>
      <c r="K181" s="158">
        <f t="shared" ref="K181:K190" si="40">SUM(I181:J181)</f>
        <v>1590570</v>
      </c>
    </row>
    <row r="182" spans="1:11" ht="13.5" customHeight="1">
      <c r="A182" s="154" t="s">
        <v>153</v>
      </c>
      <c r="B182" s="155" t="s">
        <v>157</v>
      </c>
      <c r="C182" s="156">
        <v>53204</v>
      </c>
      <c r="D182" s="156">
        <v>0</v>
      </c>
      <c r="E182" s="156">
        <f t="shared" si="38"/>
        <v>53204</v>
      </c>
      <c r="F182" s="133">
        <v>0</v>
      </c>
      <c r="G182" s="133">
        <v>0</v>
      </c>
      <c r="H182" s="133">
        <f t="shared" si="39"/>
        <v>0</v>
      </c>
      <c r="I182" s="133">
        <v>0</v>
      </c>
      <c r="J182" s="133">
        <v>0</v>
      </c>
      <c r="K182" s="133">
        <f t="shared" si="40"/>
        <v>0</v>
      </c>
    </row>
    <row r="183" spans="1:11" ht="13.5" customHeight="1">
      <c r="A183" s="154" t="s">
        <v>153</v>
      </c>
      <c r="B183" s="155" t="s">
        <v>158</v>
      </c>
      <c r="C183" s="156">
        <v>56308</v>
      </c>
      <c r="D183" s="156">
        <v>0</v>
      </c>
      <c r="E183" s="156">
        <f t="shared" si="38"/>
        <v>56308</v>
      </c>
      <c r="F183" s="133">
        <v>0</v>
      </c>
      <c r="G183" s="133">
        <v>0</v>
      </c>
      <c r="H183" s="133">
        <f t="shared" si="39"/>
        <v>0</v>
      </c>
      <c r="I183" s="133">
        <v>0</v>
      </c>
      <c r="J183" s="133">
        <v>0</v>
      </c>
      <c r="K183" s="133">
        <f t="shared" si="40"/>
        <v>0</v>
      </c>
    </row>
    <row r="184" spans="1:11" ht="13.5" customHeight="1">
      <c r="A184" s="154" t="s">
        <v>153</v>
      </c>
      <c r="B184" s="155" t="s">
        <v>159</v>
      </c>
      <c r="C184" s="156">
        <v>3006</v>
      </c>
      <c r="D184" s="156">
        <v>0</v>
      </c>
      <c r="E184" s="156">
        <f t="shared" si="38"/>
        <v>3006</v>
      </c>
      <c r="F184" s="133">
        <v>0</v>
      </c>
      <c r="G184" s="133">
        <v>0</v>
      </c>
      <c r="H184" s="133">
        <f t="shared" si="39"/>
        <v>0</v>
      </c>
      <c r="I184" s="133">
        <v>0</v>
      </c>
      <c r="J184" s="133">
        <v>0</v>
      </c>
      <c r="K184" s="133">
        <f t="shared" si="40"/>
        <v>0</v>
      </c>
    </row>
    <row r="185" spans="1:11" ht="13.5" customHeight="1">
      <c r="A185" s="154" t="s">
        <v>155</v>
      </c>
      <c r="B185" s="155" t="s">
        <v>160</v>
      </c>
      <c r="C185" s="159">
        <v>316170</v>
      </c>
      <c r="D185" s="156">
        <v>0</v>
      </c>
      <c r="E185" s="156">
        <f t="shared" si="38"/>
        <v>316170</v>
      </c>
      <c r="F185" s="133">
        <v>162031</v>
      </c>
      <c r="G185" s="133">
        <v>0</v>
      </c>
      <c r="H185" s="133">
        <f t="shared" si="39"/>
        <v>162031</v>
      </c>
      <c r="I185" s="133">
        <v>249954</v>
      </c>
      <c r="J185" s="133">
        <v>0</v>
      </c>
      <c r="K185" s="133">
        <f t="shared" si="40"/>
        <v>249954</v>
      </c>
    </row>
    <row r="186" spans="1:11" ht="13.5" customHeight="1">
      <c r="A186" s="154" t="s">
        <v>155</v>
      </c>
      <c r="B186" s="107" t="s">
        <v>292</v>
      </c>
      <c r="C186" s="158">
        <v>200000</v>
      </c>
      <c r="D186" s="156">
        <v>0</v>
      </c>
      <c r="E186" s="156">
        <f t="shared" si="38"/>
        <v>200000</v>
      </c>
      <c r="F186" s="127">
        <v>114600</v>
      </c>
      <c r="G186" s="127">
        <v>0</v>
      </c>
      <c r="H186" s="127">
        <f t="shared" si="39"/>
        <v>114600</v>
      </c>
      <c r="I186" s="127">
        <v>0</v>
      </c>
      <c r="J186" s="127">
        <v>0</v>
      </c>
      <c r="K186" s="127">
        <f t="shared" si="40"/>
        <v>0</v>
      </c>
    </row>
    <row r="187" spans="1:11" ht="13.5" customHeight="1">
      <c r="A187" s="154" t="s">
        <v>155</v>
      </c>
      <c r="B187" s="160" t="s">
        <v>293</v>
      </c>
      <c r="C187" s="158">
        <v>200896</v>
      </c>
      <c r="D187" s="156">
        <v>0</v>
      </c>
      <c r="E187" s="156">
        <f t="shared" si="38"/>
        <v>200896</v>
      </c>
      <c r="F187" s="133">
        <v>0</v>
      </c>
      <c r="G187" s="133">
        <v>0</v>
      </c>
      <c r="H187" s="133">
        <f t="shared" si="39"/>
        <v>0</v>
      </c>
      <c r="I187" s="133">
        <v>0</v>
      </c>
      <c r="J187" s="133">
        <v>0</v>
      </c>
      <c r="K187" s="133">
        <f t="shared" si="40"/>
        <v>0</v>
      </c>
    </row>
    <row r="188" spans="1:11" ht="23.25" customHeight="1">
      <c r="A188" s="154" t="s">
        <v>155</v>
      </c>
      <c r="B188" s="160" t="s">
        <v>294</v>
      </c>
      <c r="C188" s="158">
        <v>600000</v>
      </c>
      <c r="D188" s="156">
        <v>0</v>
      </c>
      <c r="E188" s="156">
        <f t="shared" si="38"/>
        <v>600000</v>
      </c>
      <c r="F188" s="133">
        <v>384651</v>
      </c>
      <c r="G188" s="133">
        <v>0</v>
      </c>
      <c r="H188" s="133">
        <f t="shared" si="39"/>
        <v>384651</v>
      </c>
      <c r="I188" s="133">
        <v>0</v>
      </c>
      <c r="J188" s="133">
        <v>0</v>
      </c>
      <c r="K188" s="133">
        <f t="shared" si="40"/>
        <v>0</v>
      </c>
    </row>
    <row r="189" spans="1:11" ht="24.75">
      <c r="A189" s="154" t="s">
        <v>155</v>
      </c>
      <c r="B189" s="161" t="s">
        <v>295</v>
      </c>
      <c r="C189" s="162">
        <v>513794</v>
      </c>
      <c r="D189" s="156">
        <v>0</v>
      </c>
      <c r="E189" s="156">
        <f t="shared" si="38"/>
        <v>513794</v>
      </c>
      <c r="F189" s="133">
        <v>243009</v>
      </c>
      <c r="G189" s="133">
        <v>0</v>
      </c>
      <c r="H189" s="133">
        <f t="shared" si="39"/>
        <v>243009</v>
      </c>
      <c r="I189" s="133">
        <v>0</v>
      </c>
      <c r="J189" s="133">
        <v>0</v>
      </c>
      <c r="K189" s="133">
        <f t="shared" si="40"/>
        <v>0</v>
      </c>
    </row>
    <row r="190" spans="1:11">
      <c r="A190" s="154" t="s">
        <v>155</v>
      </c>
      <c r="B190" s="155" t="s">
        <v>267</v>
      </c>
      <c r="C190" s="156">
        <v>3027849</v>
      </c>
      <c r="D190" s="156">
        <v>0</v>
      </c>
      <c r="E190" s="156">
        <f t="shared" si="38"/>
        <v>3027849</v>
      </c>
      <c r="F190" s="133">
        <v>621848</v>
      </c>
      <c r="G190" s="133">
        <v>0</v>
      </c>
      <c r="H190" s="133">
        <f t="shared" si="39"/>
        <v>621848</v>
      </c>
      <c r="I190" s="133">
        <v>50000</v>
      </c>
      <c r="J190" s="133">
        <v>0</v>
      </c>
      <c r="K190" s="133">
        <f t="shared" si="40"/>
        <v>50000</v>
      </c>
    </row>
    <row r="191" spans="1:11">
      <c r="A191" s="150" t="s">
        <v>161</v>
      </c>
      <c r="B191" s="163" t="s">
        <v>162</v>
      </c>
      <c r="C191" s="152">
        <v>10167447</v>
      </c>
      <c r="D191" s="152">
        <f t="shared" ref="D191:K191" si="41">SUM(D180:D190)</f>
        <v>0</v>
      </c>
      <c r="E191" s="152">
        <f t="shared" si="41"/>
        <v>10167447</v>
      </c>
      <c r="F191" s="152">
        <v>4709970</v>
      </c>
      <c r="G191" s="152">
        <f t="shared" si="41"/>
        <v>0</v>
      </c>
      <c r="H191" s="152">
        <f t="shared" si="41"/>
        <v>4709970</v>
      </c>
      <c r="I191" s="152">
        <v>3483785</v>
      </c>
      <c r="J191" s="152">
        <f t="shared" si="41"/>
        <v>0</v>
      </c>
      <c r="K191" s="152">
        <f t="shared" si="41"/>
        <v>3483785</v>
      </c>
    </row>
    <row r="192" spans="1:11">
      <c r="A192" s="147" t="s">
        <v>163</v>
      </c>
      <c r="B192" s="155" t="s">
        <v>164</v>
      </c>
      <c r="C192" s="148">
        <v>238554</v>
      </c>
      <c r="D192" s="148">
        <v>78000</v>
      </c>
      <c r="E192" s="148">
        <f>SUM(C192:D192)</f>
        <v>316554</v>
      </c>
      <c r="F192" s="133">
        <v>146000</v>
      </c>
      <c r="G192" s="133">
        <v>0</v>
      </c>
      <c r="H192" s="133">
        <f>SUM(F192:G192)</f>
        <v>146000</v>
      </c>
      <c r="I192" s="133">
        <v>146000</v>
      </c>
      <c r="J192" s="133">
        <v>0</v>
      </c>
      <c r="K192" s="133">
        <f>SUM(I192:J192)</f>
        <v>146000</v>
      </c>
    </row>
    <row r="193" spans="1:11">
      <c r="A193" s="150" t="s">
        <v>165</v>
      </c>
      <c r="B193" s="163" t="s">
        <v>166</v>
      </c>
      <c r="C193" s="152">
        <v>238554</v>
      </c>
      <c r="D193" s="152">
        <f>SUM(D192)</f>
        <v>78000</v>
      </c>
      <c r="E193" s="152">
        <f>SUM(E192)</f>
        <v>316554</v>
      </c>
      <c r="F193" s="152">
        <v>146000</v>
      </c>
      <c r="G193" s="152">
        <f>SUM(G192)</f>
        <v>0</v>
      </c>
      <c r="H193" s="152">
        <f>SUM(H192)</f>
        <v>146000</v>
      </c>
      <c r="I193" s="152">
        <v>146000</v>
      </c>
      <c r="J193" s="152">
        <f>SUM(J192)</f>
        <v>0</v>
      </c>
      <c r="K193" s="152">
        <f>SUM(K192)</f>
        <v>146000</v>
      </c>
    </row>
    <row r="194" spans="1:11">
      <c r="A194" s="147" t="s">
        <v>167</v>
      </c>
      <c r="B194" s="155" t="s">
        <v>168</v>
      </c>
      <c r="C194" s="123">
        <v>3423244</v>
      </c>
      <c r="D194" s="123">
        <v>-18000</v>
      </c>
      <c r="E194" s="123">
        <f>SUM(C194:D194)</f>
        <v>3405244</v>
      </c>
      <c r="F194" s="133">
        <v>2613173</v>
      </c>
      <c r="G194" s="133">
        <v>0</v>
      </c>
      <c r="H194" s="133">
        <f>SUM(F194:G194)</f>
        <v>2613173</v>
      </c>
      <c r="I194" s="133">
        <v>2613173</v>
      </c>
      <c r="J194" s="133">
        <v>0</v>
      </c>
      <c r="K194" s="133">
        <f>SUM(I194:J194)</f>
        <v>2613173</v>
      </c>
    </row>
    <row r="195" spans="1:11">
      <c r="A195" s="147" t="s">
        <v>167</v>
      </c>
      <c r="B195" s="155" t="s">
        <v>169</v>
      </c>
      <c r="C195" s="123">
        <v>2739634</v>
      </c>
      <c r="D195" s="123">
        <v>0</v>
      </c>
      <c r="E195" s="123">
        <f t="shared" ref="E195:E203" si="42">SUM(C195:D195)</f>
        <v>2739634</v>
      </c>
      <c r="F195" s="133">
        <v>1676334</v>
      </c>
      <c r="G195" s="133">
        <v>0</v>
      </c>
      <c r="H195" s="133">
        <f t="shared" ref="H195:H203" si="43">SUM(F195:G195)</f>
        <v>1676334</v>
      </c>
      <c r="I195" s="133">
        <v>1676334</v>
      </c>
      <c r="J195" s="133">
        <v>0</v>
      </c>
      <c r="K195" s="133">
        <f t="shared" ref="K195:K203" si="44">SUM(I195:J195)</f>
        <v>1676334</v>
      </c>
    </row>
    <row r="196" spans="1:11">
      <c r="A196" s="147" t="s">
        <v>167</v>
      </c>
      <c r="B196" s="164" t="s">
        <v>170</v>
      </c>
      <c r="C196" s="123">
        <v>537117</v>
      </c>
      <c r="D196" s="123">
        <v>0</v>
      </c>
      <c r="E196" s="123">
        <f t="shared" si="42"/>
        <v>537117</v>
      </c>
      <c r="F196" s="123">
        <v>0</v>
      </c>
      <c r="G196" s="123">
        <v>0</v>
      </c>
      <c r="H196" s="123">
        <f t="shared" si="43"/>
        <v>0</v>
      </c>
      <c r="I196" s="123">
        <v>0</v>
      </c>
      <c r="J196" s="123">
        <v>0</v>
      </c>
      <c r="K196" s="123">
        <f t="shared" si="44"/>
        <v>0</v>
      </c>
    </row>
    <row r="197" spans="1:11">
      <c r="A197" s="147" t="s">
        <v>167</v>
      </c>
      <c r="B197" s="164" t="s">
        <v>272</v>
      </c>
      <c r="C197" s="123">
        <v>65882</v>
      </c>
      <c r="D197" s="123">
        <v>0</v>
      </c>
      <c r="E197" s="123">
        <f t="shared" si="42"/>
        <v>65882</v>
      </c>
      <c r="F197" s="123">
        <v>0</v>
      </c>
      <c r="G197" s="123">
        <v>0</v>
      </c>
      <c r="H197" s="123">
        <f t="shared" si="43"/>
        <v>0</v>
      </c>
      <c r="I197" s="123">
        <v>0</v>
      </c>
      <c r="J197" s="123">
        <v>0</v>
      </c>
      <c r="K197" s="123">
        <f t="shared" si="44"/>
        <v>0</v>
      </c>
    </row>
    <row r="198" spans="1:11" ht="24.75">
      <c r="A198" s="147" t="s">
        <v>167</v>
      </c>
      <c r="B198" s="164" t="s">
        <v>271</v>
      </c>
      <c r="C198" s="123">
        <v>52206</v>
      </c>
      <c r="D198" s="123">
        <v>0</v>
      </c>
      <c r="E198" s="123">
        <f t="shared" si="42"/>
        <v>52206</v>
      </c>
      <c r="F198" s="123">
        <v>0</v>
      </c>
      <c r="G198" s="123">
        <v>0</v>
      </c>
      <c r="H198" s="123">
        <f t="shared" si="43"/>
        <v>0</v>
      </c>
      <c r="I198" s="123">
        <v>0</v>
      </c>
      <c r="J198" s="123">
        <v>0</v>
      </c>
      <c r="K198" s="123">
        <f t="shared" si="44"/>
        <v>0</v>
      </c>
    </row>
    <row r="199" spans="1:11" ht="24.75">
      <c r="A199" s="147" t="s">
        <v>167</v>
      </c>
      <c r="B199" s="164" t="s">
        <v>284</v>
      </c>
      <c r="C199" s="123">
        <v>44550</v>
      </c>
      <c r="D199" s="123">
        <v>0</v>
      </c>
      <c r="E199" s="123">
        <f t="shared" si="42"/>
        <v>44550</v>
      </c>
      <c r="F199" s="123">
        <v>0</v>
      </c>
      <c r="G199" s="123">
        <v>0</v>
      </c>
      <c r="H199" s="123">
        <f t="shared" si="43"/>
        <v>0</v>
      </c>
      <c r="I199" s="123">
        <v>0</v>
      </c>
      <c r="J199" s="123">
        <v>0</v>
      </c>
      <c r="K199" s="123">
        <f t="shared" si="44"/>
        <v>0</v>
      </c>
    </row>
    <row r="200" spans="1:11" ht="24.75">
      <c r="A200" s="147" t="s">
        <v>167</v>
      </c>
      <c r="B200" s="164" t="s">
        <v>285</v>
      </c>
      <c r="C200" s="123">
        <v>120800</v>
      </c>
      <c r="D200" s="123">
        <v>0</v>
      </c>
      <c r="E200" s="123">
        <f t="shared" si="42"/>
        <v>120800</v>
      </c>
      <c r="F200" s="133">
        <v>1553500</v>
      </c>
      <c r="G200" s="133">
        <v>0</v>
      </c>
      <c r="H200" s="133">
        <f t="shared" si="43"/>
        <v>1553500</v>
      </c>
      <c r="I200" s="123">
        <v>0</v>
      </c>
      <c r="J200" s="133">
        <v>0</v>
      </c>
      <c r="K200" s="133">
        <f t="shared" si="44"/>
        <v>0</v>
      </c>
    </row>
    <row r="201" spans="1:11">
      <c r="A201" s="147" t="s">
        <v>167</v>
      </c>
      <c r="B201" s="160" t="s">
        <v>452</v>
      </c>
      <c r="C201" s="123">
        <v>10000</v>
      </c>
      <c r="D201" s="123">
        <v>0</v>
      </c>
      <c r="E201" s="123">
        <f t="shared" si="42"/>
        <v>10000</v>
      </c>
      <c r="F201" s="133">
        <v>0</v>
      </c>
      <c r="G201" s="133">
        <v>0</v>
      </c>
      <c r="H201" s="133">
        <v>0</v>
      </c>
      <c r="I201" s="133">
        <v>0</v>
      </c>
      <c r="J201" s="133">
        <v>0</v>
      </c>
      <c r="K201" s="133">
        <v>0</v>
      </c>
    </row>
    <row r="202" spans="1:11">
      <c r="A202" s="147" t="s">
        <v>171</v>
      </c>
      <c r="B202" s="132" t="s">
        <v>172</v>
      </c>
      <c r="C202" s="123">
        <v>697517</v>
      </c>
      <c r="D202" s="123">
        <v>52000</v>
      </c>
      <c r="E202" s="123">
        <f t="shared" si="42"/>
        <v>749517</v>
      </c>
      <c r="F202" s="127">
        <v>313500</v>
      </c>
      <c r="G202" s="127">
        <v>0</v>
      </c>
      <c r="H202" s="127">
        <f t="shared" si="43"/>
        <v>313500</v>
      </c>
      <c r="I202" s="127">
        <v>313500</v>
      </c>
      <c r="J202" s="127">
        <v>0</v>
      </c>
      <c r="K202" s="127">
        <f t="shared" si="44"/>
        <v>313500</v>
      </c>
    </row>
    <row r="203" spans="1:11">
      <c r="A203" s="147" t="s">
        <v>173</v>
      </c>
      <c r="B203" s="132" t="s">
        <v>174</v>
      </c>
      <c r="C203" s="123">
        <v>80300</v>
      </c>
      <c r="D203" s="123">
        <v>-18000</v>
      </c>
      <c r="E203" s="123">
        <f t="shared" si="42"/>
        <v>62300</v>
      </c>
      <c r="F203" s="127">
        <v>70300</v>
      </c>
      <c r="G203" s="127">
        <v>0</v>
      </c>
      <c r="H203" s="127">
        <f t="shared" si="43"/>
        <v>70300</v>
      </c>
      <c r="I203" s="127">
        <v>70300</v>
      </c>
      <c r="J203" s="127">
        <v>0</v>
      </c>
      <c r="K203" s="127">
        <f t="shared" si="44"/>
        <v>70300</v>
      </c>
    </row>
    <row r="204" spans="1:11">
      <c r="A204" s="150" t="s">
        <v>175</v>
      </c>
      <c r="B204" s="151" t="s">
        <v>176</v>
      </c>
      <c r="C204" s="152">
        <v>7771250</v>
      </c>
      <c r="D204" s="152">
        <f t="shared" ref="D204:K204" si="45">SUM(D194:D203)</f>
        <v>16000</v>
      </c>
      <c r="E204" s="152">
        <f t="shared" si="45"/>
        <v>7787250</v>
      </c>
      <c r="F204" s="152">
        <v>6226807</v>
      </c>
      <c r="G204" s="152">
        <f t="shared" si="45"/>
        <v>0</v>
      </c>
      <c r="H204" s="152">
        <f t="shared" si="45"/>
        <v>6226807</v>
      </c>
      <c r="I204" s="152">
        <v>4673307</v>
      </c>
      <c r="J204" s="152">
        <f t="shared" si="45"/>
        <v>0</v>
      </c>
      <c r="K204" s="152">
        <f t="shared" si="45"/>
        <v>4673307</v>
      </c>
    </row>
    <row r="205" spans="1:11" ht="24.75">
      <c r="A205" s="165" t="s">
        <v>177</v>
      </c>
      <c r="B205" s="130" t="s">
        <v>178</v>
      </c>
      <c r="C205" s="166">
        <v>518454</v>
      </c>
      <c r="D205" s="166">
        <v>-70912</v>
      </c>
      <c r="E205" s="166">
        <f t="shared" ref="E205:E207" si="46">SUM(C205:D205)</f>
        <v>447542</v>
      </c>
      <c r="F205" s="127">
        <v>491658</v>
      </c>
      <c r="G205" s="127">
        <v>0</v>
      </c>
      <c r="H205" s="127">
        <f t="shared" ref="H205:H207" si="47">SUM(F205:G205)</f>
        <v>491658</v>
      </c>
      <c r="I205" s="127">
        <v>491658</v>
      </c>
      <c r="J205" s="127">
        <v>0</v>
      </c>
      <c r="K205" s="127">
        <f t="shared" ref="K205:K207" si="48">SUM(I205:J205)</f>
        <v>491658</v>
      </c>
    </row>
    <row r="206" spans="1:11">
      <c r="A206" s="165" t="s">
        <v>179</v>
      </c>
      <c r="B206" s="132" t="s">
        <v>457</v>
      </c>
      <c r="C206" s="123">
        <v>79734</v>
      </c>
      <c r="D206" s="123">
        <v>0</v>
      </c>
      <c r="E206" s="166">
        <f t="shared" si="46"/>
        <v>79734</v>
      </c>
      <c r="F206" s="127">
        <v>0</v>
      </c>
      <c r="G206" s="127">
        <v>0</v>
      </c>
      <c r="H206" s="127">
        <f t="shared" si="47"/>
        <v>0</v>
      </c>
      <c r="I206" s="127">
        <v>0</v>
      </c>
      <c r="J206" s="127">
        <v>0</v>
      </c>
      <c r="K206" s="127">
        <f t="shared" si="48"/>
        <v>0</v>
      </c>
    </row>
    <row r="207" spans="1:11">
      <c r="A207" s="165" t="s">
        <v>179</v>
      </c>
      <c r="B207" s="132" t="s">
        <v>290</v>
      </c>
      <c r="C207" s="123">
        <v>49910</v>
      </c>
      <c r="D207" s="123">
        <v>0</v>
      </c>
      <c r="E207" s="166">
        <f t="shared" si="46"/>
        <v>49910</v>
      </c>
      <c r="F207" s="127">
        <v>0</v>
      </c>
      <c r="G207" s="127">
        <v>0</v>
      </c>
      <c r="H207" s="127">
        <f t="shared" si="47"/>
        <v>0</v>
      </c>
      <c r="I207" s="127">
        <v>0</v>
      </c>
      <c r="J207" s="127">
        <v>0</v>
      </c>
      <c r="K207" s="127">
        <f t="shared" si="48"/>
        <v>0</v>
      </c>
    </row>
    <row r="208" spans="1:11">
      <c r="A208" s="150" t="s">
        <v>180</v>
      </c>
      <c r="B208" s="151" t="s">
        <v>181</v>
      </c>
      <c r="C208" s="152">
        <v>648098</v>
      </c>
      <c r="D208" s="152">
        <f t="shared" ref="D208:K208" si="49">SUM(D205:D207)</f>
        <v>-70912</v>
      </c>
      <c r="E208" s="152">
        <f t="shared" si="49"/>
        <v>577186</v>
      </c>
      <c r="F208" s="152">
        <v>491658</v>
      </c>
      <c r="G208" s="152">
        <f t="shared" si="49"/>
        <v>0</v>
      </c>
      <c r="H208" s="152">
        <f t="shared" si="49"/>
        <v>491658</v>
      </c>
      <c r="I208" s="152">
        <v>491658</v>
      </c>
      <c r="J208" s="152">
        <f t="shared" si="49"/>
        <v>0</v>
      </c>
      <c r="K208" s="152">
        <f t="shared" si="49"/>
        <v>491658</v>
      </c>
    </row>
    <row r="209" spans="1:11">
      <c r="A209" s="147" t="s">
        <v>182</v>
      </c>
      <c r="B209" s="132" t="s">
        <v>183</v>
      </c>
      <c r="C209" s="148">
        <v>534244</v>
      </c>
      <c r="D209" s="148">
        <v>0</v>
      </c>
      <c r="E209" s="148">
        <f>SUM(C209:D209)</f>
        <v>534244</v>
      </c>
      <c r="F209" s="158">
        <v>515879</v>
      </c>
      <c r="G209" s="158">
        <v>0</v>
      </c>
      <c r="H209" s="158">
        <f>SUM(F209:G209)</f>
        <v>515879</v>
      </c>
      <c r="I209" s="158">
        <v>515879</v>
      </c>
      <c r="J209" s="158">
        <v>0</v>
      </c>
      <c r="K209" s="158">
        <f>SUM(I209:J209)</f>
        <v>515879</v>
      </c>
    </row>
    <row r="210" spans="1:11">
      <c r="A210" s="154" t="s">
        <v>184</v>
      </c>
      <c r="B210" s="132" t="s">
        <v>185</v>
      </c>
      <c r="C210" s="148">
        <v>1131672</v>
      </c>
      <c r="D210" s="148">
        <v>-288</v>
      </c>
      <c r="E210" s="148">
        <f t="shared" ref="E210:E219" si="50">SUM(C210:D210)</f>
        <v>1131384</v>
      </c>
      <c r="F210" s="158">
        <v>1116094</v>
      </c>
      <c r="G210" s="158">
        <v>0</v>
      </c>
      <c r="H210" s="158">
        <f t="shared" ref="H210:H219" si="51">SUM(F210:G210)</f>
        <v>1116094</v>
      </c>
      <c r="I210" s="158">
        <v>1116094</v>
      </c>
      <c r="J210" s="158">
        <v>0</v>
      </c>
      <c r="K210" s="158">
        <f t="shared" ref="K210:K219" si="52">SUM(I210:J210)</f>
        <v>1116094</v>
      </c>
    </row>
    <row r="211" spans="1:11">
      <c r="A211" s="154" t="s">
        <v>184</v>
      </c>
      <c r="B211" s="132" t="s">
        <v>186</v>
      </c>
      <c r="C211" s="148">
        <v>384882</v>
      </c>
      <c r="D211" s="148">
        <v>-4016</v>
      </c>
      <c r="E211" s="148">
        <f t="shared" si="50"/>
        <v>380866</v>
      </c>
      <c r="F211" s="127">
        <v>381099</v>
      </c>
      <c r="G211" s="127">
        <v>0</v>
      </c>
      <c r="H211" s="127">
        <f t="shared" si="51"/>
        <v>381099</v>
      </c>
      <c r="I211" s="127">
        <v>381099</v>
      </c>
      <c r="J211" s="127">
        <v>0</v>
      </c>
      <c r="K211" s="127">
        <f t="shared" si="52"/>
        <v>381099</v>
      </c>
    </row>
    <row r="212" spans="1:11">
      <c r="A212" s="154" t="s">
        <v>184</v>
      </c>
      <c r="B212" s="132" t="s">
        <v>187</v>
      </c>
      <c r="C212" s="148">
        <v>129764</v>
      </c>
      <c r="D212" s="148">
        <v>-1527</v>
      </c>
      <c r="E212" s="148">
        <f t="shared" si="50"/>
        <v>128237</v>
      </c>
      <c r="F212" s="148">
        <v>129264</v>
      </c>
      <c r="G212" s="148">
        <v>0</v>
      </c>
      <c r="H212" s="148">
        <f t="shared" si="51"/>
        <v>129264</v>
      </c>
      <c r="I212" s="148">
        <v>129264</v>
      </c>
      <c r="J212" s="148">
        <v>0</v>
      </c>
      <c r="K212" s="148">
        <f t="shared" si="52"/>
        <v>129264</v>
      </c>
    </row>
    <row r="213" spans="1:11">
      <c r="A213" s="154" t="s">
        <v>188</v>
      </c>
      <c r="B213" s="132" t="s">
        <v>189</v>
      </c>
      <c r="C213" s="148">
        <v>1425046</v>
      </c>
      <c r="D213" s="148">
        <v>-7195</v>
      </c>
      <c r="E213" s="148">
        <f t="shared" si="50"/>
        <v>1417851</v>
      </c>
      <c r="F213" s="133">
        <v>1039595</v>
      </c>
      <c r="G213" s="133">
        <v>0</v>
      </c>
      <c r="H213" s="133">
        <f t="shared" si="51"/>
        <v>1039595</v>
      </c>
      <c r="I213" s="133">
        <v>1039595</v>
      </c>
      <c r="J213" s="133">
        <v>0</v>
      </c>
      <c r="K213" s="133">
        <f t="shared" si="52"/>
        <v>1039595</v>
      </c>
    </row>
    <row r="214" spans="1:11">
      <c r="A214" s="154" t="s">
        <v>190</v>
      </c>
      <c r="B214" s="132" t="s">
        <v>191</v>
      </c>
      <c r="C214" s="148">
        <v>77700</v>
      </c>
      <c r="D214" s="148">
        <v>0</v>
      </c>
      <c r="E214" s="148">
        <f t="shared" si="50"/>
        <v>77700</v>
      </c>
      <c r="F214" s="148">
        <v>77700</v>
      </c>
      <c r="G214" s="148">
        <v>0</v>
      </c>
      <c r="H214" s="148">
        <f t="shared" si="51"/>
        <v>77700</v>
      </c>
      <c r="I214" s="148">
        <v>77700</v>
      </c>
      <c r="J214" s="148">
        <v>0</v>
      </c>
      <c r="K214" s="148">
        <f t="shared" si="52"/>
        <v>77700</v>
      </c>
    </row>
    <row r="215" spans="1:11">
      <c r="A215" s="154" t="s">
        <v>192</v>
      </c>
      <c r="B215" s="132" t="s">
        <v>193</v>
      </c>
      <c r="C215" s="148">
        <v>331578</v>
      </c>
      <c r="D215" s="148">
        <v>0</v>
      </c>
      <c r="E215" s="148">
        <f t="shared" si="50"/>
        <v>331578</v>
      </c>
      <c r="F215" s="133">
        <v>227520</v>
      </c>
      <c r="G215" s="133">
        <v>0</v>
      </c>
      <c r="H215" s="133">
        <f t="shared" si="51"/>
        <v>227520</v>
      </c>
      <c r="I215" s="133">
        <v>227520</v>
      </c>
      <c r="J215" s="133">
        <v>0</v>
      </c>
      <c r="K215" s="133">
        <f t="shared" si="52"/>
        <v>227520</v>
      </c>
    </row>
    <row r="216" spans="1:11">
      <c r="A216" s="154" t="s">
        <v>192</v>
      </c>
      <c r="B216" s="132" t="s">
        <v>282</v>
      </c>
      <c r="C216" s="148">
        <v>101446</v>
      </c>
      <c r="D216" s="148">
        <v>0</v>
      </c>
      <c r="E216" s="148">
        <f t="shared" si="50"/>
        <v>101446</v>
      </c>
      <c r="F216" s="133">
        <v>41700</v>
      </c>
      <c r="G216" s="133">
        <v>0</v>
      </c>
      <c r="H216" s="133">
        <f t="shared" si="51"/>
        <v>41700</v>
      </c>
      <c r="I216" s="133">
        <v>41700</v>
      </c>
      <c r="J216" s="133">
        <v>0</v>
      </c>
      <c r="K216" s="133">
        <f t="shared" si="52"/>
        <v>41700</v>
      </c>
    </row>
    <row r="217" spans="1:11">
      <c r="A217" s="154" t="s">
        <v>192</v>
      </c>
      <c r="B217" s="132" t="s">
        <v>194</v>
      </c>
      <c r="C217" s="148">
        <v>593417</v>
      </c>
      <c r="D217" s="148">
        <v>-5572</v>
      </c>
      <c r="E217" s="148">
        <f t="shared" si="50"/>
        <v>587845</v>
      </c>
      <c r="F217" s="158">
        <v>576097</v>
      </c>
      <c r="G217" s="158">
        <v>0</v>
      </c>
      <c r="H217" s="158">
        <f t="shared" si="51"/>
        <v>576097</v>
      </c>
      <c r="I217" s="158">
        <v>576097</v>
      </c>
      <c r="J217" s="158">
        <v>0</v>
      </c>
      <c r="K217" s="158">
        <f t="shared" si="52"/>
        <v>576097</v>
      </c>
    </row>
    <row r="218" spans="1:11">
      <c r="A218" s="154" t="s">
        <v>192</v>
      </c>
      <c r="B218" s="132" t="s">
        <v>195</v>
      </c>
      <c r="C218" s="148">
        <v>24675</v>
      </c>
      <c r="D218" s="148">
        <v>0</v>
      </c>
      <c r="E218" s="148">
        <f t="shared" si="50"/>
        <v>24675</v>
      </c>
      <c r="F218" s="133">
        <v>14019</v>
      </c>
      <c r="G218" s="133">
        <v>0</v>
      </c>
      <c r="H218" s="133">
        <f t="shared" si="51"/>
        <v>14019</v>
      </c>
      <c r="I218" s="133">
        <v>14019</v>
      </c>
      <c r="J218" s="133">
        <v>0</v>
      </c>
      <c r="K218" s="133">
        <f t="shared" si="52"/>
        <v>14019</v>
      </c>
    </row>
    <row r="219" spans="1:11">
      <c r="A219" s="154" t="s">
        <v>192</v>
      </c>
      <c r="B219" s="132" t="s">
        <v>196</v>
      </c>
      <c r="C219" s="148">
        <v>19000</v>
      </c>
      <c r="D219" s="148">
        <v>0</v>
      </c>
      <c r="E219" s="148">
        <f t="shared" si="50"/>
        <v>19000</v>
      </c>
      <c r="F219" s="148">
        <v>19000</v>
      </c>
      <c r="G219" s="148">
        <v>0</v>
      </c>
      <c r="H219" s="148">
        <f t="shared" si="51"/>
        <v>19000</v>
      </c>
      <c r="I219" s="148">
        <v>19000</v>
      </c>
      <c r="J219" s="148">
        <v>0</v>
      </c>
      <c r="K219" s="148">
        <f t="shared" si="52"/>
        <v>19000</v>
      </c>
    </row>
    <row r="220" spans="1:11">
      <c r="A220" s="150" t="s">
        <v>197</v>
      </c>
      <c r="B220" s="151" t="s">
        <v>343</v>
      </c>
      <c r="C220" s="152">
        <v>4753424</v>
      </c>
      <c r="D220" s="152">
        <f t="shared" ref="D220:K220" si="53">SUM(D209:D219)</f>
        <v>-18598</v>
      </c>
      <c r="E220" s="152">
        <f t="shared" si="53"/>
        <v>4734826</v>
      </c>
      <c r="F220" s="152">
        <v>4137967</v>
      </c>
      <c r="G220" s="152">
        <f t="shared" si="53"/>
        <v>0</v>
      </c>
      <c r="H220" s="152">
        <f t="shared" si="53"/>
        <v>4137967</v>
      </c>
      <c r="I220" s="152">
        <v>4137967</v>
      </c>
      <c r="J220" s="152">
        <f t="shared" si="53"/>
        <v>0</v>
      </c>
      <c r="K220" s="152">
        <f t="shared" si="53"/>
        <v>4137967</v>
      </c>
    </row>
    <row r="221" spans="1:11">
      <c r="A221" s="147" t="s">
        <v>198</v>
      </c>
      <c r="B221" s="155" t="s">
        <v>199</v>
      </c>
      <c r="C221" s="123">
        <v>6562975</v>
      </c>
      <c r="D221" s="123">
        <v>24824</v>
      </c>
      <c r="E221" s="123">
        <f>SUM(C221:D221)</f>
        <v>6587799</v>
      </c>
      <c r="F221" s="133">
        <v>6364414</v>
      </c>
      <c r="G221" s="133">
        <v>0</v>
      </c>
      <c r="H221" s="133">
        <f>SUM(F221:G221)</f>
        <v>6364414</v>
      </c>
      <c r="I221" s="133">
        <v>6364414</v>
      </c>
      <c r="J221" s="133">
        <v>0</v>
      </c>
      <c r="K221" s="133">
        <f>SUM(I221:J221)</f>
        <v>6364414</v>
      </c>
    </row>
    <row r="222" spans="1:11">
      <c r="A222" s="147" t="s">
        <v>200</v>
      </c>
      <c r="B222" s="155" t="s">
        <v>201</v>
      </c>
      <c r="C222" s="123">
        <v>1183203</v>
      </c>
      <c r="D222" s="123">
        <v>51331</v>
      </c>
      <c r="E222" s="123">
        <f t="shared" ref="E222:E263" si="54">SUM(C222:D222)</f>
        <v>1234534</v>
      </c>
      <c r="F222" s="127">
        <v>1013126</v>
      </c>
      <c r="G222" s="127">
        <v>0</v>
      </c>
      <c r="H222" s="127">
        <f t="shared" ref="H222:H263" si="55">SUM(F222:G222)</f>
        <v>1013126</v>
      </c>
      <c r="I222" s="127">
        <v>1013126</v>
      </c>
      <c r="J222" s="127">
        <v>0</v>
      </c>
      <c r="K222" s="127">
        <f t="shared" ref="K222:K263" si="56">SUM(I222:J222)</f>
        <v>1013126</v>
      </c>
    </row>
    <row r="223" spans="1:11">
      <c r="A223" s="147" t="s">
        <v>198</v>
      </c>
      <c r="B223" s="155" t="s">
        <v>202</v>
      </c>
      <c r="C223" s="123">
        <v>3517064</v>
      </c>
      <c r="D223" s="123">
        <v>100561</v>
      </c>
      <c r="E223" s="123">
        <f t="shared" si="54"/>
        <v>3617625</v>
      </c>
      <c r="F223" s="127">
        <v>3198053</v>
      </c>
      <c r="G223" s="127">
        <v>0</v>
      </c>
      <c r="H223" s="127">
        <f t="shared" si="55"/>
        <v>3198053</v>
      </c>
      <c r="I223" s="127">
        <v>3198053</v>
      </c>
      <c r="J223" s="127">
        <v>0</v>
      </c>
      <c r="K223" s="127">
        <f t="shared" si="56"/>
        <v>3198053</v>
      </c>
    </row>
    <row r="224" spans="1:11">
      <c r="A224" s="147" t="s">
        <v>198</v>
      </c>
      <c r="B224" s="155" t="s">
        <v>203</v>
      </c>
      <c r="C224" s="123">
        <v>1762711</v>
      </c>
      <c r="D224" s="123">
        <v>149</v>
      </c>
      <c r="E224" s="123">
        <f t="shared" si="54"/>
        <v>1762860</v>
      </c>
      <c r="F224" s="127">
        <v>1669581</v>
      </c>
      <c r="G224" s="127">
        <v>0</v>
      </c>
      <c r="H224" s="127">
        <f t="shared" si="55"/>
        <v>1669581</v>
      </c>
      <c r="I224" s="127">
        <v>1669581</v>
      </c>
      <c r="J224" s="127">
        <v>0</v>
      </c>
      <c r="K224" s="127">
        <f t="shared" si="56"/>
        <v>1669581</v>
      </c>
    </row>
    <row r="225" spans="1:11">
      <c r="A225" s="147" t="s">
        <v>198</v>
      </c>
      <c r="B225" s="155" t="s">
        <v>204</v>
      </c>
      <c r="C225" s="123">
        <v>2534930</v>
      </c>
      <c r="D225" s="123">
        <v>12336</v>
      </c>
      <c r="E225" s="123">
        <f t="shared" si="54"/>
        <v>2547266</v>
      </c>
      <c r="F225" s="127">
        <v>2404556</v>
      </c>
      <c r="G225" s="127">
        <v>0</v>
      </c>
      <c r="H225" s="127">
        <f t="shared" si="55"/>
        <v>2404556</v>
      </c>
      <c r="I225" s="127">
        <v>2404556</v>
      </c>
      <c r="J225" s="127">
        <v>0</v>
      </c>
      <c r="K225" s="127">
        <f t="shared" si="56"/>
        <v>2404556</v>
      </c>
    </row>
    <row r="226" spans="1:11">
      <c r="A226" s="147" t="s">
        <v>205</v>
      </c>
      <c r="B226" s="155" t="s">
        <v>206</v>
      </c>
      <c r="C226" s="123">
        <v>2304645</v>
      </c>
      <c r="D226" s="123">
        <v>5683</v>
      </c>
      <c r="E226" s="123">
        <f t="shared" si="54"/>
        <v>2310328</v>
      </c>
      <c r="F226" s="127">
        <v>2208883</v>
      </c>
      <c r="G226" s="127">
        <v>0</v>
      </c>
      <c r="H226" s="127">
        <f t="shared" si="55"/>
        <v>2208883</v>
      </c>
      <c r="I226" s="127">
        <v>2208883</v>
      </c>
      <c r="J226" s="127">
        <v>0</v>
      </c>
      <c r="K226" s="127">
        <f t="shared" si="56"/>
        <v>2208883</v>
      </c>
    </row>
    <row r="227" spans="1:11">
      <c r="A227" s="147" t="s">
        <v>205</v>
      </c>
      <c r="B227" s="155" t="s">
        <v>458</v>
      </c>
      <c r="C227" s="123">
        <v>1697333</v>
      </c>
      <c r="D227" s="123">
        <v>-22645</v>
      </c>
      <c r="E227" s="123">
        <f t="shared" si="54"/>
        <v>1674688</v>
      </c>
      <c r="F227" s="127">
        <v>1598878</v>
      </c>
      <c r="G227" s="127">
        <v>0</v>
      </c>
      <c r="H227" s="127">
        <f t="shared" si="55"/>
        <v>1598878</v>
      </c>
      <c r="I227" s="127">
        <v>1598878</v>
      </c>
      <c r="J227" s="127">
        <v>0</v>
      </c>
      <c r="K227" s="127">
        <f t="shared" si="56"/>
        <v>1598878</v>
      </c>
    </row>
    <row r="228" spans="1:11">
      <c r="A228" s="147" t="s">
        <v>205</v>
      </c>
      <c r="B228" s="155" t="s">
        <v>207</v>
      </c>
      <c r="C228" s="123">
        <v>1941038</v>
      </c>
      <c r="D228" s="123">
        <v>-16</v>
      </c>
      <c r="E228" s="123">
        <f t="shared" si="54"/>
        <v>1941022</v>
      </c>
      <c r="F228" s="127">
        <v>1880717</v>
      </c>
      <c r="G228" s="127">
        <v>0</v>
      </c>
      <c r="H228" s="127">
        <f t="shared" si="55"/>
        <v>1880717</v>
      </c>
      <c r="I228" s="127">
        <v>1880717</v>
      </c>
      <c r="J228" s="127">
        <v>0</v>
      </c>
      <c r="K228" s="127">
        <f t="shared" si="56"/>
        <v>1880717</v>
      </c>
    </row>
    <row r="229" spans="1:11">
      <c r="A229" s="147" t="s">
        <v>205</v>
      </c>
      <c r="B229" s="155" t="s">
        <v>208</v>
      </c>
      <c r="C229" s="123">
        <v>1676196</v>
      </c>
      <c r="D229" s="123">
        <v>-9781</v>
      </c>
      <c r="E229" s="123">
        <f t="shared" si="54"/>
        <v>1666415</v>
      </c>
      <c r="F229" s="127">
        <v>1635948</v>
      </c>
      <c r="G229" s="127">
        <v>0</v>
      </c>
      <c r="H229" s="127">
        <f t="shared" si="55"/>
        <v>1635948</v>
      </c>
      <c r="I229" s="127">
        <v>1635948</v>
      </c>
      <c r="J229" s="127">
        <v>0</v>
      </c>
      <c r="K229" s="127">
        <f t="shared" si="56"/>
        <v>1635948</v>
      </c>
    </row>
    <row r="230" spans="1:11">
      <c r="A230" s="147" t="s">
        <v>205</v>
      </c>
      <c r="B230" s="155" t="s">
        <v>209</v>
      </c>
      <c r="C230" s="123">
        <v>1984412</v>
      </c>
      <c r="D230" s="123">
        <v>-19118</v>
      </c>
      <c r="E230" s="123">
        <f t="shared" si="54"/>
        <v>1965294</v>
      </c>
      <c r="F230" s="127">
        <v>1878361</v>
      </c>
      <c r="G230" s="127">
        <v>0</v>
      </c>
      <c r="H230" s="127">
        <f t="shared" si="55"/>
        <v>1878361</v>
      </c>
      <c r="I230" s="127">
        <v>1878361</v>
      </c>
      <c r="J230" s="127">
        <v>0</v>
      </c>
      <c r="K230" s="127">
        <f t="shared" si="56"/>
        <v>1878361</v>
      </c>
    </row>
    <row r="231" spans="1:11">
      <c r="A231" s="147" t="s">
        <v>210</v>
      </c>
      <c r="B231" s="155" t="s">
        <v>211</v>
      </c>
      <c r="C231" s="123">
        <v>502205</v>
      </c>
      <c r="D231" s="123">
        <v>9399</v>
      </c>
      <c r="E231" s="123">
        <f t="shared" si="54"/>
        <v>511604</v>
      </c>
      <c r="F231" s="127">
        <v>466987</v>
      </c>
      <c r="G231" s="127">
        <v>0</v>
      </c>
      <c r="H231" s="127">
        <f t="shared" si="55"/>
        <v>466987</v>
      </c>
      <c r="I231" s="127">
        <v>466987</v>
      </c>
      <c r="J231" s="127">
        <v>0</v>
      </c>
      <c r="K231" s="127">
        <f t="shared" si="56"/>
        <v>466987</v>
      </c>
    </row>
    <row r="232" spans="1:11">
      <c r="A232" s="147" t="s">
        <v>210</v>
      </c>
      <c r="B232" s="155" t="s">
        <v>212</v>
      </c>
      <c r="C232" s="123">
        <v>275180</v>
      </c>
      <c r="D232" s="123">
        <v>4024</v>
      </c>
      <c r="E232" s="123">
        <f t="shared" si="54"/>
        <v>279204</v>
      </c>
      <c r="F232" s="123">
        <v>272556</v>
      </c>
      <c r="G232" s="123">
        <v>0</v>
      </c>
      <c r="H232" s="123">
        <f t="shared" si="55"/>
        <v>272556</v>
      </c>
      <c r="I232" s="123">
        <v>272556</v>
      </c>
      <c r="J232" s="123">
        <v>0</v>
      </c>
      <c r="K232" s="123">
        <f t="shared" si="56"/>
        <v>272556</v>
      </c>
    </row>
    <row r="233" spans="1:11">
      <c r="A233" s="147" t="s">
        <v>210</v>
      </c>
      <c r="B233" s="155" t="s">
        <v>213</v>
      </c>
      <c r="C233" s="123">
        <v>1105510</v>
      </c>
      <c r="D233" s="123">
        <v>6077</v>
      </c>
      <c r="E233" s="123">
        <f t="shared" si="54"/>
        <v>1111587</v>
      </c>
      <c r="F233" s="127">
        <v>1004348</v>
      </c>
      <c r="G233" s="127">
        <v>0</v>
      </c>
      <c r="H233" s="127">
        <f t="shared" si="55"/>
        <v>1004348</v>
      </c>
      <c r="I233" s="127">
        <v>1004348</v>
      </c>
      <c r="J233" s="127">
        <v>0</v>
      </c>
      <c r="K233" s="127">
        <f t="shared" si="56"/>
        <v>1004348</v>
      </c>
    </row>
    <row r="234" spans="1:11">
      <c r="A234" s="147" t="s">
        <v>198</v>
      </c>
      <c r="B234" s="155" t="s">
        <v>214</v>
      </c>
      <c r="C234" s="123">
        <v>471792</v>
      </c>
      <c r="D234" s="123">
        <v>-4892</v>
      </c>
      <c r="E234" s="123">
        <f t="shared" si="54"/>
        <v>466900</v>
      </c>
      <c r="F234" s="127">
        <v>461406</v>
      </c>
      <c r="G234" s="127">
        <v>0</v>
      </c>
      <c r="H234" s="127">
        <f t="shared" si="55"/>
        <v>461406</v>
      </c>
      <c r="I234" s="127">
        <v>461406</v>
      </c>
      <c r="J234" s="127">
        <v>0</v>
      </c>
      <c r="K234" s="127">
        <f t="shared" si="56"/>
        <v>461406</v>
      </c>
    </row>
    <row r="235" spans="1:11">
      <c r="A235" s="147" t="s">
        <v>210</v>
      </c>
      <c r="B235" s="155" t="s">
        <v>215</v>
      </c>
      <c r="C235" s="123">
        <v>366300</v>
      </c>
      <c r="D235" s="123">
        <v>7756</v>
      </c>
      <c r="E235" s="123">
        <f t="shared" si="54"/>
        <v>374056</v>
      </c>
      <c r="F235" s="127">
        <v>344411</v>
      </c>
      <c r="G235" s="127">
        <v>0</v>
      </c>
      <c r="H235" s="127">
        <f t="shared" si="55"/>
        <v>344411</v>
      </c>
      <c r="I235" s="127">
        <v>344411</v>
      </c>
      <c r="J235" s="127">
        <v>0</v>
      </c>
      <c r="K235" s="127">
        <f t="shared" si="56"/>
        <v>344411</v>
      </c>
    </row>
    <row r="236" spans="1:11">
      <c r="A236" s="154" t="s">
        <v>210</v>
      </c>
      <c r="B236" s="155" t="s">
        <v>216</v>
      </c>
      <c r="C236" s="123">
        <v>715917</v>
      </c>
      <c r="D236" s="123">
        <v>0</v>
      </c>
      <c r="E236" s="123">
        <f t="shared" si="54"/>
        <v>715917</v>
      </c>
      <c r="F236" s="133">
        <v>746728</v>
      </c>
      <c r="G236" s="133">
        <v>0</v>
      </c>
      <c r="H236" s="133">
        <f t="shared" si="55"/>
        <v>746728</v>
      </c>
      <c r="I236" s="133">
        <v>746728</v>
      </c>
      <c r="J236" s="133">
        <v>0</v>
      </c>
      <c r="K236" s="133">
        <f t="shared" si="56"/>
        <v>746728</v>
      </c>
    </row>
    <row r="237" spans="1:11">
      <c r="A237" s="154" t="s">
        <v>210</v>
      </c>
      <c r="B237" s="155" t="s">
        <v>217</v>
      </c>
      <c r="C237" s="133">
        <v>461138</v>
      </c>
      <c r="D237" s="123">
        <v>0</v>
      </c>
      <c r="E237" s="123">
        <f t="shared" si="54"/>
        <v>461138</v>
      </c>
      <c r="F237" s="127">
        <v>440362</v>
      </c>
      <c r="G237" s="133">
        <v>0</v>
      </c>
      <c r="H237" s="127">
        <f t="shared" si="55"/>
        <v>440362</v>
      </c>
      <c r="I237" s="127">
        <v>440362</v>
      </c>
      <c r="J237" s="127">
        <v>0</v>
      </c>
      <c r="K237" s="127">
        <f t="shared" si="56"/>
        <v>440362</v>
      </c>
    </row>
    <row r="238" spans="1:11">
      <c r="A238" s="154" t="s">
        <v>210</v>
      </c>
      <c r="B238" s="167" t="s">
        <v>218</v>
      </c>
      <c r="C238" s="123">
        <v>54359</v>
      </c>
      <c r="D238" s="123">
        <v>0</v>
      </c>
      <c r="E238" s="123">
        <f t="shared" si="54"/>
        <v>54359</v>
      </c>
      <c r="F238" s="123">
        <v>0</v>
      </c>
      <c r="G238" s="133">
        <v>0</v>
      </c>
      <c r="H238" s="123">
        <f t="shared" si="55"/>
        <v>0</v>
      </c>
      <c r="I238" s="123">
        <v>0</v>
      </c>
      <c r="J238" s="123">
        <v>0</v>
      </c>
      <c r="K238" s="123">
        <f t="shared" si="56"/>
        <v>0</v>
      </c>
    </row>
    <row r="239" spans="1:11">
      <c r="A239" s="154" t="s">
        <v>210</v>
      </c>
      <c r="B239" s="168" t="s">
        <v>446</v>
      </c>
      <c r="C239" s="123">
        <v>13232</v>
      </c>
      <c r="D239" s="123">
        <v>0</v>
      </c>
      <c r="E239" s="123">
        <f t="shared" si="54"/>
        <v>13232</v>
      </c>
      <c r="F239" s="123">
        <v>13325</v>
      </c>
      <c r="G239" s="133">
        <v>0</v>
      </c>
      <c r="H239" s="123">
        <f t="shared" si="55"/>
        <v>13325</v>
      </c>
      <c r="I239" s="123">
        <v>0</v>
      </c>
      <c r="J239" s="123">
        <v>0</v>
      </c>
      <c r="K239" s="123">
        <f t="shared" si="56"/>
        <v>0</v>
      </c>
    </row>
    <row r="240" spans="1:11">
      <c r="A240" s="154" t="s">
        <v>210</v>
      </c>
      <c r="B240" s="164" t="s">
        <v>454</v>
      </c>
      <c r="C240" s="123">
        <v>62233</v>
      </c>
      <c r="D240" s="123">
        <v>0</v>
      </c>
      <c r="E240" s="123">
        <f t="shared" si="54"/>
        <v>62233</v>
      </c>
      <c r="F240" s="169">
        <v>0</v>
      </c>
      <c r="G240" s="133">
        <v>0</v>
      </c>
      <c r="H240" s="169">
        <f t="shared" si="55"/>
        <v>0</v>
      </c>
      <c r="I240" s="169">
        <v>0</v>
      </c>
      <c r="J240" s="169">
        <v>0</v>
      </c>
      <c r="K240" s="169">
        <f t="shared" si="56"/>
        <v>0</v>
      </c>
    </row>
    <row r="241" spans="1:11" ht="24.75">
      <c r="A241" s="154" t="s">
        <v>210</v>
      </c>
      <c r="B241" s="160" t="s">
        <v>455</v>
      </c>
      <c r="C241" s="123">
        <v>103962</v>
      </c>
      <c r="D241" s="123">
        <v>0</v>
      </c>
      <c r="E241" s="123">
        <f t="shared" si="54"/>
        <v>103962</v>
      </c>
      <c r="F241" s="169">
        <v>0</v>
      </c>
      <c r="G241" s="133">
        <v>0</v>
      </c>
      <c r="H241" s="169">
        <f t="shared" si="55"/>
        <v>0</v>
      </c>
      <c r="I241" s="169">
        <v>0</v>
      </c>
      <c r="J241" s="169">
        <v>0</v>
      </c>
      <c r="K241" s="169">
        <f t="shared" si="56"/>
        <v>0</v>
      </c>
    </row>
    <row r="242" spans="1:11" ht="24.75">
      <c r="A242" s="154" t="s">
        <v>210</v>
      </c>
      <c r="B242" s="160" t="s">
        <v>456</v>
      </c>
      <c r="C242" s="123">
        <v>18091</v>
      </c>
      <c r="D242" s="123">
        <v>0</v>
      </c>
      <c r="E242" s="123">
        <f t="shared" si="54"/>
        <v>18091</v>
      </c>
      <c r="F242" s="169">
        <v>0</v>
      </c>
      <c r="G242" s="133">
        <v>0</v>
      </c>
      <c r="H242" s="169">
        <f t="shared" si="55"/>
        <v>0</v>
      </c>
      <c r="I242" s="169">
        <v>0</v>
      </c>
      <c r="J242" s="169">
        <v>0</v>
      </c>
      <c r="K242" s="169">
        <f t="shared" si="56"/>
        <v>0</v>
      </c>
    </row>
    <row r="243" spans="1:11" ht="24.75">
      <c r="A243" s="154" t="s">
        <v>210</v>
      </c>
      <c r="B243" s="164" t="s">
        <v>449</v>
      </c>
      <c r="C243" s="123">
        <v>9720</v>
      </c>
      <c r="D243" s="123">
        <v>0</v>
      </c>
      <c r="E243" s="123">
        <f t="shared" si="54"/>
        <v>9720</v>
      </c>
      <c r="F243" s="169">
        <v>0</v>
      </c>
      <c r="G243" s="133">
        <v>0</v>
      </c>
      <c r="H243" s="169">
        <f t="shared" si="55"/>
        <v>0</v>
      </c>
      <c r="I243" s="169">
        <v>0</v>
      </c>
      <c r="J243" s="169">
        <v>0</v>
      </c>
      <c r="K243" s="169">
        <f t="shared" si="56"/>
        <v>0</v>
      </c>
    </row>
    <row r="244" spans="1:11">
      <c r="A244" s="154" t="s">
        <v>219</v>
      </c>
      <c r="B244" s="155" t="s">
        <v>220</v>
      </c>
      <c r="C244" s="123">
        <v>15307</v>
      </c>
      <c r="D244" s="123">
        <v>0</v>
      </c>
      <c r="E244" s="123">
        <f t="shared" si="54"/>
        <v>15307</v>
      </c>
      <c r="F244" s="123">
        <v>0</v>
      </c>
      <c r="G244" s="133">
        <v>0</v>
      </c>
      <c r="H244" s="123">
        <f t="shared" si="55"/>
        <v>0</v>
      </c>
      <c r="I244" s="123">
        <v>0</v>
      </c>
      <c r="J244" s="123">
        <v>0</v>
      </c>
      <c r="K244" s="123">
        <f t="shared" si="56"/>
        <v>0</v>
      </c>
    </row>
    <row r="245" spans="1:11">
      <c r="A245" s="154" t="s">
        <v>219</v>
      </c>
      <c r="B245" s="155" t="s">
        <v>221</v>
      </c>
      <c r="C245" s="123">
        <v>80990</v>
      </c>
      <c r="D245" s="123">
        <v>0</v>
      </c>
      <c r="E245" s="123">
        <f t="shared" si="54"/>
        <v>80990</v>
      </c>
      <c r="F245" s="123">
        <v>0</v>
      </c>
      <c r="G245" s="133">
        <v>0</v>
      </c>
      <c r="H245" s="123">
        <f t="shared" si="55"/>
        <v>0</v>
      </c>
      <c r="I245" s="123">
        <v>0</v>
      </c>
      <c r="J245" s="123">
        <v>0</v>
      </c>
      <c r="K245" s="123">
        <f t="shared" si="56"/>
        <v>0</v>
      </c>
    </row>
    <row r="246" spans="1:11">
      <c r="A246" s="154" t="s">
        <v>222</v>
      </c>
      <c r="B246" s="155" t="s">
        <v>223</v>
      </c>
      <c r="C246" s="123">
        <v>7082090</v>
      </c>
      <c r="D246" s="123">
        <v>17500</v>
      </c>
      <c r="E246" s="123">
        <f t="shared" si="54"/>
        <v>7099590</v>
      </c>
      <c r="F246" s="170">
        <v>971871</v>
      </c>
      <c r="G246" s="133">
        <v>1490000</v>
      </c>
      <c r="H246" s="170">
        <f t="shared" si="55"/>
        <v>2461871</v>
      </c>
      <c r="I246" s="127">
        <v>481300</v>
      </c>
      <c r="J246" s="170">
        <v>0</v>
      </c>
      <c r="K246" s="170">
        <f t="shared" si="56"/>
        <v>481300</v>
      </c>
    </row>
    <row r="247" spans="1:11">
      <c r="A247" s="154" t="s">
        <v>219</v>
      </c>
      <c r="B247" s="155" t="s">
        <v>224</v>
      </c>
      <c r="C247" s="123">
        <v>10688</v>
      </c>
      <c r="D247" s="123">
        <v>0</v>
      </c>
      <c r="E247" s="123">
        <f t="shared" si="54"/>
        <v>10688</v>
      </c>
      <c r="F247" s="133">
        <v>6000</v>
      </c>
      <c r="G247" s="133">
        <v>0</v>
      </c>
      <c r="H247" s="133">
        <f t="shared" si="55"/>
        <v>6000</v>
      </c>
      <c r="I247" s="133">
        <v>6000</v>
      </c>
      <c r="J247" s="133">
        <v>0</v>
      </c>
      <c r="K247" s="133">
        <f t="shared" si="56"/>
        <v>6000</v>
      </c>
    </row>
    <row r="248" spans="1:11" ht="24.75">
      <c r="A248" s="154" t="s">
        <v>219</v>
      </c>
      <c r="B248" s="160" t="s">
        <v>311</v>
      </c>
      <c r="C248" s="123">
        <v>1279</v>
      </c>
      <c r="D248" s="123">
        <v>0</v>
      </c>
      <c r="E248" s="123">
        <f t="shared" si="54"/>
        <v>1279</v>
      </c>
      <c r="F248" s="123">
        <v>0</v>
      </c>
      <c r="G248" s="123">
        <v>0</v>
      </c>
      <c r="H248" s="123">
        <f t="shared" si="55"/>
        <v>0</v>
      </c>
      <c r="I248" s="123">
        <v>0</v>
      </c>
      <c r="J248" s="123">
        <v>0</v>
      </c>
      <c r="K248" s="123">
        <f t="shared" si="56"/>
        <v>0</v>
      </c>
    </row>
    <row r="249" spans="1:11">
      <c r="A249" s="154" t="s">
        <v>219</v>
      </c>
      <c r="B249" s="155" t="s">
        <v>434</v>
      </c>
      <c r="C249" s="123">
        <v>58705</v>
      </c>
      <c r="D249" s="123">
        <v>0</v>
      </c>
      <c r="E249" s="123">
        <f t="shared" si="54"/>
        <v>58705</v>
      </c>
      <c r="F249" s="123">
        <v>0</v>
      </c>
      <c r="G249" s="123">
        <v>0</v>
      </c>
      <c r="H249" s="123">
        <f t="shared" si="55"/>
        <v>0</v>
      </c>
      <c r="I249" s="123">
        <v>0</v>
      </c>
      <c r="J249" s="123">
        <v>0</v>
      </c>
      <c r="K249" s="123">
        <f t="shared" si="56"/>
        <v>0</v>
      </c>
    </row>
    <row r="250" spans="1:11">
      <c r="A250" s="154" t="s">
        <v>226</v>
      </c>
      <c r="B250" s="168" t="s">
        <v>227</v>
      </c>
      <c r="C250" s="123">
        <v>9</v>
      </c>
      <c r="D250" s="123">
        <v>0</v>
      </c>
      <c r="E250" s="123">
        <f t="shared" si="54"/>
        <v>9</v>
      </c>
      <c r="F250" s="123">
        <v>0</v>
      </c>
      <c r="G250" s="123">
        <v>0</v>
      </c>
      <c r="H250" s="123">
        <f t="shared" si="55"/>
        <v>0</v>
      </c>
      <c r="I250" s="123">
        <v>0</v>
      </c>
      <c r="J250" s="123">
        <v>0</v>
      </c>
      <c r="K250" s="123">
        <f t="shared" si="56"/>
        <v>0</v>
      </c>
    </row>
    <row r="251" spans="1:11">
      <c r="A251" s="154" t="s">
        <v>219</v>
      </c>
      <c r="B251" s="168" t="s">
        <v>228</v>
      </c>
      <c r="C251" s="123">
        <v>1099900</v>
      </c>
      <c r="D251" s="123">
        <v>22380</v>
      </c>
      <c r="E251" s="123">
        <f t="shared" si="54"/>
        <v>1122280</v>
      </c>
      <c r="F251" s="127">
        <v>992667</v>
      </c>
      <c r="G251" s="127">
        <v>0</v>
      </c>
      <c r="H251" s="127">
        <f t="shared" si="55"/>
        <v>992667</v>
      </c>
      <c r="I251" s="127">
        <v>992667</v>
      </c>
      <c r="J251" s="127">
        <v>0</v>
      </c>
      <c r="K251" s="127">
        <f t="shared" si="56"/>
        <v>992667</v>
      </c>
    </row>
    <row r="252" spans="1:11" ht="24.75">
      <c r="A252" s="154" t="s">
        <v>219</v>
      </c>
      <c r="B252" s="164" t="s">
        <v>438</v>
      </c>
      <c r="C252" s="123">
        <v>15772</v>
      </c>
      <c r="D252" s="123">
        <v>0</v>
      </c>
      <c r="E252" s="123">
        <f t="shared" si="54"/>
        <v>15772</v>
      </c>
      <c r="F252" s="169">
        <v>0</v>
      </c>
      <c r="G252" s="127">
        <v>0</v>
      </c>
      <c r="H252" s="169">
        <f t="shared" si="55"/>
        <v>0</v>
      </c>
      <c r="I252" s="169">
        <v>0</v>
      </c>
      <c r="J252" s="169">
        <v>0</v>
      </c>
      <c r="K252" s="169">
        <f t="shared" si="56"/>
        <v>0</v>
      </c>
    </row>
    <row r="253" spans="1:11">
      <c r="A253" s="154" t="s">
        <v>219</v>
      </c>
      <c r="B253" s="164" t="s">
        <v>436</v>
      </c>
      <c r="C253" s="123">
        <v>6795</v>
      </c>
      <c r="D253" s="123">
        <v>0</v>
      </c>
      <c r="E253" s="123">
        <f t="shared" si="54"/>
        <v>6795</v>
      </c>
      <c r="F253" s="169">
        <v>0</v>
      </c>
      <c r="G253" s="127">
        <v>0</v>
      </c>
      <c r="H253" s="169">
        <f t="shared" si="55"/>
        <v>0</v>
      </c>
      <c r="I253" s="169">
        <v>0</v>
      </c>
      <c r="J253" s="169">
        <v>0</v>
      </c>
      <c r="K253" s="169">
        <f t="shared" si="56"/>
        <v>0</v>
      </c>
    </row>
    <row r="254" spans="1:11" ht="24.75">
      <c r="A254" s="154" t="s">
        <v>219</v>
      </c>
      <c r="B254" s="164" t="s">
        <v>277</v>
      </c>
      <c r="C254" s="123">
        <v>48877</v>
      </c>
      <c r="D254" s="123">
        <v>0</v>
      </c>
      <c r="E254" s="123">
        <f t="shared" si="54"/>
        <v>48877</v>
      </c>
      <c r="F254" s="171">
        <v>37099</v>
      </c>
      <c r="G254" s="127">
        <v>0</v>
      </c>
      <c r="H254" s="171">
        <f t="shared" si="55"/>
        <v>37099</v>
      </c>
      <c r="I254" s="171">
        <v>0</v>
      </c>
      <c r="J254" s="171">
        <v>0</v>
      </c>
      <c r="K254" s="169">
        <f t="shared" si="56"/>
        <v>0</v>
      </c>
    </row>
    <row r="255" spans="1:11" ht="24.75">
      <c r="A255" s="154" t="s">
        <v>219</v>
      </c>
      <c r="B255" s="164" t="s">
        <v>278</v>
      </c>
      <c r="C255" s="123">
        <v>112548</v>
      </c>
      <c r="D255" s="123">
        <v>0</v>
      </c>
      <c r="E255" s="123">
        <f t="shared" si="54"/>
        <v>112548</v>
      </c>
      <c r="F255" s="171">
        <v>83543</v>
      </c>
      <c r="G255" s="127">
        <v>0</v>
      </c>
      <c r="H255" s="171">
        <f t="shared" si="55"/>
        <v>83543</v>
      </c>
      <c r="I255" s="171">
        <v>0</v>
      </c>
      <c r="J255" s="171">
        <v>0</v>
      </c>
      <c r="K255" s="169">
        <f t="shared" si="56"/>
        <v>0</v>
      </c>
    </row>
    <row r="256" spans="1:11" ht="24.75">
      <c r="A256" s="154" t="s">
        <v>219</v>
      </c>
      <c r="B256" s="164" t="s">
        <v>448</v>
      </c>
      <c r="C256" s="123">
        <v>2824</v>
      </c>
      <c r="D256" s="123">
        <v>0</v>
      </c>
      <c r="E256" s="123">
        <f t="shared" si="54"/>
        <v>2824</v>
      </c>
      <c r="F256" s="169">
        <v>0</v>
      </c>
      <c r="G256" s="127">
        <v>0</v>
      </c>
      <c r="H256" s="169">
        <f t="shared" si="55"/>
        <v>0</v>
      </c>
      <c r="I256" s="169">
        <v>0</v>
      </c>
      <c r="J256" s="169">
        <v>0</v>
      </c>
      <c r="K256" s="169">
        <f t="shared" si="56"/>
        <v>0</v>
      </c>
    </row>
    <row r="257" spans="1:11" ht="24.75">
      <c r="A257" s="154" t="s">
        <v>219</v>
      </c>
      <c r="B257" s="164" t="s">
        <v>459</v>
      </c>
      <c r="C257" s="123">
        <v>1500</v>
      </c>
      <c r="D257" s="123">
        <v>0</v>
      </c>
      <c r="E257" s="123">
        <f t="shared" si="54"/>
        <v>1500</v>
      </c>
      <c r="F257" s="169">
        <v>0</v>
      </c>
      <c r="G257" s="169">
        <v>0</v>
      </c>
      <c r="H257" s="169">
        <f t="shared" si="55"/>
        <v>0</v>
      </c>
      <c r="I257" s="169">
        <v>0</v>
      </c>
      <c r="J257" s="169">
        <v>0</v>
      </c>
      <c r="K257" s="169">
        <f t="shared" si="56"/>
        <v>0</v>
      </c>
    </row>
    <row r="258" spans="1:11">
      <c r="A258" s="154" t="s">
        <v>219</v>
      </c>
      <c r="B258" s="164" t="s">
        <v>279</v>
      </c>
      <c r="C258" s="123">
        <v>47877</v>
      </c>
      <c r="D258" s="123">
        <v>0</v>
      </c>
      <c r="E258" s="123">
        <f t="shared" si="54"/>
        <v>47877</v>
      </c>
      <c r="F258" s="169">
        <v>0</v>
      </c>
      <c r="G258" s="169">
        <v>0</v>
      </c>
      <c r="H258" s="169">
        <f t="shared" si="55"/>
        <v>0</v>
      </c>
      <c r="I258" s="169">
        <v>0</v>
      </c>
      <c r="J258" s="169">
        <v>0</v>
      </c>
      <c r="K258" s="169">
        <f t="shared" si="56"/>
        <v>0</v>
      </c>
    </row>
    <row r="259" spans="1:11">
      <c r="A259" s="154" t="s">
        <v>219</v>
      </c>
      <c r="B259" s="164" t="s">
        <v>281</v>
      </c>
      <c r="C259" s="123">
        <v>45015</v>
      </c>
      <c r="D259" s="123">
        <v>0</v>
      </c>
      <c r="E259" s="123">
        <f t="shared" si="54"/>
        <v>45015</v>
      </c>
      <c r="F259" s="169">
        <v>0</v>
      </c>
      <c r="G259" s="169">
        <v>0</v>
      </c>
      <c r="H259" s="169">
        <f t="shared" si="55"/>
        <v>0</v>
      </c>
      <c r="I259" s="169">
        <v>0</v>
      </c>
      <c r="J259" s="169">
        <v>0</v>
      </c>
      <c r="K259" s="169">
        <f t="shared" si="56"/>
        <v>0</v>
      </c>
    </row>
    <row r="260" spans="1:11" ht="24.75">
      <c r="A260" s="154" t="s">
        <v>219</v>
      </c>
      <c r="B260" s="164" t="s">
        <v>312</v>
      </c>
      <c r="C260" s="123">
        <v>6534</v>
      </c>
      <c r="D260" s="123">
        <v>0</v>
      </c>
      <c r="E260" s="123">
        <f t="shared" si="54"/>
        <v>6534</v>
      </c>
      <c r="F260" s="123">
        <v>0</v>
      </c>
      <c r="G260" s="123">
        <v>0</v>
      </c>
      <c r="H260" s="123">
        <f t="shared" si="55"/>
        <v>0</v>
      </c>
      <c r="I260" s="123">
        <v>0</v>
      </c>
      <c r="J260" s="123">
        <v>0</v>
      </c>
      <c r="K260" s="123">
        <f t="shared" si="56"/>
        <v>0</v>
      </c>
    </row>
    <row r="261" spans="1:11">
      <c r="A261" s="154" t="s">
        <v>219</v>
      </c>
      <c r="B261" s="164" t="s">
        <v>280</v>
      </c>
      <c r="C261" s="123">
        <v>1351030</v>
      </c>
      <c r="D261" s="123">
        <v>0</v>
      </c>
      <c r="E261" s="123">
        <f t="shared" si="54"/>
        <v>1351030</v>
      </c>
      <c r="F261" s="127">
        <v>1295310</v>
      </c>
      <c r="G261" s="127">
        <v>0</v>
      </c>
      <c r="H261" s="127">
        <f t="shared" si="55"/>
        <v>1295310</v>
      </c>
      <c r="I261" s="127">
        <v>839102.5</v>
      </c>
      <c r="J261" s="123">
        <v>0</v>
      </c>
      <c r="K261" s="127">
        <f t="shared" si="56"/>
        <v>839102.5</v>
      </c>
    </row>
    <row r="262" spans="1:11">
      <c r="A262" s="154" t="s">
        <v>229</v>
      </c>
      <c r="B262" s="168" t="s">
        <v>230</v>
      </c>
      <c r="C262" s="123">
        <v>1861706</v>
      </c>
      <c r="D262" s="123">
        <v>-8569</v>
      </c>
      <c r="E262" s="123">
        <f t="shared" si="54"/>
        <v>1853137</v>
      </c>
      <c r="F262" s="133">
        <v>1876075</v>
      </c>
      <c r="G262" s="133">
        <v>0</v>
      </c>
      <c r="H262" s="133">
        <f t="shared" si="55"/>
        <v>1876075</v>
      </c>
      <c r="I262" s="133">
        <v>1876075</v>
      </c>
      <c r="J262" s="133">
        <v>0</v>
      </c>
      <c r="K262" s="133">
        <f t="shared" si="56"/>
        <v>1876075</v>
      </c>
    </row>
    <row r="263" spans="1:11">
      <c r="A263" s="154" t="s">
        <v>229</v>
      </c>
      <c r="B263" s="168" t="s">
        <v>231</v>
      </c>
      <c r="C263" s="123">
        <v>511000</v>
      </c>
      <c r="D263" s="123">
        <v>15000</v>
      </c>
      <c r="E263" s="123">
        <f t="shared" si="54"/>
        <v>526000</v>
      </c>
      <c r="F263" s="133">
        <v>486000</v>
      </c>
      <c r="G263" s="133">
        <v>0</v>
      </c>
      <c r="H263" s="133">
        <f t="shared" si="55"/>
        <v>486000</v>
      </c>
      <c r="I263" s="133">
        <v>486000</v>
      </c>
      <c r="J263" s="133">
        <v>0</v>
      </c>
      <c r="K263" s="133">
        <f t="shared" si="56"/>
        <v>486000</v>
      </c>
    </row>
    <row r="264" spans="1:11">
      <c r="A264" s="150" t="s">
        <v>232</v>
      </c>
      <c r="B264" s="138" t="s">
        <v>233</v>
      </c>
      <c r="C264" s="152">
        <v>41684592</v>
      </c>
      <c r="D264" s="152">
        <f t="shared" ref="D264:K264" si="57">SUM(D221:D263)</f>
        <v>211999</v>
      </c>
      <c r="E264" s="152">
        <f t="shared" si="57"/>
        <v>41896591</v>
      </c>
      <c r="F264" s="152">
        <v>33351205</v>
      </c>
      <c r="G264" s="152">
        <f t="shared" si="57"/>
        <v>1490000</v>
      </c>
      <c r="H264" s="152">
        <f t="shared" si="57"/>
        <v>34841205</v>
      </c>
      <c r="I264" s="152">
        <v>32270459.5</v>
      </c>
      <c r="J264" s="152">
        <f t="shared" si="57"/>
        <v>0</v>
      </c>
      <c r="K264" s="152">
        <f t="shared" si="57"/>
        <v>32270459.5</v>
      </c>
    </row>
    <row r="265" spans="1:11">
      <c r="A265" s="165" t="s">
        <v>234</v>
      </c>
      <c r="B265" s="128" t="s">
        <v>235</v>
      </c>
      <c r="C265" s="123">
        <v>2785020</v>
      </c>
      <c r="D265" s="123">
        <v>0</v>
      </c>
      <c r="E265" s="123">
        <f>SUM(C265:D265)</f>
        <v>2785020</v>
      </c>
      <c r="F265" s="123">
        <v>2775481</v>
      </c>
      <c r="G265" s="123">
        <v>0</v>
      </c>
      <c r="H265" s="123">
        <f>SUM(F265:G265)</f>
        <v>2775481</v>
      </c>
      <c r="I265" s="123">
        <v>2775481</v>
      </c>
      <c r="J265" s="123">
        <v>0</v>
      </c>
      <c r="K265" s="123">
        <f>SUM(I265:J265)</f>
        <v>2775481</v>
      </c>
    </row>
    <row r="266" spans="1:11">
      <c r="A266" s="165" t="s">
        <v>236</v>
      </c>
      <c r="B266" s="128" t="s">
        <v>237</v>
      </c>
      <c r="C266" s="123">
        <v>2719586</v>
      </c>
      <c r="D266" s="123">
        <v>45581</v>
      </c>
      <c r="E266" s="123">
        <f t="shared" ref="E266:E270" si="58">SUM(C266:D266)</f>
        <v>2765167</v>
      </c>
      <c r="F266" s="127">
        <v>2621997</v>
      </c>
      <c r="G266" s="127">
        <v>0</v>
      </c>
      <c r="H266" s="127">
        <f t="shared" ref="H266:H270" si="59">SUM(F266:G266)</f>
        <v>2621997</v>
      </c>
      <c r="I266" s="127">
        <v>2621997</v>
      </c>
      <c r="J266" s="127">
        <v>0</v>
      </c>
      <c r="K266" s="127">
        <f t="shared" ref="K266:K270" si="60">SUM(I266:J266)</f>
        <v>2621997</v>
      </c>
    </row>
    <row r="267" spans="1:11">
      <c r="A267" s="165" t="s">
        <v>238</v>
      </c>
      <c r="B267" s="128" t="s">
        <v>239</v>
      </c>
      <c r="C267" s="123">
        <v>350668</v>
      </c>
      <c r="D267" s="123">
        <v>0</v>
      </c>
      <c r="E267" s="123">
        <f t="shared" si="58"/>
        <v>350668</v>
      </c>
      <c r="F267" s="123">
        <v>350170</v>
      </c>
      <c r="G267" s="123">
        <v>0</v>
      </c>
      <c r="H267" s="123">
        <f t="shared" si="59"/>
        <v>350170</v>
      </c>
      <c r="I267" s="123">
        <v>350170</v>
      </c>
      <c r="J267" s="123">
        <v>0</v>
      </c>
      <c r="K267" s="123">
        <f t="shared" si="60"/>
        <v>350170</v>
      </c>
    </row>
    <row r="268" spans="1:11">
      <c r="A268" s="165" t="s">
        <v>238</v>
      </c>
      <c r="B268" s="128" t="s">
        <v>240</v>
      </c>
      <c r="C268" s="123">
        <v>1658880</v>
      </c>
      <c r="D268" s="123">
        <v>0</v>
      </c>
      <c r="E268" s="123">
        <f t="shared" si="58"/>
        <v>1658880</v>
      </c>
      <c r="F268" s="127">
        <v>1761144</v>
      </c>
      <c r="G268" s="127">
        <v>0</v>
      </c>
      <c r="H268" s="127">
        <f t="shared" si="59"/>
        <v>1761144</v>
      </c>
      <c r="I268" s="127">
        <v>1937258.4</v>
      </c>
      <c r="J268" s="127">
        <v>0</v>
      </c>
      <c r="K268" s="127">
        <f t="shared" si="60"/>
        <v>1937258.4</v>
      </c>
    </row>
    <row r="269" spans="1:11">
      <c r="A269" s="165" t="s">
        <v>234</v>
      </c>
      <c r="B269" s="128" t="s">
        <v>241</v>
      </c>
      <c r="C269" s="123">
        <v>50000</v>
      </c>
      <c r="D269" s="123">
        <v>0</v>
      </c>
      <c r="E269" s="123">
        <f t="shared" si="58"/>
        <v>50000</v>
      </c>
      <c r="F269" s="127">
        <v>0</v>
      </c>
      <c r="G269" s="127">
        <v>0</v>
      </c>
      <c r="H269" s="127">
        <f t="shared" si="59"/>
        <v>0</v>
      </c>
      <c r="I269" s="127">
        <v>0</v>
      </c>
      <c r="J269" s="127">
        <v>0</v>
      </c>
      <c r="K269" s="127">
        <f t="shared" si="60"/>
        <v>0</v>
      </c>
    </row>
    <row r="270" spans="1:11">
      <c r="A270" s="165" t="s">
        <v>234</v>
      </c>
      <c r="B270" s="128" t="s">
        <v>242</v>
      </c>
      <c r="C270" s="123">
        <v>7351</v>
      </c>
      <c r="D270" s="123">
        <v>-35</v>
      </c>
      <c r="E270" s="123">
        <f t="shared" si="58"/>
        <v>7316</v>
      </c>
      <c r="F270" s="127">
        <v>0</v>
      </c>
      <c r="G270" s="127">
        <v>0</v>
      </c>
      <c r="H270" s="127">
        <f t="shared" si="59"/>
        <v>0</v>
      </c>
      <c r="I270" s="127">
        <v>0</v>
      </c>
      <c r="J270" s="127">
        <v>0</v>
      </c>
      <c r="K270" s="127">
        <f t="shared" si="60"/>
        <v>0</v>
      </c>
    </row>
    <row r="271" spans="1:11">
      <c r="A271" s="150" t="s">
        <v>243</v>
      </c>
      <c r="B271" s="138" t="s">
        <v>244</v>
      </c>
      <c r="C271" s="152">
        <v>7571505</v>
      </c>
      <c r="D271" s="152">
        <f t="shared" ref="D271:K271" si="61">SUM(D265:D270)</f>
        <v>45546</v>
      </c>
      <c r="E271" s="152">
        <f t="shared" si="61"/>
        <v>7617051</v>
      </c>
      <c r="F271" s="152">
        <v>7508792</v>
      </c>
      <c r="G271" s="152">
        <f t="shared" si="61"/>
        <v>0</v>
      </c>
      <c r="H271" s="152">
        <f t="shared" si="61"/>
        <v>7508792</v>
      </c>
      <c r="I271" s="152">
        <v>7684906.4000000004</v>
      </c>
      <c r="J271" s="152">
        <f t="shared" si="61"/>
        <v>0</v>
      </c>
      <c r="K271" s="152">
        <f t="shared" si="61"/>
        <v>7684906.4000000004</v>
      </c>
    </row>
    <row r="272" spans="1:11">
      <c r="A272" s="150"/>
      <c r="B272" s="138" t="s">
        <v>245</v>
      </c>
      <c r="C272" s="152">
        <v>89615393</v>
      </c>
      <c r="D272" s="152">
        <f t="shared" ref="D272:K272" si="62">D271+D264+D220+D208+D204+D193+D191+D179+D177</f>
        <v>132035</v>
      </c>
      <c r="E272" s="152">
        <f t="shared" si="62"/>
        <v>89747428</v>
      </c>
      <c r="F272" s="152">
        <v>72519957</v>
      </c>
      <c r="G272" s="152">
        <f t="shared" si="62"/>
        <v>1490000</v>
      </c>
      <c r="H272" s="152">
        <f t="shared" si="62"/>
        <v>74009957</v>
      </c>
      <c r="I272" s="152">
        <v>68735640.900000006</v>
      </c>
      <c r="J272" s="152">
        <f t="shared" si="62"/>
        <v>0</v>
      </c>
      <c r="K272" s="152">
        <f t="shared" si="62"/>
        <v>68735640.900000006</v>
      </c>
    </row>
    <row r="273" spans="1:11">
      <c r="A273" s="172"/>
      <c r="B273" s="132" t="s">
        <v>460</v>
      </c>
      <c r="C273" s="148">
        <v>2732747</v>
      </c>
      <c r="D273" s="148">
        <v>0</v>
      </c>
      <c r="E273" s="148">
        <f>SUM(C273:D273)</f>
        <v>2732747</v>
      </c>
      <c r="F273" s="127">
        <v>2624480</v>
      </c>
      <c r="G273" s="127">
        <v>0</v>
      </c>
      <c r="H273" s="127">
        <f>SUM(F273:G273)</f>
        <v>2624480</v>
      </c>
      <c r="I273" s="173">
        <v>2512957</v>
      </c>
      <c r="J273" s="127">
        <v>0</v>
      </c>
      <c r="K273" s="127">
        <f>SUM(I273:J273)</f>
        <v>2512957</v>
      </c>
    </row>
    <row r="274" spans="1:11">
      <c r="A274" s="172"/>
      <c r="B274" s="132" t="s">
        <v>246</v>
      </c>
      <c r="C274" s="148">
        <v>466407</v>
      </c>
      <c r="D274" s="148">
        <v>0</v>
      </c>
      <c r="E274" s="148">
        <f t="shared" ref="E274:E277" si="63">SUM(C274:D274)</f>
        <v>466407</v>
      </c>
      <c r="F274" s="127">
        <v>492076</v>
      </c>
      <c r="G274" s="127">
        <v>0</v>
      </c>
      <c r="H274" s="127">
        <f t="shared" ref="H274:H277" si="64">SUM(F274:G274)</f>
        <v>492076</v>
      </c>
      <c r="I274" s="173">
        <v>404153</v>
      </c>
      <c r="J274" s="127">
        <v>0</v>
      </c>
      <c r="K274" s="127">
        <f t="shared" ref="K274:K277" si="65">SUM(I274:J274)</f>
        <v>404153</v>
      </c>
    </row>
    <row r="275" spans="1:11">
      <c r="A275" s="172"/>
      <c r="B275" s="132" t="s">
        <v>309</v>
      </c>
      <c r="C275" s="123">
        <v>26620</v>
      </c>
      <c r="D275" s="148">
        <v>0</v>
      </c>
      <c r="E275" s="148">
        <f t="shared" si="63"/>
        <v>26620</v>
      </c>
      <c r="F275" s="148">
        <v>0</v>
      </c>
      <c r="G275" s="148">
        <v>0</v>
      </c>
      <c r="H275" s="148">
        <f t="shared" si="64"/>
        <v>0</v>
      </c>
      <c r="I275" s="148">
        <v>0</v>
      </c>
      <c r="J275" s="148">
        <v>0</v>
      </c>
      <c r="K275" s="148">
        <f t="shared" si="65"/>
        <v>0</v>
      </c>
    </row>
    <row r="276" spans="1:11">
      <c r="A276" s="172"/>
      <c r="B276" s="132" t="s">
        <v>461</v>
      </c>
      <c r="C276" s="123">
        <v>38331</v>
      </c>
      <c r="D276" s="148">
        <v>0</v>
      </c>
      <c r="E276" s="148">
        <f>SUM(C276:D276)</f>
        <v>38331</v>
      </c>
      <c r="F276" s="148">
        <v>0</v>
      </c>
      <c r="G276" s="148">
        <v>0</v>
      </c>
      <c r="H276" s="148">
        <f t="shared" si="64"/>
        <v>0</v>
      </c>
      <c r="I276" s="148">
        <v>0</v>
      </c>
      <c r="J276" s="148">
        <v>0</v>
      </c>
      <c r="K276" s="148">
        <f t="shared" si="65"/>
        <v>0</v>
      </c>
    </row>
    <row r="277" spans="1:11">
      <c r="A277" s="172"/>
      <c r="B277" s="132" t="s">
        <v>247</v>
      </c>
      <c r="C277" s="123">
        <v>476999</v>
      </c>
      <c r="D277" s="148">
        <v>0</v>
      </c>
      <c r="E277" s="148">
        <f t="shared" si="63"/>
        <v>476999</v>
      </c>
      <c r="F277" s="148">
        <v>0</v>
      </c>
      <c r="G277" s="148">
        <v>0</v>
      </c>
      <c r="H277" s="148">
        <f t="shared" si="64"/>
        <v>0</v>
      </c>
      <c r="I277" s="148">
        <v>0</v>
      </c>
      <c r="J277" s="148">
        <v>0</v>
      </c>
      <c r="K277" s="148">
        <f t="shared" si="65"/>
        <v>0</v>
      </c>
    </row>
    <row r="278" spans="1:11">
      <c r="A278" s="172"/>
      <c r="B278" s="132" t="s">
        <v>263</v>
      </c>
      <c r="C278" s="123">
        <v>0</v>
      </c>
      <c r="D278" s="148">
        <v>194000</v>
      </c>
      <c r="E278" s="148">
        <f>SUM(C278:D278)</f>
        <v>194000</v>
      </c>
      <c r="F278" s="148"/>
      <c r="G278" s="148"/>
      <c r="H278" s="148"/>
      <c r="I278" s="148"/>
      <c r="J278" s="148"/>
      <c r="K278" s="148"/>
    </row>
    <row r="279" spans="1:11">
      <c r="A279" s="150"/>
      <c r="B279" s="151" t="s">
        <v>248</v>
      </c>
      <c r="C279" s="152">
        <v>3741104</v>
      </c>
      <c r="D279" s="152">
        <f>SUM(D273:D278)</f>
        <v>194000</v>
      </c>
      <c r="E279" s="152">
        <f>SUM(E273:E278)</f>
        <v>3935104</v>
      </c>
      <c r="F279" s="152">
        <v>3116556</v>
      </c>
      <c r="G279" s="152">
        <f t="shared" ref="G279:K279" si="66">SUM(G273:G277)</f>
        <v>0</v>
      </c>
      <c r="H279" s="152">
        <f t="shared" si="66"/>
        <v>3116556</v>
      </c>
      <c r="I279" s="152">
        <v>2917110</v>
      </c>
      <c r="J279" s="152">
        <f t="shared" si="66"/>
        <v>0</v>
      </c>
      <c r="K279" s="152">
        <f t="shared" si="66"/>
        <v>2917110</v>
      </c>
    </row>
    <row r="280" spans="1:11">
      <c r="A280" s="138"/>
      <c r="B280" s="151" t="s">
        <v>249</v>
      </c>
      <c r="C280" s="152">
        <v>93356497</v>
      </c>
      <c r="D280" s="152">
        <f t="shared" ref="D280:K280" si="67">D279+D271+D264+D220+D208+D204+D193+D191+D179+D177</f>
        <v>326035</v>
      </c>
      <c r="E280" s="152">
        <f t="shared" si="67"/>
        <v>93682532</v>
      </c>
      <c r="F280" s="152">
        <v>75636513</v>
      </c>
      <c r="G280" s="152">
        <f>G279+G271+G264+G220+G208+G204+G193+G191+G179+G177</f>
        <v>1490000</v>
      </c>
      <c r="H280" s="152">
        <f t="shared" si="67"/>
        <v>77126513</v>
      </c>
      <c r="I280" s="152">
        <v>71652750.900000006</v>
      </c>
      <c r="J280" s="152">
        <f t="shared" si="67"/>
        <v>0</v>
      </c>
      <c r="K280" s="152">
        <f t="shared" si="67"/>
        <v>71652750.900000006</v>
      </c>
    </row>
    <row r="281" spans="1:11">
      <c r="A281" s="5"/>
      <c r="B281" s="5"/>
      <c r="C281" s="36"/>
      <c r="D281" s="36"/>
      <c r="H281" s="40"/>
      <c r="I281" s="40"/>
      <c r="J281" s="40"/>
      <c r="K281" s="40"/>
    </row>
    <row r="282" spans="1:11">
      <c r="A282" s="5"/>
      <c r="B282" s="5"/>
      <c r="C282" s="38">
        <v>0</v>
      </c>
      <c r="D282" s="38">
        <f t="shared" ref="D282:K282" si="68">D145-D280</f>
        <v>-326035</v>
      </c>
      <c r="E282" s="38">
        <f t="shared" si="68"/>
        <v>-93286592</v>
      </c>
      <c r="F282" s="38">
        <v>0</v>
      </c>
      <c r="G282" s="38">
        <f t="shared" si="68"/>
        <v>-1490000</v>
      </c>
      <c r="H282" s="38">
        <f t="shared" si="68"/>
        <v>-76956824</v>
      </c>
      <c r="I282" s="38">
        <v>9.9999994039535522E-2</v>
      </c>
      <c r="J282" s="38">
        <f t="shared" si="68"/>
        <v>0</v>
      </c>
      <c r="K282" s="38">
        <f t="shared" si="68"/>
        <v>-71652750.900000006</v>
      </c>
    </row>
    <row r="283" spans="1:11">
      <c r="A283" s="5"/>
      <c r="B283" s="5"/>
      <c r="C283" s="38"/>
      <c r="D283" s="38"/>
      <c r="E283" s="38"/>
      <c r="F283" s="38"/>
      <c r="G283" s="38"/>
      <c r="H283" s="38"/>
      <c r="I283" s="38"/>
      <c r="J283" s="38"/>
      <c r="K283" s="38"/>
    </row>
    <row r="284" spans="1:11">
      <c r="A284" s="18"/>
      <c r="B284" s="113" t="s">
        <v>470</v>
      </c>
      <c r="C284" s="113"/>
      <c r="D284" s="113"/>
      <c r="E284" s="113"/>
      <c r="F284" s="113"/>
      <c r="G284" s="113"/>
      <c r="H284" s="113"/>
      <c r="I284" s="113"/>
      <c r="J284" s="113"/>
      <c r="K284" s="113"/>
    </row>
    <row r="285" spans="1:11" ht="15.75">
      <c r="A285" s="70" t="s">
        <v>431</v>
      </c>
      <c r="B285" s="15"/>
      <c r="D285" s="12"/>
      <c r="F285" s="3"/>
      <c r="G285" s="3"/>
    </row>
    <row r="286" spans="1:11" ht="15.75">
      <c r="A286" s="70" t="s">
        <v>313</v>
      </c>
      <c r="B286" s="15"/>
      <c r="D286" s="39"/>
      <c r="F286" s="3"/>
      <c r="G286" s="3"/>
    </row>
    <row r="287" spans="1:11" ht="15.75">
      <c r="A287" s="70" t="s">
        <v>432</v>
      </c>
      <c r="B287" s="15"/>
      <c r="D287" s="12"/>
      <c r="F287" s="3"/>
      <c r="G287" s="3"/>
    </row>
    <row r="288" spans="1:11">
      <c r="A288" s="20"/>
      <c r="B288" s="15"/>
      <c r="E288" s="35"/>
      <c r="G288" s="42"/>
    </row>
    <row r="289" spans="1:7">
      <c r="A289" s="21"/>
      <c r="B289" s="6" t="s">
        <v>250</v>
      </c>
      <c r="G289" s="42"/>
    </row>
    <row r="290" spans="1:7">
      <c r="A290" s="22" t="s">
        <v>1</v>
      </c>
      <c r="B290" s="23"/>
      <c r="C290" s="24" t="s">
        <v>3</v>
      </c>
      <c r="D290" s="25" t="s">
        <v>288</v>
      </c>
      <c r="E290" s="7" t="s">
        <v>4</v>
      </c>
      <c r="F290" s="7" t="s">
        <v>268</v>
      </c>
      <c r="G290" s="7" t="s">
        <v>269</v>
      </c>
    </row>
    <row r="291" spans="1:7">
      <c r="A291" s="8" t="s">
        <v>251</v>
      </c>
      <c r="B291" s="19" t="s">
        <v>252</v>
      </c>
      <c r="C291" s="9">
        <v>0</v>
      </c>
      <c r="D291" s="26">
        <v>0</v>
      </c>
      <c r="E291" s="19">
        <v>0</v>
      </c>
      <c r="F291" s="19">
        <v>0</v>
      </c>
      <c r="G291" s="19">
        <v>0</v>
      </c>
    </row>
    <row r="292" spans="1:7">
      <c r="A292" s="8" t="s">
        <v>253</v>
      </c>
      <c r="B292" s="19" t="s">
        <v>254</v>
      </c>
      <c r="C292" s="9">
        <v>0</v>
      </c>
      <c r="D292" s="26">
        <v>0</v>
      </c>
      <c r="E292" s="19">
        <v>0</v>
      </c>
      <c r="F292" s="19">
        <v>0</v>
      </c>
      <c r="G292" s="19">
        <v>0</v>
      </c>
    </row>
    <row r="293" spans="1:7">
      <c r="A293" s="8" t="s">
        <v>255</v>
      </c>
      <c r="B293" s="19" t="s">
        <v>256</v>
      </c>
      <c r="C293" s="9">
        <v>0</v>
      </c>
      <c r="D293" s="26">
        <v>1000</v>
      </c>
      <c r="E293" s="19">
        <v>0</v>
      </c>
      <c r="F293" s="19">
        <v>0</v>
      </c>
      <c r="G293" s="19">
        <v>0</v>
      </c>
    </row>
    <row r="294" spans="1:7">
      <c r="A294" s="8"/>
      <c r="B294" s="19" t="s">
        <v>257</v>
      </c>
      <c r="C294" s="9">
        <v>55668</v>
      </c>
      <c r="D294" s="26">
        <v>54371</v>
      </c>
      <c r="E294" s="19">
        <v>55085</v>
      </c>
      <c r="F294" s="19">
        <v>0</v>
      </c>
      <c r="G294" s="19">
        <v>0</v>
      </c>
    </row>
    <row r="295" spans="1:7">
      <c r="A295" s="27"/>
      <c r="B295" s="28" t="s">
        <v>10</v>
      </c>
      <c r="C295" s="10">
        <f>SUM(C291:C294)</f>
        <v>55668</v>
      </c>
      <c r="D295" s="29">
        <f>SUM(D291:D294)</f>
        <v>55371</v>
      </c>
      <c r="E295" s="17">
        <f>SUM(E291:E294)</f>
        <v>55085</v>
      </c>
      <c r="F295" s="17">
        <f t="shared" ref="F295:G295" si="69">SUM(F291:F294)</f>
        <v>0</v>
      </c>
      <c r="G295" s="17">
        <f t="shared" si="69"/>
        <v>0</v>
      </c>
    </row>
    <row r="296" spans="1:7">
      <c r="A296" s="21"/>
      <c r="B296" s="6" t="s">
        <v>258</v>
      </c>
      <c r="C296" s="30"/>
      <c r="D296" s="31"/>
      <c r="E296" s="18"/>
      <c r="F296" s="18"/>
      <c r="G296" s="18"/>
    </row>
    <row r="297" spans="1:7">
      <c r="A297" s="16" t="s">
        <v>1</v>
      </c>
      <c r="B297" s="32" t="s">
        <v>2</v>
      </c>
      <c r="C297" s="24" t="s">
        <v>3</v>
      </c>
      <c r="D297" s="25" t="s">
        <v>288</v>
      </c>
      <c r="E297" s="7" t="s">
        <v>4</v>
      </c>
      <c r="F297" s="7" t="s">
        <v>268</v>
      </c>
      <c r="G297" s="7" t="s">
        <v>269</v>
      </c>
    </row>
    <row r="298" spans="1:7">
      <c r="A298" s="11" t="s">
        <v>175</v>
      </c>
      <c r="B298" s="19" t="s">
        <v>259</v>
      </c>
      <c r="C298" s="9">
        <v>197</v>
      </c>
      <c r="D298" s="26">
        <v>0</v>
      </c>
      <c r="E298" s="19">
        <v>50551</v>
      </c>
      <c r="F298" s="19">
        <v>0</v>
      </c>
      <c r="G298" s="19">
        <v>0</v>
      </c>
    </row>
    <row r="299" spans="1:7">
      <c r="A299" s="13" t="s">
        <v>197</v>
      </c>
      <c r="B299" s="33" t="s">
        <v>260</v>
      </c>
      <c r="C299" s="9">
        <v>0</v>
      </c>
      <c r="D299" s="26">
        <v>0</v>
      </c>
      <c r="E299" s="19">
        <v>0</v>
      </c>
      <c r="F299" s="19">
        <v>0</v>
      </c>
      <c r="G299" s="19">
        <v>0</v>
      </c>
    </row>
    <row r="300" spans="1:7">
      <c r="A300" s="13" t="s">
        <v>232</v>
      </c>
      <c r="B300" s="33" t="s">
        <v>261</v>
      </c>
      <c r="C300" s="9">
        <v>0</v>
      </c>
      <c r="D300" s="26">
        <v>0</v>
      </c>
      <c r="E300" s="19">
        <v>0</v>
      </c>
      <c r="F300" s="19">
        <v>0</v>
      </c>
      <c r="G300" s="19">
        <v>0</v>
      </c>
    </row>
    <row r="301" spans="1:7">
      <c r="A301" s="13" t="s">
        <v>243</v>
      </c>
      <c r="B301" s="33" t="s">
        <v>262</v>
      </c>
      <c r="C301" s="9">
        <v>1100</v>
      </c>
      <c r="D301" s="26">
        <v>286</v>
      </c>
      <c r="E301" s="19">
        <v>4534</v>
      </c>
      <c r="F301" s="19">
        <v>0</v>
      </c>
      <c r="G301" s="19">
        <v>0</v>
      </c>
    </row>
    <row r="302" spans="1:7">
      <c r="A302" s="13"/>
      <c r="B302" s="19" t="s">
        <v>263</v>
      </c>
      <c r="C302" s="9">
        <v>54371</v>
      </c>
      <c r="D302" s="26">
        <v>55085</v>
      </c>
      <c r="E302" s="19"/>
      <c r="F302" s="19">
        <v>0</v>
      </c>
      <c r="G302" s="19">
        <v>0</v>
      </c>
    </row>
    <row r="303" spans="1:7">
      <c r="A303" s="27"/>
      <c r="B303" s="17" t="s">
        <v>264</v>
      </c>
      <c r="C303" s="10">
        <f>SUM(C298:C302)</f>
        <v>55668</v>
      </c>
      <c r="D303" s="29">
        <f>SUM(D298:D302)</f>
        <v>55371</v>
      </c>
      <c r="E303" s="17">
        <f>SUM(E298:E302)</f>
        <v>55085</v>
      </c>
      <c r="F303" s="17">
        <f t="shared" ref="F303:G303" si="70">SUM(F298:F302)</f>
        <v>0</v>
      </c>
      <c r="G303" s="17">
        <f t="shared" si="70"/>
        <v>0</v>
      </c>
    </row>
    <row r="306" spans="1:13" ht="15.75" customHeight="1">
      <c r="A306" s="110" t="s">
        <v>430</v>
      </c>
      <c r="B306" s="110"/>
      <c r="C306" s="110"/>
      <c r="D306" s="110"/>
      <c r="E306" s="110"/>
      <c r="F306" s="110"/>
      <c r="G306" s="110"/>
    </row>
    <row r="307" spans="1:13" s="1" customFormat="1">
      <c r="A307"/>
      <c r="B307" s="31"/>
      <c r="C307" s="30"/>
      <c r="D307"/>
      <c r="E307" s="36"/>
      <c r="F307" s="40"/>
      <c r="G307" s="40"/>
      <c r="H307"/>
      <c r="I307"/>
      <c r="J307"/>
      <c r="K307"/>
      <c r="L307"/>
      <c r="M307"/>
    </row>
  </sheetData>
  <mergeCells count="3">
    <mergeCell ref="A306:G306"/>
    <mergeCell ref="A151:K151"/>
    <mergeCell ref="B284:K284"/>
  </mergeCells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1" manualBreakCount="1">
    <brk id="154" max="16383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B1C50-30ED-46BF-9A94-E7C92D9587F8}">
  <dimension ref="A1:E58"/>
  <sheetViews>
    <sheetView tabSelected="1" workbookViewId="0">
      <selection activeCell="I16" sqref="I16"/>
    </sheetView>
  </sheetViews>
  <sheetFormatPr defaultRowHeight="15"/>
  <cols>
    <col min="1" max="1" width="65.7109375" bestFit="1" customWidth="1"/>
    <col min="2" max="2" width="11.42578125" bestFit="1" customWidth="1"/>
    <col min="3" max="3" width="13.42578125" style="39" bestFit="1" customWidth="1"/>
    <col min="4" max="4" width="15.42578125" customWidth="1"/>
    <col min="5" max="5" width="11.28515625" bestFit="1" customWidth="1"/>
  </cols>
  <sheetData>
    <row r="1" spans="1:5" ht="15.75">
      <c r="A1" s="70" t="s">
        <v>431</v>
      </c>
      <c r="C1"/>
    </row>
    <row r="2" spans="1:5" ht="15.75">
      <c r="A2" s="70" t="s">
        <v>313</v>
      </c>
      <c r="C2"/>
    </row>
    <row r="3" spans="1:5" ht="15.75">
      <c r="A3" s="70" t="s">
        <v>471</v>
      </c>
      <c r="C3"/>
    </row>
    <row r="4" spans="1:5" ht="15.75">
      <c r="A4" s="106"/>
      <c r="C4"/>
      <c r="D4" s="54"/>
      <c r="E4" s="55"/>
    </row>
    <row r="5" spans="1:5" ht="15.75">
      <c r="A5" s="31" t="s">
        <v>427</v>
      </c>
      <c r="C5"/>
      <c r="D5" s="54"/>
      <c r="E5" s="56"/>
    </row>
    <row r="6" spans="1:5" ht="15.75">
      <c r="A6" s="31" t="s">
        <v>313</v>
      </c>
      <c r="C6"/>
      <c r="D6" s="54"/>
      <c r="E6" s="57"/>
    </row>
    <row r="7" spans="1:5" ht="21" customHeight="1">
      <c r="A7" s="31" t="s">
        <v>439</v>
      </c>
      <c r="C7"/>
      <c r="D7" s="54"/>
      <c r="E7" s="57"/>
    </row>
    <row r="8" spans="1:5">
      <c r="C8"/>
    </row>
    <row r="9" spans="1:5" ht="15.75" customHeight="1">
      <c r="A9" s="174" t="s">
        <v>410</v>
      </c>
      <c r="C9"/>
      <c r="D9" s="12"/>
      <c r="E9" s="12"/>
    </row>
    <row r="10" spans="1:5" ht="31.5">
      <c r="A10" s="114" t="s">
        <v>409</v>
      </c>
      <c r="B10" s="114" t="s">
        <v>408</v>
      </c>
      <c r="C10" s="175" t="s">
        <v>407</v>
      </c>
      <c r="D10" s="176" t="s">
        <v>462</v>
      </c>
      <c r="E10" s="176" t="s">
        <v>463</v>
      </c>
    </row>
    <row r="11" spans="1:5">
      <c r="A11" s="115"/>
      <c r="B11" s="115"/>
      <c r="C11" s="177" t="s">
        <v>406</v>
      </c>
      <c r="D11" s="178" t="s">
        <v>406</v>
      </c>
      <c r="E11" s="178" t="s">
        <v>406</v>
      </c>
    </row>
    <row r="12" spans="1:5">
      <c r="A12" s="108"/>
      <c r="B12" s="108"/>
      <c r="C12" s="109"/>
      <c r="D12" s="179"/>
      <c r="E12" s="179"/>
    </row>
    <row r="13" spans="1:5">
      <c r="A13" s="180" t="s">
        <v>411</v>
      </c>
      <c r="B13" s="180"/>
      <c r="C13" s="181">
        <f>C14+C19</f>
        <v>93356497</v>
      </c>
      <c r="D13" s="181">
        <f t="shared" ref="D13:E13" si="0">D14+D19</f>
        <v>326035</v>
      </c>
      <c r="E13" s="181">
        <f t="shared" si="0"/>
        <v>93682532</v>
      </c>
    </row>
    <row r="14" spans="1:5">
      <c r="A14" s="180" t="s">
        <v>412</v>
      </c>
      <c r="B14" s="180"/>
      <c r="C14" s="182">
        <v>3741104</v>
      </c>
      <c r="D14" s="183">
        <f>SUM(D15:D17)</f>
        <v>194000</v>
      </c>
      <c r="E14" s="183">
        <f>SUM(C14:D14)</f>
        <v>3935104</v>
      </c>
    </row>
    <row r="15" spans="1:5">
      <c r="A15" s="184" t="s">
        <v>413</v>
      </c>
      <c r="B15" s="180"/>
      <c r="C15" s="185">
        <v>3199154</v>
      </c>
      <c r="D15" s="186">
        <v>0</v>
      </c>
      <c r="E15" s="186">
        <f>SUM(C15:D15)</f>
        <v>3199154</v>
      </c>
    </row>
    <row r="16" spans="1:5">
      <c r="A16" s="184" t="s">
        <v>346</v>
      </c>
      <c r="B16" s="180"/>
      <c r="C16" s="185">
        <v>26620</v>
      </c>
      <c r="D16" s="186">
        <v>0</v>
      </c>
      <c r="E16" s="186">
        <f>SUM(C16:D16)</f>
        <v>26620</v>
      </c>
    </row>
    <row r="17" spans="1:5" ht="20.100000000000001" customHeight="1">
      <c r="A17" s="184" t="s">
        <v>414</v>
      </c>
      <c r="B17" s="180"/>
      <c r="C17" s="185">
        <v>515330</v>
      </c>
      <c r="D17" s="186">
        <v>194000</v>
      </c>
      <c r="E17" s="186">
        <f>SUM(C17:D17)</f>
        <v>709330</v>
      </c>
    </row>
    <row r="18" spans="1:5">
      <c r="C18"/>
      <c r="D18" s="12"/>
      <c r="E18" s="12"/>
    </row>
    <row r="19" spans="1:5">
      <c r="A19" s="187" t="s">
        <v>405</v>
      </c>
      <c r="B19" s="188"/>
      <c r="C19" s="189">
        <f>SUM(C20:C28)</f>
        <v>89615393</v>
      </c>
      <c r="D19" s="190">
        <f t="shared" ref="D19:E19" si="1">SUM(D20:D28)</f>
        <v>132035</v>
      </c>
      <c r="E19" s="190">
        <f t="shared" si="1"/>
        <v>89747428</v>
      </c>
    </row>
    <row r="20" spans="1:5">
      <c r="A20" s="191" t="s">
        <v>404</v>
      </c>
      <c r="B20" s="191" t="s">
        <v>147</v>
      </c>
      <c r="C20" s="192">
        <v>14989804</v>
      </c>
      <c r="D20" s="193">
        <v>-130000</v>
      </c>
      <c r="E20" s="193">
        <v>14859804</v>
      </c>
    </row>
    <row r="21" spans="1:5">
      <c r="A21" s="194" t="s">
        <v>403</v>
      </c>
      <c r="B21" s="194" t="s">
        <v>151</v>
      </c>
      <c r="C21" s="195">
        <v>1790719</v>
      </c>
      <c r="D21" s="196">
        <v>0</v>
      </c>
      <c r="E21" s="196">
        <v>1790719</v>
      </c>
    </row>
    <row r="22" spans="1:5">
      <c r="A22" s="194" t="s">
        <v>402</v>
      </c>
      <c r="B22" s="194" t="s">
        <v>161</v>
      </c>
      <c r="C22" s="195">
        <v>10167447</v>
      </c>
      <c r="D22" s="196">
        <v>0</v>
      </c>
      <c r="E22" s="196">
        <v>10167447</v>
      </c>
    </row>
    <row r="23" spans="1:5">
      <c r="A23" s="194" t="s">
        <v>401</v>
      </c>
      <c r="B23" s="194" t="s">
        <v>165</v>
      </c>
      <c r="C23" s="195">
        <v>238554</v>
      </c>
      <c r="D23" s="196">
        <v>78000</v>
      </c>
      <c r="E23" s="196">
        <v>316554</v>
      </c>
    </row>
    <row r="24" spans="1:5">
      <c r="A24" s="194" t="s">
        <v>400</v>
      </c>
      <c r="B24" s="194" t="s">
        <v>175</v>
      </c>
      <c r="C24" s="195">
        <v>7771250</v>
      </c>
      <c r="D24" s="196">
        <v>16000</v>
      </c>
      <c r="E24" s="196">
        <f>SUM(C24:D24)</f>
        <v>7787250</v>
      </c>
    </row>
    <row r="25" spans="1:5">
      <c r="A25" s="194" t="s">
        <v>399</v>
      </c>
      <c r="B25" s="194" t="s">
        <v>180</v>
      </c>
      <c r="C25" s="195">
        <v>648098</v>
      </c>
      <c r="D25" s="196">
        <v>-70912</v>
      </c>
      <c r="E25" s="196">
        <v>577186</v>
      </c>
    </row>
    <row r="26" spans="1:5">
      <c r="A26" s="194" t="s">
        <v>398</v>
      </c>
      <c r="B26" s="194" t="s">
        <v>197</v>
      </c>
      <c r="C26" s="195">
        <v>4753424</v>
      </c>
      <c r="D26" s="196">
        <v>-18598</v>
      </c>
      <c r="E26" s="196">
        <v>4734826</v>
      </c>
    </row>
    <row r="27" spans="1:5" ht="20.100000000000001" customHeight="1">
      <c r="A27" s="194" t="s">
        <v>261</v>
      </c>
      <c r="B27" s="194" t="s">
        <v>232</v>
      </c>
      <c r="C27" s="195">
        <v>41684592</v>
      </c>
      <c r="D27" s="196">
        <v>211999</v>
      </c>
      <c r="E27" s="196">
        <v>41896591</v>
      </c>
    </row>
    <row r="28" spans="1:5">
      <c r="A28" s="194" t="s">
        <v>262</v>
      </c>
      <c r="B28" s="194" t="s">
        <v>243</v>
      </c>
      <c r="C28" s="195">
        <v>7571505</v>
      </c>
      <c r="D28" s="196">
        <v>45546</v>
      </c>
      <c r="E28" s="196">
        <v>7617051</v>
      </c>
    </row>
    <row r="29" spans="1:5">
      <c r="A29" s="116" t="s">
        <v>397</v>
      </c>
      <c r="B29" s="117"/>
      <c r="C29" s="117"/>
      <c r="D29" s="117"/>
      <c r="E29" s="118"/>
    </row>
    <row r="30" spans="1:5">
      <c r="A30" s="197" t="s">
        <v>265</v>
      </c>
      <c r="B30" s="197" t="s">
        <v>396</v>
      </c>
      <c r="C30" s="198">
        <v>38785480</v>
      </c>
      <c r="D30" s="199">
        <v>151637</v>
      </c>
      <c r="E30" s="199">
        <v>38937117</v>
      </c>
    </row>
    <row r="31" spans="1:5">
      <c r="A31" s="194" t="s">
        <v>395</v>
      </c>
      <c r="B31" s="194" t="s">
        <v>394</v>
      </c>
      <c r="C31" s="195">
        <v>29393582</v>
      </c>
      <c r="D31" s="196">
        <v>82878</v>
      </c>
      <c r="E31" s="196">
        <v>29476460</v>
      </c>
    </row>
    <row r="32" spans="1:5">
      <c r="A32" s="194" t="s">
        <v>393</v>
      </c>
      <c r="B32" s="194" t="s">
        <v>392</v>
      </c>
      <c r="C32" s="195">
        <v>9391898</v>
      </c>
      <c r="D32" s="196">
        <v>68759</v>
      </c>
      <c r="E32" s="196">
        <v>9460657</v>
      </c>
    </row>
    <row r="33" spans="1:5">
      <c r="A33" s="197" t="s">
        <v>324</v>
      </c>
      <c r="B33" s="197" t="s">
        <v>391</v>
      </c>
      <c r="C33" s="198">
        <v>17883715</v>
      </c>
      <c r="D33" s="199">
        <v>-110010</v>
      </c>
      <c r="E33" s="199">
        <v>17773705</v>
      </c>
    </row>
    <row r="34" spans="1:5">
      <c r="A34" s="194" t="s">
        <v>390</v>
      </c>
      <c r="B34" s="194" t="s">
        <v>389</v>
      </c>
      <c r="C34" s="195">
        <v>210976</v>
      </c>
      <c r="D34" s="196">
        <v>-163</v>
      </c>
      <c r="E34" s="196">
        <v>210813</v>
      </c>
    </row>
    <row r="35" spans="1:5">
      <c r="A35" s="194" t="s">
        <v>388</v>
      </c>
      <c r="B35" s="194" t="s">
        <v>387</v>
      </c>
      <c r="C35" s="195">
        <v>13401376</v>
      </c>
      <c r="D35" s="196">
        <v>-193756</v>
      </c>
      <c r="E35" s="196">
        <v>13207620</v>
      </c>
    </row>
    <row r="36" spans="1:5">
      <c r="A36" s="194" t="s">
        <v>472</v>
      </c>
      <c r="B36" s="194" t="s">
        <v>473</v>
      </c>
      <c r="C36" s="195">
        <v>81911</v>
      </c>
      <c r="D36" s="196">
        <v>942</v>
      </c>
      <c r="E36" s="196">
        <v>82853</v>
      </c>
    </row>
    <row r="37" spans="1:5" ht="23.25">
      <c r="A37" s="194" t="s">
        <v>386</v>
      </c>
      <c r="B37" s="194" t="s">
        <v>385</v>
      </c>
      <c r="C37" s="195">
        <v>4062620</v>
      </c>
      <c r="D37" s="196">
        <v>77600</v>
      </c>
      <c r="E37" s="196">
        <v>4140220</v>
      </c>
    </row>
    <row r="38" spans="1:5">
      <c r="A38" s="194" t="s">
        <v>384</v>
      </c>
      <c r="B38" s="194" t="s">
        <v>383</v>
      </c>
      <c r="C38" s="195">
        <v>12552</v>
      </c>
      <c r="D38" s="196">
        <v>394</v>
      </c>
      <c r="E38" s="196">
        <v>12946</v>
      </c>
    </row>
    <row r="39" spans="1:5">
      <c r="A39" s="194" t="s">
        <v>382</v>
      </c>
      <c r="B39" s="194" t="s">
        <v>381</v>
      </c>
      <c r="C39" s="195">
        <v>196191</v>
      </c>
      <c r="D39" s="196">
        <v>5915</v>
      </c>
      <c r="E39" s="196">
        <v>202106</v>
      </c>
    </row>
    <row r="40" spans="1:5">
      <c r="A40" s="197" t="s">
        <v>380</v>
      </c>
      <c r="B40" s="197" t="s">
        <v>379</v>
      </c>
      <c r="C40" s="198">
        <v>1637474</v>
      </c>
      <c r="D40" s="199">
        <v>-620</v>
      </c>
      <c r="E40" s="199">
        <v>1636854</v>
      </c>
    </row>
    <row r="41" spans="1:5">
      <c r="A41" s="194" t="s">
        <v>378</v>
      </c>
      <c r="B41" s="194" t="s">
        <v>377</v>
      </c>
      <c r="C41" s="195">
        <v>1637474</v>
      </c>
      <c r="D41" s="196">
        <v>-620</v>
      </c>
      <c r="E41" s="196">
        <v>1636854</v>
      </c>
    </row>
    <row r="42" spans="1:5">
      <c r="A42" s="197" t="s">
        <v>376</v>
      </c>
      <c r="B42" s="197" t="s">
        <v>375</v>
      </c>
      <c r="C42" s="198">
        <v>1474261</v>
      </c>
      <c r="D42" s="199">
        <v>0</v>
      </c>
      <c r="E42" s="199">
        <v>1474261</v>
      </c>
    </row>
    <row r="43" spans="1:5">
      <c r="A43" s="194" t="s">
        <v>374</v>
      </c>
      <c r="B43" s="194" t="s">
        <v>373</v>
      </c>
      <c r="C43" s="195">
        <v>130000</v>
      </c>
      <c r="D43" s="196">
        <v>0</v>
      </c>
      <c r="E43" s="196">
        <v>130000</v>
      </c>
    </row>
    <row r="44" spans="1:5">
      <c r="A44" s="194" t="s">
        <v>372</v>
      </c>
      <c r="B44" s="194" t="s">
        <v>371</v>
      </c>
      <c r="C44" s="195">
        <v>1344261</v>
      </c>
      <c r="D44" s="196">
        <v>0</v>
      </c>
      <c r="E44" s="196">
        <v>1344261</v>
      </c>
    </row>
    <row r="45" spans="1:5">
      <c r="A45" s="197" t="s">
        <v>336</v>
      </c>
      <c r="B45" s="197" t="s">
        <v>370</v>
      </c>
      <c r="C45" s="198">
        <v>17461792</v>
      </c>
      <c r="D45" s="199">
        <v>119196</v>
      </c>
      <c r="E45" s="199">
        <v>17580988</v>
      </c>
    </row>
    <row r="46" spans="1:5">
      <c r="A46" s="194" t="s">
        <v>369</v>
      </c>
      <c r="B46" s="194" t="s">
        <v>368</v>
      </c>
      <c r="C46" s="195">
        <v>51812</v>
      </c>
      <c r="D46" s="196">
        <v>-2390</v>
      </c>
      <c r="E46" s="196">
        <v>49422</v>
      </c>
    </row>
    <row r="47" spans="1:5">
      <c r="A47" s="194" t="s">
        <v>367</v>
      </c>
      <c r="B47" s="194" t="s">
        <v>366</v>
      </c>
      <c r="C47" s="195">
        <v>17409980</v>
      </c>
      <c r="D47" s="196">
        <v>121586</v>
      </c>
      <c r="E47" s="196">
        <v>17531566</v>
      </c>
    </row>
    <row r="48" spans="1:5">
      <c r="A48" s="197" t="s">
        <v>365</v>
      </c>
      <c r="B48" s="197" t="s">
        <v>364</v>
      </c>
      <c r="C48" s="198">
        <v>3880155</v>
      </c>
      <c r="D48" s="199">
        <v>-16790</v>
      </c>
      <c r="E48" s="199">
        <v>3863365</v>
      </c>
    </row>
    <row r="49" spans="1:5">
      <c r="A49" s="194" t="s">
        <v>363</v>
      </c>
      <c r="B49" s="194" t="s">
        <v>362</v>
      </c>
      <c r="C49" s="195">
        <v>2800745</v>
      </c>
      <c r="D49" s="196">
        <v>0</v>
      </c>
      <c r="E49" s="196">
        <v>2800745</v>
      </c>
    </row>
    <row r="50" spans="1:5">
      <c r="A50" s="194" t="s">
        <v>361</v>
      </c>
      <c r="B50" s="194" t="s">
        <v>360</v>
      </c>
      <c r="C50" s="195">
        <v>59353</v>
      </c>
      <c r="D50" s="196">
        <v>0</v>
      </c>
      <c r="E50" s="196">
        <v>59353</v>
      </c>
    </row>
    <row r="51" spans="1:5">
      <c r="A51" s="194" t="s">
        <v>359</v>
      </c>
      <c r="B51" s="194" t="s">
        <v>358</v>
      </c>
      <c r="C51" s="195">
        <v>1013557</v>
      </c>
      <c r="D51" s="196">
        <v>-16790</v>
      </c>
      <c r="E51" s="196">
        <v>996767</v>
      </c>
    </row>
    <row r="52" spans="1:5" ht="23.25">
      <c r="A52" s="194" t="s">
        <v>357</v>
      </c>
      <c r="B52" s="194" t="s">
        <v>356</v>
      </c>
      <c r="C52" s="195">
        <v>6500</v>
      </c>
      <c r="D52" s="196">
        <v>0</v>
      </c>
      <c r="E52" s="196">
        <v>6500</v>
      </c>
    </row>
    <row r="53" spans="1:5" ht="24.75">
      <c r="A53" s="197" t="s">
        <v>355</v>
      </c>
      <c r="B53" s="197" t="s">
        <v>354</v>
      </c>
      <c r="C53" s="198">
        <f>SUM(C54:C55)</f>
        <v>8492516</v>
      </c>
      <c r="D53" s="198">
        <f t="shared" ref="D53:E53" si="2">SUM(D54:D55)</f>
        <v>-11378</v>
      </c>
      <c r="E53" s="198">
        <f t="shared" si="2"/>
        <v>8481138</v>
      </c>
    </row>
    <row r="54" spans="1:5">
      <c r="A54" s="194" t="s">
        <v>353</v>
      </c>
      <c r="B54" s="194" t="s">
        <v>352</v>
      </c>
      <c r="C54" s="195">
        <v>8485276</v>
      </c>
      <c r="D54" s="196">
        <v>-4138</v>
      </c>
      <c r="E54" s="196">
        <f>SUM(C54:D54)</f>
        <v>8481138</v>
      </c>
    </row>
    <row r="55" spans="1:5">
      <c r="A55" s="194" t="s">
        <v>351</v>
      </c>
      <c r="B55" s="194" t="s">
        <v>350</v>
      </c>
      <c r="C55" s="195">
        <v>7240</v>
      </c>
      <c r="D55" s="196">
        <v>-7240</v>
      </c>
      <c r="E55" s="196">
        <v>0</v>
      </c>
    </row>
    <row r="56" spans="1:5">
      <c r="A56" s="39"/>
      <c r="B56" s="39"/>
      <c r="D56" s="200"/>
      <c r="E56" s="200"/>
    </row>
    <row r="57" spans="1:5">
      <c r="C57"/>
      <c r="D57" s="12"/>
      <c r="E57" s="12"/>
    </row>
    <row r="58" spans="1:5">
      <c r="A58" s="113" t="s">
        <v>470</v>
      </c>
      <c r="B58" s="113"/>
      <c r="C58" s="113"/>
      <c r="D58" s="113"/>
      <c r="E58" s="113"/>
    </row>
  </sheetData>
  <mergeCells count="4">
    <mergeCell ref="A58:E58"/>
    <mergeCell ref="A10:A11"/>
    <mergeCell ref="B10:B11"/>
    <mergeCell ref="A29:E2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55FAA-BD83-4AE2-B6BC-981270C0936F}">
  <dimension ref="A1:C27"/>
  <sheetViews>
    <sheetView topLeftCell="A6" workbookViewId="0">
      <selection activeCell="A27" sqref="A27:C27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20.100000000000001" customHeight="1">
      <c r="A1" s="70" t="s">
        <v>427</v>
      </c>
      <c r="B1" s="54"/>
      <c r="C1" s="41"/>
    </row>
    <row r="2" spans="1:3" ht="15.75">
      <c r="A2" s="70" t="s">
        <v>313</v>
      </c>
      <c r="B2" s="54"/>
      <c r="C2" s="3"/>
    </row>
    <row r="3" spans="1:3" ht="15.75">
      <c r="A3" s="70" t="s">
        <v>425</v>
      </c>
      <c r="B3" s="54"/>
      <c r="C3" s="35"/>
    </row>
    <row r="4" spans="1:3" ht="15.75">
      <c r="A4" s="66"/>
      <c r="B4" s="54"/>
      <c r="C4" s="35"/>
    </row>
    <row r="5" spans="1:3" ht="15.75">
      <c r="A5" s="66"/>
      <c r="B5" s="54"/>
      <c r="C5" s="35"/>
    </row>
    <row r="6" spans="1:3" ht="15.75">
      <c r="A6" s="66"/>
      <c r="B6" s="54"/>
      <c r="C6" s="35"/>
    </row>
    <row r="7" spans="1:3" ht="31.5">
      <c r="A7" s="67" t="s">
        <v>428</v>
      </c>
      <c r="B7" s="68"/>
      <c r="C7" s="68"/>
    </row>
    <row r="9" spans="1:3" ht="21">
      <c r="A9" s="114" t="s">
        <v>409</v>
      </c>
      <c r="B9" s="114" t="s">
        <v>408</v>
      </c>
      <c r="C9" s="69" t="s">
        <v>407</v>
      </c>
    </row>
    <row r="10" spans="1:3">
      <c r="A10" s="115"/>
      <c r="B10" s="115"/>
      <c r="C10" s="65" t="s">
        <v>406</v>
      </c>
    </row>
    <row r="11" spans="1:3">
      <c r="A11" s="65" t="s">
        <v>422</v>
      </c>
      <c r="B11" s="60" t="s">
        <v>345</v>
      </c>
      <c r="C11" s="64">
        <v>55085</v>
      </c>
    </row>
    <row r="12" spans="1:3">
      <c r="A12" s="63" t="s">
        <v>349</v>
      </c>
      <c r="B12" s="63" t="s">
        <v>348</v>
      </c>
      <c r="C12" s="63" t="s">
        <v>347</v>
      </c>
    </row>
    <row r="13" spans="1:3">
      <c r="A13" s="62" t="s">
        <v>324</v>
      </c>
      <c r="B13" s="62" t="s">
        <v>391</v>
      </c>
      <c r="C13" s="61">
        <v>9785</v>
      </c>
    </row>
    <row r="14" spans="1:3">
      <c r="A14" s="59" t="s">
        <v>388</v>
      </c>
      <c r="B14" s="59" t="s">
        <v>387</v>
      </c>
      <c r="C14" s="58">
        <v>9321</v>
      </c>
    </row>
    <row r="15" spans="1:3" ht="23.25">
      <c r="A15" s="59" t="s">
        <v>386</v>
      </c>
      <c r="B15" s="59" t="s">
        <v>385</v>
      </c>
      <c r="C15" s="58">
        <v>464</v>
      </c>
    </row>
    <row r="16" spans="1:3">
      <c r="A16" s="62" t="s">
        <v>336</v>
      </c>
      <c r="B16" s="62" t="s">
        <v>370</v>
      </c>
      <c r="C16" s="61">
        <v>45300</v>
      </c>
    </row>
    <row r="17" spans="1:3">
      <c r="A17" s="59" t="s">
        <v>367</v>
      </c>
      <c r="B17" s="59" t="s">
        <v>366</v>
      </c>
      <c r="C17" s="58">
        <v>45300</v>
      </c>
    </row>
    <row r="19" spans="1:3">
      <c r="A19" s="65" t="s">
        <v>421</v>
      </c>
      <c r="B19" s="60" t="s">
        <v>345</v>
      </c>
      <c r="C19" s="64">
        <v>-55085</v>
      </c>
    </row>
    <row r="21" spans="1:3">
      <c r="A21" s="65" t="s">
        <v>420</v>
      </c>
      <c r="B21" s="60" t="s">
        <v>345</v>
      </c>
      <c r="C21" s="64">
        <v>55085</v>
      </c>
    </row>
    <row r="22" spans="1:3">
      <c r="A22" s="63" t="s">
        <v>349</v>
      </c>
      <c r="B22" s="63" t="s">
        <v>348</v>
      </c>
      <c r="C22" s="63" t="s">
        <v>347</v>
      </c>
    </row>
    <row r="23" spans="1:3">
      <c r="A23" s="62" t="s">
        <v>419</v>
      </c>
      <c r="B23" s="62" t="s">
        <v>418</v>
      </c>
      <c r="C23" s="61">
        <v>55085</v>
      </c>
    </row>
    <row r="24" spans="1:3" ht="23.25">
      <c r="A24" s="59" t="s">
        <v>417</v>
      </c>
      <c r="B24" s="59" t="s">
        <v>416</v>
      </c>
      <c r="C24" s="58">
        <v>55085</v>
      </c>
    </row>
    <row r="25" spans="1:3">
      <c r="A25" s="119" t="s">
        <v>345</v>
      </c>
      <c r="B25" s="119"/>
      <c r="C25" s="119"/>
    </row>
    <row r="27" spans="1:3" ht="15.75">
      <c r="A27" s="120" t="s">
        <v>423</v>
      </c>
      <c r="B27" s="120"/>
      <c r="C27" s="120"/>
    </row>
  </sheetData>
  <mergeCells count="4">
    <mergeCell ref="A9:A10"/>
    <mergeCell ref="B9:B10"/>
    <mergeCell ref="A25:C25"/>
    <mergeCell ref="A27:C27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56BC4-0C07-447F-81E7-F7F66A676CC0}">
  <dimension ref="A1:J25"/>
  <sheetViews>
    <sheetView topLeftCell="A3" workbookViewId="0">
      <selection activeCell="M15" sqref="M15"/>
    </sheetView>
  </sheetViews>
  <sheetFormatPr defaultRowHeight="15"/>
  <cols>
    <col min="1" max="1" width="10.7109375" style="43" customWidth="1"/>
    <col min="2" max="2" width="29.5703125" style="43" customWidth="1"/>
    <col min="3" max="7" width="13.5703125" style="43" customWidth="1"/>
    <col min="8" max="8" width="13.85546875" style="43" customWidth="1"/>
    <col min="9" max="9" width="17.28515625" style="43" hidden="1" customWidth="1"/>
    <col min="10" max="10" width="13.28515625" style="43" hidden="1" customWidth="1"/>
    <col min="11" max="22" width="9.140625" style="43"/>
    <col min="23" max="24" width="0" style="43" hidden="1" customWidth="1"/>
    <col min="25" max="16384" width="9.140625" style="43"/>
  </cols>
  <sheetData>
    <row r="1" spans="1:5" ht="15.75">
      <c r="A1" s="70" t="s">
        <v>424</v>
      </c>
      <c r="D1" s="54"/>
      <c r="E1" s="55"/>
    </row>
    <row r="2" spans="1:5" ht="15.75">
      <c r="A2" s="70" t="s">
        <v>313</v>
      </c>
      <c r="D2" s="54"/>
      <c r="E2" s="56"/>
    </row>
    <row r="3" spans="1:5" ht="15.75">
      <c r="A3" s="70" t="s">
        <v>425</v>
      </c>
      <c r="D3" s="54"/>
      <c r="E3" s="57"/>
    </row>
    <row r="4" spans="1:5" ht="15.75">
      <c r="D4" s="54"/>
      <c r="E4" s="57"/>
    </row>
    <row r="6" spans="1:5" ht="39" customHeight="1">
      <c r="A6" s="121" t="s">
        <v>426</v>
      </c>
      <c r="B6" s="121"/>
      <c r="C6" s="121"/>
      <c r="D6" s="121"/>
      <c r="E6" s="121"/>
    </row>
    <row r="8" spans="1:5" ht="22.5" customHeight="1">
      <c r="A8" s="44" t="s">
        <v>315</v>
      </c>
      <c r="B8" s="44" t="s">
        <v>316</v>
      </c>
      <c r="C8" s="44" t="s">
        <v>317</v>
      </c>
      <c r="D8" s="44" t="s">
        <v>318</v>
      </c>
      <c r="E8" s="44" t="s">
        <v>319</v>
      </c>
    </row>
    <row r="9" spans="1:5">
      <c r="A9" s="45" t="s">
        <v>320</v>
      </c>
      <c r="B9" s="45" t="s">
        <v>321</v>
      </c>
      <c r="C9" s="46">
        <v>782577</v>
      </c>
      <c r="D9" s="46">
        <v>654107</v>
      </c>
      <c r="E9" s="46">
        <v>654107</v>
      </c>
    </row>
    <row r="10" spans="1:5">
      <c r="A10" s="47" t="s">
        <v>322</v>
      </c>
      <c r="B10" s="48" t="s">
        <v>265</v>
      </c>
      <c r="C10" s="49">
        <v>0</v>
      </c>
      <c r="D10" s="49">
        <v>0</v>
      </c>
      <c r="E10" s="49">
        <v>0</v>
      </c>
    </row>
    <row r="11" spans="1:5">
      <c r="A11" s="47" t="s">
        <v>323</v>
      </c>
      <c r="B11" s="50" t="s">
        <v>324</v>
      </c>
      <c r="C11" s="51">
        <v>20</v>
      </c>
      <c r="D11" s="51">
        <v>20</v>
      </c>
      <c r="E11" s="51">
        <v>20</v>
      </c>
    </row>
    <row r="12" spans="1:5">
      <c r="A12" s="52" t="s">
        <v>325</v>
      </c>
      <c r="B12" s="53" t="s">
        <v>326</v>
      </c>
      <c r="C12" s="51">
        <v>0</v>
      </c>
      <c r="D12" s="49">
        <v>0</v>
      </c>
      <c r="E12" s="49">
        <v>0</v>
      </c>
    </row>
    <row r="13" spans="1:5">
      <c r="A13" s="52" t="s">
        <v>327</v>
      </c>
      <c r="B13" s="53" t="s">
        <v>328</v>
      </c>
      <c r="C13" s="51">
        <v>0</v>
      </c>
      <c r="D13" s="49">
        <v>0</v>
      </c>
      <c r="E13" s="49">
        <v>0</v>
      </c>
    </row>
    <row r="14" spans="1:5">
      <c r="A14" s="52" t="s">
        <v>329</v>
      </c>
      <c r="B14" s="53" t="s">
        <v>330</v>
      </c>
      <c r="C14" s="51">
        <v>0</v>
      </c>
      <c r="D14" s="49">
        <v>0</v>
      </c>
      <c r="E14" s="49">
        <v>0</v>
      </c>
    </row>
    <row r="15" spans="1:5" ht="25.5" customHeight="1">
      <c r="A15" s="52" t="s">
        <v>331</v>
      </c>
      <c r="B15" s="53" t="s">
        <v>332</v>
      </c>
      <c r="C15" s="51">
        <v>0</v>
      </c>
      <c r="D15" s="49">
        <v>0</v>
      </c>
      <c r="E15" s="49">
        <v>0</v>
      </c>
    </row>
    <row r="16" spans="1:5" ht="25.5" customHeight="1">
      <c r="A16" s="52" t="s">
        <v>333</v>
      </c>
      <c r="B16" s="53" t="s">
        <v>334</v>
      </c>
      <c r="C16" s="51">
        <v>0</v>
      </c>
      <c r="D16" s="49">
        <v>0</v>
      </c>
      <c r="E16" s="49">
        <v>0</v>
      </c>
    </row>
    <row r="17" spans="1:5">
      <c r="A17" s="47" t="s">
        <v>335</v>
      </c>
      <c r="B17" s="50" t="s">
        <v>336</v>
      </c>
      <c r="C17" s="51">
        <v>782557</v>
      </c>
      <c r="D17" s="51">
        <v>654087</v>
      </c>
      <c r="E17" s="51">
        <v>654087</v>
      </c>
    </row>
    <row r="18" spans="1:5">
      <c r="A18" s="52" t="s">
        <v>337</v>
      </c>
      <c r="B18" s="53" t="s">
        <v>326</v>
      </c>
      <c r="C18" s="51">
        <v>0</v>
      </c>
      <c r="D18" s="49">
        <v>0</v>
      </c>
      <c r="E18" s="49">
        <v>0</v>
      </c>
    </row>
    <row r="19" spans="1:5">
      <c r="A19" s="52" t="s">
        <v>338</v>
      </c>
      <c r="B19" s="53" t="s">
        <v>328</v>
      </c>
      <c r="C19" s="51">
        <v>47802</v>
      </c>
      <c r="D19" s="49">
        <v>0</v>
      </c>
      <c r="E19" s="49">
        <v>0</v>
      </c>
    </row>
    <row r="20" spans="1:5">
      <c r="A20" s="52" t="s">
        <v>339</v>
      </c>
      <c r="B20" s="53" t="s">
        <v>330</v>
      </c>
      <c r="C20" s="51">
        <v>0</v>
      </c>
      <c r="D20" s="49">
        <v>0</v>
      </c>
      <c r="E20" s="49">
        <v>0</v>
      </c>
    </row>
    <row r="21" spans="1:5" ht="25.5" customHeight="1">
      <c r="A21" s="52" t="s">
        <v>340</v>
      </c>
      <c r="B21" s="53" t="s">
        <v>332</v>
      </c>
      <c r="C21" s="51">
        <v>0</v>
      </c>
      <c r="D21" s="49">
        <v>0</v>
      </c>
      <c r="E21" s="49">
        <v>0</v>
      </c>
    </row>
    <row r="22" spans="1:5" ht="25.5" customHeight="1">
      <c r="A22" s="52" t="s">
        <v>341</v>
      </c>
      <c r="B22" s="53" t="s">
        <v>342</v>
      </c>
      <c r="C22" s="51">
        <v>734755</v>
      </c>
      <c r="D22" s="51">
        <v>654087</v>
      </c>
      <c r="E22" s="51">
        <v>654087</v>
      </c>
    </row>
    <row r="25" spans="1:5" ht="15.75">
      <c r="A25" s="120" t="s">
        <v>423</v>
      </c>
      <c r="B25" s="120"/>
      <c r="C25" s="120"/>
      <c r="D25" s="120"/>
      <c r="E25" s="120"/>
    </row>
  </sheetData>
  <mergeCells count="2">
    <mergeCell ref="A6:E6"/>
    <mergeCell ref="A25:E25"/>
  </mergeCells>
  <printOptions horizontalCentered="1"/>
  <pageMargins left="0.23622047244093999" right="0.23622047244093999" top="0.39370078740157" bottom="0.59055118110236005" header="0.31496062992126" footer="0.31496062992126"/>
  <pageSetup paperSize="9" scale="71" orientation="portrait" r:id="rId1"/>
  <headerFooter>
    <oddFooter>&amp;L&amp;"Times New Roman"&amp;10&amp;Kc0c0c0Ķekavas novads &amp;R&amp;"Times New Roman"&amp;10&amp;Kc0c0c02024, IV ceturksnis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ienemumi-izdevumi</vt:lpstr>
      <vt:lpstr>Kopsavilk pēc funkc.kat.un EKK</vt:lpstr>
      <vt:lpstr>Kopsavilkums ziedojumi pa EKK</vt:lpstr>
      <vt:lpstr>Dotāc_Autoc_indik_plans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Agnese Upīte</cp:lastModifiedBy>
  <dcterms:created xsi:type="dcterms:W3CDTF">2024-09-06T06:40:30Z</dcterms:created>
  <dcterms:modified xsi:type="dcterms:W3CDTF">2025-12-16T12:40:23Z</dcterms:modified>
</cp:coreProperties>
</file>