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85" windowHeight="9330" tabRatio="400" activeTab="0"/>
  </bookViews>
  <sheets>
    <sheet name="Page 0" sheetId="1" r:id="rId1"/>
  </sheets>
  <definedNames/>
  <calcPr fullCalcOnLoad="1"/>
</workbook>
</file>

<file path=xl/sharedStrings.xml><?xml version="1.0" encoding="utf-8"?>
<sst xmlns="http://schemas.openxmlformats.org/spreadsheetml/2006/main" count="421" uniqueCount="316">
  <si>
    <t>1. IESTĀŽU UZTURĒŠANA, PASĀKUMI</t>
  </si>
  <si>
    <t>Kods</t>
  </si>
  <si>
    <t>Nosaukums</t>
  </si>
  <si>
    <t>Kopā</t>
  </si>
  <si>
    <t>Atlīdzība
1000</t>
  </si>
  <si>
    <t>Preces, pakalpojumi
2000</t>
  </si>
  <si>
    <t>Dotācijas
3000</t>
  </si>
  <si>
    <t>Procenti
4000</t>
  </si>
  <si>
    <t>Pamatlī- dzekļi
5000</t>
  </si>
  <si>
    <t>Pabalsti
6000</t>
  </si>
  <si>
    <t>Transfērti
7000</t>
  </si>
  <si>
    <t>8000/ 9000</t>
  </si>
  <si>
    <t>01.000  Vispārējie valdības dienesti</t>
  </si>
  <si>
    <t>01.110</t>
  </si>
  <si>
    <t xml:space="preserve">Dobeles novada pašvaldība </t>
  </si>
  <si>
    <t>DNP politiskā vara</t>
  </si>
  <si>
    <t>Dzimtsaraksti</t>
  </si>
  <si>
    <t>Annenieku pagasta pārvalde</t>
  </si>
  <si>
    <t>Auru pagasta pārvalde</t>
  </si>
  <si>
    <t>Bērzes pagasta pārvalde</t>
  </si>
  <si>
    <t>Bikstu pagasta pārvalde</t>
  </si>
  <si>
    <t>Dobeles pagasta pārvalde</t>
  </si>
  <si>
    <t>Jaunbērzes pagasta pārvalde</t>
  </si>
  <si>
    <t>Krimūnu pagasta pārvalde</t>
  </si>
  <si>
    <t>Naudītes KAP</t>
  </si>
  <si>
    <t>Penkules pagasta pārvalde</t>
  </si>
  <si>
    <t>Zebrenes KAP</t>
  </si>
  <si>
    <t>Penkules dienas centrs</t>
  </si>
  <si>
    <t>Auces pilsētas pārvalde</t>
  </si>
  <si>
    <t>Ukru pagasta KAP</t>
  </si>
  <si>
    <t>Lielauces pagasta pārvalde</t>
  </si>
  <si>
    <t>Īles pagasta KAP</t>
  </si>
  <si>
    <t>Bēnes pagasta pārvalde</t>
  </si>
  <si>
    <t>Tērvetes pagasta pārvalde</t>
  </si>
  <si>
    <t>Bukaišu KAP</t>
  </si>
  <si>
    <t>Augstkalnes pagasta pārvalde</t>
  </si>
  <si>
    <t>Dobeles KAC</t>
  </si>
  <si>
    <t>Tērvetes KAC</t>
  </si>
  <si>
    <t>Auce KAC</t>
  </si>
  <si>
    <t>Dienas centrs Tērvete</t>
  </si>
  <si>
    <t>Brīvības iela 7-maksas pakalpojumi</t>
  </si>
  <si>
    <t>01.720</t>
  </si>
  <si>
    <t>Kredītu procentu nomaksa(01.720)</t>
  </si>
  <si>
    <t>01.890</t>
  </si>
  <si>
    <t>Līdzekļi neparedzētiem izdevumiem</t>
  </si>
  <si>
    <t>01.000</t>
  </si>
  <si>
    <t>03.000  Sabiedriskā kārtība un drošība</t>
  </si>
  <si>
    <t>03.110</t>
  </si>
  <si>
    <t>03.200</t>
  </si>
  <si>
    <t>Ugunsdrošība -Tērvetes pagasts</t>
  </si>
  <si>
    <t>Ugunsdrošība - Jaunbērzes pagasts</t>
  </si>
  <si>
    <t>03.310</t>
  </si>
  <si>
    <t>Bāriņtiesa</t>
  </si>
  <si>
    <t>03.000</t>
  </si>
  <si>
    <t>04.000  Ekonomiskā darbība</t>
  </si>
  <si>
    <t>04.120</t>
  </si>
  <si>
    <t>Bezdarbnieki sabiedriskos darbos</t>
  </si>
  <si>
    <t>04.210</t>
  </si>
  <si>
    <t>Nekustamā īpašuma nodaļa</t>
  </si>
  <si>
    <t>04.430</t>
  </si>
  <si>
    <t>Būvvaldes nodaļa</t>
  </si>
  <si>
    <t>04.510</t>
  </si>
  <si>
    <t>Liepu ielas Dobelē pārbūve</t>
  </si>
  <si>
    <t>Viestura ielas pārbūve Dobelē, Dobeles novada</t>
  </si>
  <si>
    <t>Skolas ielas seguma atjaunošana, Auru pagasta</t>
  </si>
  <si>
    <t>Jāņa Čakstes ielas pārbūve, Dobelē</t>
  </si>
  <si>
    <t>Projekti-atsavinot pašvaldības īpašumus</t>
  </si>
  <si>
    <t>04.730</t>
  </si>
  <si>
    <t xml:space="preserve">Tūrisma informācijas centrs </t>
  </si>
  <si>
    <t>04.000</t>
  </si>
  <si>
    <t>05.000  Vides aizsardzība</t>
  </si>
  <si>
    <t>05.200</t>
  </si>
  <si>
    <t>Attīrīšanas ietaises Tērvete</t>
  </si>
  <si>
    <t xml:space="preserve">Lietus kanalizācija un meliorācija </t>
  </si>
  <si>
    <t>05.300</t>
  </si>
  <si>
    <t xml:space="preserve">Pārējā vides aizsardzība </t>
  </si>
  <si>
    <t>05.000</t>
  </si>
  <si>
    <t>06.000  Mājokļu un komunālā saimniecība</t>
  </si>
  <si>
    <t>06.200</t>
  </si>
  <si>
    <t xml:space="preserve">Dobeles pilsētas stadiona rekonstrukcija </t>
  </si>
  <si>
    <t>Attīstības un plānošanas nodaļa</t>
  </si>
  <si>
    <t xml:space="preserve">LEADER projekti </t>
  </si>
  <si>
    <t>06.300</t>
  </si>
  <si>
    <t>Ūdensapgāde - Dobele</t>
  </si>
  <si>
    <t>Ūdensapgāde - Tērvete</t>
  </si>
  <si>
    <t>06.400</t>
  </si>
  <si>
    <t>Ielu apgaismojuma tīkla uzturēšana</t>
  </si>
  <si>
    <t>Apgaismojuma energoefektivitātes uzlabošana</t>
  </si>
  <si>
    <t>Elektroenerģija ielu apgaismojumam</t>
  </si>
  <si>
    <t>06.600</t>
  </si>
  <si>
    <t>Mājokļu attīstība - Auce</t>
  </si>
  <si>
    <t>Mājokļu attīstība-Tērvetes pagasts</t>
  </si>
  <si>
    <t>Mājokļu attīstība - Ukru pagasts</t>
  </si>
  <si>
    <t>Mājokļu attīstība - Lielauces pagasts</t>
  </si>
  <si>
    <t>Mājokļu attīstība - Īles pagasts</t>
  </si>
  <si>
    <t>Mājokļu attīstība - Bēnes pagasts</t>
  </si>
  <si>
    <t>Mājokļu attīstība - Bukaišu pagasts</t>
  </si>
  <si>
    <t>Mājokļu attīstība - Augstskalnes pagasts</t>
  </si>
  <si>
    <t>Mājokļu attīstība - Annenieku pagasts</t>
  </si>
  <si>
    <t>Mājokļu attīstība - Auru pagasts</t>
  </si>
  <si>
    <t>Mājokļu attīstība - Bērzes pagasts</t>
  </si>
  <si>
    <t>Mājokļu attīstība - Bikstu pagasts</t>
  </si>
  <si>
    <t>Mājokļu attīstība - Dobeles pagasts</t>
  </si>
  <si>
    <t>Mājokļu attīstība - Jaunbērzes pagasts</t>
  </si>
  <si>
    <t>Mājokļu attīstība - Krimūnu pagasts</t>
  </si>
  <si>
    <t>Mājokļu attīstība - Naudītes pagasts</t>
  </si>
  <si>
    <t>Mājokļu attīstība - Penkules pagasts</t>
  </si>
  <si>
    <t>Mājokļu attīstība - Zebrenes pagasts</t>
  </si>
  <si>
    <t>Rotaļu laukumu uzturēšana</t>
  </si>
  <si>
    <t>Sabiedriskās tualetes uzturēšana</t>
  </si>
  <si>
    <t>Pilsētas noformēšana svētkos</t>
  </si>
  <si>
    <t>Novada teritorijas kopšana</t>
  </si>
  <si>
    <t>Klaiņojošu dzīvnieku apsaimniekošana</t>
  </si>
  <si>
    <t>Novada labiekārtošanas darbi</t>
  </si>
  <si>
    <t>Zaļumsaimniecība</t>
  </si>
  <si>
    <t>Tērvetes labiekārtošana</t>
  </si>
  <si>
    <t>Transports Tērvete</t>
  </si>
  <si>
    <t>Mājas Labrenči siltināšanas projekts</t>
  </si>
  <si>
    <t>Labrenči katlu māja</t>
  </si>
  <si>
    <t xml:space="preserve"> Komunālā nodaļa</t>
  </si>
  <si>
    <t>Kroņauce katlu māja</t>
  </si>
  <si>
    <t>Bērzes "Atpūtas" uzturēšana</t>
  </si>
  <si>
    <t>06.000</t>
  </si>
  <si>
    <t>07.000  Veselība</t>
  </si>
  <si>
    <t>07.210</t>
  </si>
  <si>
    <t>Veselības veicināšana, slimību profilakse -  ESF projekts</t>
  </si>
  <si>
    <t>Veselības aprūpe - Ukru pagasts</t>
  </si>
  <si>
    <t>Veselības aprūpe- Auru pagasts</t>
  </si>
  <si>
    <t>Veselības aprūpe- Bērzes pagasts</t>
  </si>
  <si>
    <t>Veselības aprūpe-Dobeles pagasts</t>
  </si>
  <si>
    <t>Veselības aprūpe - Naudītes pagasts</t>
  </si>
  <si>
    <t>Veselības aprūpe - Penkules pagasts</t>
  </si>
  <si>
    <t>07.000</t>
  </si>
  <si>
    <t>08.000  Atpūta, kultūra un reliģija</t>
  </si>
  <si>
    <t>08.110</t>
  </si>
  <si>
    <t>Dobeles novada Sporta pārvalde</t>
  </si>
  <si>
    <t>Dobeles sporta centrs</t>
  </si>
  <si>
    <t xml:space="preserve">Penkules sporta centrs </t>
  </si>
  <si>
    <t xml:space="preserve">Īles pagasta sporta centrs </t>
  </si>
  <si>
    <t xml:space="preserve">Tērvetes sporta centrs </t>
  </si>
  <si>
    <t>Auces sporta centrs (Vītiņu pagasts)</t>
  </si>
  <si>
    <t xml:space="preserve">Bēnes sporta centrs </t>
  </si>
  <si>
    <t>Novada sports-pasākumi</t>
  </si>
  <si>
    <t>Sports pagastos - Dobeles pilsēta</t>
  </si>
  <si>
    <t>Sports pagastos  - Annenieku pagasts</t>
  </si>
  <si>
    <t>Sports pagastos  - Auru pagasts</t>
  </si>
  <si>
    <t>Sports pagastos  - Dobeles pagasts</t>
  </si>
  <si>
    <t>Sports pagastos - Jaunbērzes pagasts</t>
  </si>
  <si>
    <t>Sports pagastos  - Krimūnu pagasts</t>
  </si>
  <si>
    <t>Sports pagastos - Naudītes pagasts</t>
  </si>
  <si>
    <t>Sports pagastos - Zebrenes pagasts</t>
  </si>
  <si>
    <t xml:space="preserve">Bikstu sporta zāle </t>
  </si>
  <si>
    <t>08.210</t>
  </si>
  <si>
    <t xml:space="preserve">Dobeles novada centrālā bibliotēka </t>
  </si>
  <si>
    <t xml:space="preserve">Annenieku bibliotēka </t>
  </si>
  <si>
    <t xml:space="preserve">Bikstu bibliotēka </t>
  </si>
  <si>
    <t xml:space="preserve">Penkules bibliotēka </t>
  </si>
  <si>
    <t xml:space="preserve">Naudītes bibliotēka </t>
  </si>
  <si>
    <t xml:space="preserve">Jaunbērzes bibliotēka </t>
  </si>
  <si>
    <t xml:space="preserve">Šķibes bibliotēka </t>
  </si>
  <si>
    <t xml:space="preserve">Zebrens bibliotēka </t>
  </si>
  <si>
    <t xml:space="preserve">Lejasstrazdu bibliotēka </t>
  </si>
  <si>
    <t xml:space="preserve">Aizstrautnieku bibliotēka </t>
  </si>
  <si>
    <t xml:space="preserve">Krimūnu bibliotēka </t>
  </si>
  <si>
    <t xml:space="preserve">Tērvetes bibliotēka </t>
  </si>
  <si>
    <t xml:space="preserve">Bukaišu bibliotēka </t>
  </si>
  <si>
    <t xml:space="preserve">Augstkalnes bibliotēka </t>
  </si>
  <si>
    <t xml:space="preserve">Auces bibliotēka </t>
  </si>
  <si>
    <t xml:space="preserve">Bēnes bibliotēka </t>
  </si>
  <si>
    <t xml:space="preserve">Bites bibliotēka </t>
  </si>
  <si>
    <t xml:space="preserve">Īles bibliotēka </t>
  </si>
  <si>
    <t xml:space="preserve">Lielauces bibliotēka </t>
  </si>
  <si>
    <t>Ukru bibliotēka</t>
  </si>
  <si>
    <t xml:space="preserve">Vītiņu bibliotēka </t>
  </si>
  <si>
    <t>08.220</t>
  </si>
  <si>
    <t>Dobeles novada novadpētniecības muzejs</t>
  </si>
  <si>
    <t>08.230</t>
  </si>
  <si>
    <t xml:space="preserve">Bikstu Tautas nams </t>
  </si>
  <si>
    <t xml:space="preserve">Dobeles pilsētas Kutlūras nams </t>
  </si>
  <si>
    <t xml:space="preserve">Auces pilsētas Kultūras nams </t>
  </si>
  <si>
    <t>Bēnes Tautas nams</t>
  </si>
  <si>
    <t xml:space="preserve">Penkules Tautas nams </t>
  </si>
  <si>
    <t xml:space="preserve">Jaunbērzes Tautas nams </t>
  </si>
  <si>
    <t xml:space="preserve">Īles Tautas nams </t>
  </si>
  <si>
    <t xml:space="preserve">Kaķenieku Tautas nams </t>
  </si>
  <si>
    <t xml:space="preserve">Lielauces Tautas nams </t>
  </si>
  <si>
    <t xml:space="preserve">Ukru Tautas nams </t>
  </si>
  <si>
    <t xml:space="preserve">Vītiņu Tautas nams </t>
  </si>
  <si>
    <t xml:space="preserve">Tērvetes Tautas nams </t>
  </si>
  <si>
    <t xml:space="preserve">Bukaišu Tautas nams </t>
  </si>
  <si>
    <t xml:space="preserve">Novada kultūras pasākumi </t>
  </si>
  <si>
    <t xml:space="preserve">Krimūnu tautas nams </t>
  </si>
  <si>
    <t>Kultūras pasākumi Naudīte/Auri/Zebrene/</t>
  </si>
  <si>
    <t>08.290</t>
  </si>
  <si>
    <t>Dziesmu un deju svētki</t>
  </si>
  <si>
    <t>Novada pašdarbības kolektīvi</t>
  </si>
  <si>
    <t xml:space="preserve">Dobeles pils </t>
  </si>
  <si>
    <t xml:space="preserve">Amatu māja </t>
  </si>
  <si>
    <t>08.610</t>
  </si>
  <si>
    <t>Dobeles novada kultūras pārvalde</t>
  </si>
  <si>
    <t>08.000</t>
  </si>
  <si>
    <t>09.000  Izglītība</t>
  </si>
  <si>
    <t>09.110</t>
  </si>
  <si>
    <t>Valodiņa PII</t>
  </si>
  <si>
    <t>Spodrītis PII</t>
  </si>
  <si>
    <t>Zvaniņš PII</t>
  </si>
  <si>
    <t>Jāņtārpiņš PII</t>
  </si>
  <si>
    <t>Minkuparks PII</t>
  </si>
  <si>
    <t>Auriņš PII</t>
  </si>
  <si>
    <t>Riekstiņš PII</t>
  </si>
  <si>
    <t>Vecauce Auces PII</t>
  </si>
  <si>
    <t>Pīlādzītis Auces PII</t>
  </si>
  <si>
    <t>Rūķīši Bēnes PII</t>
  </si>
  <si>
    <t>A.Brigaderes PG "Sprīdītis"</t>
  </si>
  <si>
    <t xml:space="preserve">Remontdarbi novada izglītības iestādēs </t>
  </si>
  <si>
    <t>09.210</t>
  </si>
  <si>
    <t>1.vidusskola</t>
  </si>
  <si>
    <t>Dobeles sākumskola (Dainu iela)</t>
  </si>
  <si>
    <t>Ģimnāzija</t>
  </si>
  <si>
    <t>Auces vidusskola</t>
  </si>
  <si>
    <t>Lejasstrazdu sākumskola</t>
  </si>
  <si>
    <t>Bikstu pamatskola</t>
  </si>
  <si>
    <t>Gardenes pamatskola</t>
  </si>
  <si>
    <t>Mežinieku pamatskola</t>
  </si>
  <si>
    <t>Penkules pamatskola</t>
  </si>
  <si>
    <t>Bēnes pamatskola</t>
  </si>
  <si>
    <t>Augstkalnes pamatskola</t>
  </si>
  <si>
    <t>Annas Brigaderes pamatskola</t>
  </si>
  <si>
    <t>Bērzupes speciālā pamatskola</t>
  </si>
  <si>
    <t>Dobeles Amatniecības un vispārizglītojošā vidusskola</t>
  </si>
  <si>
    <t xml:space="preserve">Remontdarbi novada skolās </t>
  </si>
  <si>
    <t>Skolēnu autobusi Tērvete</t>
  </si>
  <si>
    <t>09.510</t>
  </si>
  <si>
    <t>Auces Mūzikas un mākslas skola</t>
  </si>
  <si>
    <t>Bēnes Mūzikas un mākslas skola</t>
  </si>
  <si>
    <t>Jaunatnes  iniciatīvu un veselības centrs</t>
  </si>
  <si>
    <t>09.810</t>
  </si>
  <si>
    <t>09.820</t>
  </si>
  <si>
    <t>Dienesta viesnīca Katoļu iela</t>
  </si>
  <si>
    <t>Izglītības savstarpējie norēķini</t>
  </si>
  <si>
    <t>Izglītības pasākumi</t>
  </si>
  <si>
    <t>Individuālo kompetenču atbalsts Nr. 8.3.2.2/16/J/001</t>
  </si>
  <si>
    <t>Atbalsts priekšlaicīgai mācību pārtraukšanas samazināšanai Nr. 8.3.4.0/16/J001</t>
  </si>
  <si>
    <t>DAVV Nr.8.5.1.0/16/I/001</t>
  </si>
  <si>
    <t>Erasmus Bērzupe Nr.2019-1-RO01-KA229-063155-3</t>
  </si>
  <si>
    <t>Erasmus Bērzupe Nr.2020-1-DL01-KA 229-0816 II-4</t>
  </si>
  <si>
    <t>Erasmus PII Spodrītis Nr.2020-1-N001-KA229-076479-2</t>
  </si>
  <si>
    <t>Erasmus projekts-Auces vidusskola</t>
  </si>
  <si>
    <t>Erasmus DAVV Nr.2023-1-LV01-KA122-VET</t>
  </si>
  <si>
    <t>DJIVC projekti</t>
  </si>
  <si>
    <t xml:space="preserve"> Proti un dari  DJIVC projekts</t>
  </si>
  <si>
    <t>PIUAC Dobele</t>
  </si>
  <si>
    <t>PIUAC projekti NVA</t>
  </si>
  <si>
    <t>Zemgales uzņēmējdarbības vides attīstība un uzņēmēju konkurētspējas veicināšana/SMEPRO 2</t>
  </si>
  <si>
    <t>09.000</t>
  </si>
  <si>
    <t>10.000  Sociālā aizsardzība</t>
  </si>
  <si>
    <t>10.200</t>
  </si>
  <si>
    <t>SAC Tērvete</t>
  </si>
  <si>
    <t>10.400</t>
  </si>
  <si>
    <t>Lejasstrazdi ĢAC</t>
  </si>
  <si>
    <t>10.700</t>
  </si>
  <si>
    <t>Atbasts mājsaimniecībām apkures sezonai</t>
  </si>
  <si>
    <t>Pašvaldības pabalsti iedzīvotājiem</t>
  </si>
  <si>
    <t xml:space="preserve">Dienas centrs SOLIS </t>
  </si>
  <si>
    <t xml:space="preserve">Dienas centrs pensijas vecuma cilvēkiem STARIŅŠ </t>
  </si>
  <si>
    <t>Atbalsta centrs ģimenēm SPC</t>
  </si>
  <si>
    <t xml:space="preserve">Invalīdu asistenti </t>
  </si>
  <si>
    <t xml:space="preserve">SPC projekts pieaugušo rehabilitācijai </t>
  </si>
  <si>
    <t>SPC Bērnu rehabilitācija institūcija (LBF)</t>
  </si>
  <si>
    <t xml:space="preserve">Sociālas palīdzības pabalsti </t>
  </si>
  <si>
    <t xml:space="preserve">Izdevumi brīpratīgo iniciatīvu izpildei </t>
  </si>
  <si>
    <t xml:space="preserve">Projekts-rehabilitācija dzīvesvietā </t>
  </si>
  <si>
    <t>10.910</t>
  </si>
  <si>
    <t>Grupu dzīvokļi</t>
  </si>
  <si>
    <t xml:space="preserve">Sociālais dienests </t>
  </si>
  <si>
    <t>Aprūpes mājās birojs</t>
  </si>
  <si>
    <t xml:space="preserve">Auces dienas centrs "Balta māja" </t>
  </si>
  <si>
    <t xml:space="preserve">Lielauces pansija </t>
  </si>
  <si>
    <t>Higiēnas centrs Aucē</t>
  </si>
  <si>
    <t xml:space="preserve">Dienas atbalsta centrs "Bēne" </t>
  </si>
  <si>
    <t>10.920</t>
  </si>
  <si>
    <t>Atver sirdi Zemgalē - ESF projekts</t>
  </si>
  <si>
    <t xml:space="preserve">DI Dobeles novada projekts </t>
  </si>
  <si>
    <t xml:space="preserve">Ģimenes asistenta pakalpojuma aprobēšana-LM pilotprojekts </t>
  </si>
  <si>
    <t xml:space="preserve">Atelpas brīža pakalpojums ĢAC Lejasstrazdi </t>
  </si>
  <si>
    <t>Savstarpējie norēķini par uzturēšanos soc. iestādēs</t>
  </si>
  <si>
    <t>Dotācijas/atbalsts sabiedriskajām organizācijām</t>
  </si>
  <si>
    <t>Vides pieejamības nodrošināšanas pasākumi Dobeles novada pašvaldības ēkās</t>
  </si>
  <si>
    <t>10.000</t>
  </si>
  <si>
    <t>PAVISAM</t>
  </si>
  <si>
    <t>grozījumi</t>
  </si>
  <si>
    <t>Izglītības pārvalde</t>
  </si>
  <si>
    <t>SAC Tērvete siltināšanas projekts</t>
  </si>
  <si>
    <t>Kopā budžeta grozījumi</t>
  </si>
  <si>
    <t>Kopā pēc budžeta grozījumiem</t>
  </si>
  <si>
    <t>Finansēšana</t>
  </si>
  <si>
    <t>Kredītu pamatsummas nomaksa</t>
  </si>
  <si>
    <t>Ieguldījumi SIA "Dobeles komunālie pakalpojumi" pamatkapitālā</t>
  </si>
  <si>
    <t>Ieguldījumi SIA "Dobeles ūdens" pamatkapitālā</t>
  </si>
  <si>
    <t>Ieguldījumi SIA "Auces komunālie pakalpojumi" pamatkapitālā</t>
  </si>
  <si>
    <t>Atlikums uz gada beigām</t>
  </si>
  <si>
    <t xml:space="preserve">Projekts-rehabilitācija dzīvesvietā pilngadīgām personām </t>
  </si>
  <si>
    <t>Dobeles Mūzikas skola</t>
  </si>
  <si>
    <t>Dobeles Mākslas skola</t>
  </si>
  <si>
    <t>Dobeles Sporta skola</t>
  </si>
  <si>
    <t>Ābolītis PII</t>
  </si>
  <si>
    <t>Kapu apsaimniekošana</t>
  </si>
  <si>
    <t>Autoceļi</t>
  </si>
  <si>
    <t>Dobeles novada Pašvaldības policija</t>
  </si>
  <si>
    <t>Pārrobežu sadarbība sab. pakalpojumu drošības un efektivitātes uzlabošanai LLI-499</t>
  </si>
  <si>
    <t>"Dobeles novada pašvaldības budžets 2023. gadam"</t>
  </si>
  <si>
    <t>2. pielikums</t>
  </si>
  <si>
    <t>Dobeles novada pašvaldības 28.09.2023.</t>
  </si>
  <si>
    <t>saistošajiem noteikumiem Nr. 23</t>
  </si>
  <si>
    <t>Dobeles novada pašvaldības  2023. gada pamatbudžeta izdevumi</t>
  </si>
  <si>
    <r>
      <t xml:space="preserve">Finanšu un grāmatvedības nodaļas vadītāja </t>
    </r>
    <r>
      <rPr>
        <i/>
        <sz val="9.75"/>
        <color indexed="9"/>
        <rFont val="Arial"/>
        <family val="2"/>
      </rPr>
      <t>J. Kalniņa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</si>
</sst>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38">
    <font>
      <sz val="12"/>
      <color indexed="63"/>
      <name val="Arial"/>
      <family val="0"/>
    </font>
    <font>
      <b/>
      <sz val="12"/>
      <color indexed="9"/>
      <name val="Arial"/>
      <family val="2"/>
    </font>
    <font>
      <sz val="9.75"/>
      <color indexed="9"/>
      <name val="Arial"/>
      <family val="2"/>
    </font>
    <font>
      <i/>
      <sz val="9"/>
      <color indexed="9"/>
      <name val="Arial"/>
      <family val="2"/>
    </font>
    <font>
      <b/>
      <sz val="9.75"/>
      <color indexed="9"/>
      <name val="Arial"/>
      <family val="2"/>
    </font>
    <font>
      <i/>
      <sz val="9"/>
      <name val="Arial"/>
      <family val="2"/>
    </font>
    <font>
      <b/>
      <i/>
      <sz val="9"/>
      <color indexed="9"/>
      <name val="Arial"/>
      <family val="2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12"/>
      <name val="Calibri"/>
      <family val="2"/>
    </font>
    <font>
      <b/>
      <sz val="11"/>
      <color indexed="8"/>
      <name val="Calibri"/>
      <family val="2"/>
    </font>
    <font>
      <i/>
      <sz val="11"/>
      <color indexed="12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2"/>
      <name val="Calibri"/>
      <family val="2"/>
    </font>
    <font>
      <sz val="18"/>
      <color indexed="9"/>
      <name val="Calibri Light"/>
      <family val="2"/>
    </font>
    <font>
      <sz val="11"/>
      <color indexed="10"/>
      <name val="Calibri"/>
      <family val="2"/>
    </font>
    <font>
      <i/>
      <sz val="9.75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8899817466736"/>
        <bgColor indexed="64"/>
      </patternFill>
    </fill>
    <fill>
      <patternFill patternType="solid">
        <fgColor theme="5" tint="0.7998899817466736"/>
        <bgColor indexed="64"/>
      </patternFill>
    </fill>
    <fill>
      <patternFill patternType="solid">
        <fgColor theme="6" tint="0.7998899817466736"/>
        <bgColor indexed="64"/>
      </patternFill>
    </fill>
    <fill>
      <patternFill patternType="solid">
        <fgColor theme="7" tint="0.7998899817466736"/>
        <bgColor indexed="64"/>
      </patternFill>
    </fill>
    <fill>
      <patternFill patternType="solid">
        <fgColor theme="8" tint="0.7998899817466736"/>
        <bgColor indexed="64"/>
      </patternFill>
    </fill>
    <fill>
      <patternFill patternType="solid">
        <fgColor theme="9" tint="0.7998899817466736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000072479248"/>
        <bgColor indexed="64"/>
      </patternFill>
    </fill>
    <fill>
      <patternFill patternType="solid">
        <fgColor theme="5" tint="0.5999000072479248"/>
        <bgColor indexed="64"/>
      </patternFill>
    </fill>
    <fill>
      <patternFill patternType="solid">
        <fgColor theme="6" tint="0.5999000072479248"/>
        <bgColor indexed="64"/>
      </patternFill>
    </fill>
    <fill>
      <patternFill patternType="solid">
        <fgColor theme="7" tint="0.5999000072479248"/>
        <bgColor indexed="64"/>
      </patternFill>
    </fill>
    <fill>
      <patternFill patternType="solid">
        <fgColor theme="8" tint="0.5999000072479248"/>
        <bgColor indexed="64"/>
      </patternFill>
    </fill>
    <fill>
      <patternFill patternType="solid">
        <fgColor theme="9" tint="0.5999000072479248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1499000042676925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8999962806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90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4" fillId="38" borderId="0" applyNumberFormat="0" applyBorder="0" applyAlignment="0" applyProtection="0"/>
    <xf numFmtId="0" fontId="25" fillId="39" borderId="1" applyNumberFormat="0" applyAlignment="0" applyProtection="0"/>
    <xf numFmtId="0" fontId="26" fillId="40" borderId="2" applyNumberFormat="0" applyAlignment="0" applyProtection="0"/>
    <xf numFmtId="0" fontId="27" fillId="0" borderId="0" applyNumberFormat="0" applyFill="0" applyBorder="0" applyAlignment="0" applyProtection="0"/>
    <xf numFmtId="0" fontId="28" fillId="41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42" borderId="1" applyNumberFormat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8" fillId="41" borderId="0" applyNumberFormat="0" applyBorder="0" applyAlignment="0" applyProtection="0"/>
    <xf numFmtId="0" fontId="33" fillId="0" borderId="6" applyNumberFormat="0" applyFill="0" applyAlignment="0" applyProtection="0"/>
    <xf numFmtId="0" fontId="34" fillId="43" borderId="0" applyNumberFormat="0" applyBorder="0" applyAlignment="0" applyProtection="0"/>
    <xf numFmtId="0" fontId="0" fillId="44" borderId="7" applyNumberFormat="0" applyFont="0" applyAlignment="0" applyProtection="0"/>
    <xf numFmtId="0" fontId="35" fillId="39" borderId="8" applyNumberFormat="0" applyAlignment="0" applyProtection="0"/>
    <xf numFmtId="0" fontId="27" fillId="0" borderId="0" applyNumberFormat="0" applyFill="0" applyBorder="0" applyAlignment="0" applyProtection="0"/>
    <xf numFmtId="0" fontId="26" fillId="40" borderId="2" applyNumberFormat="0" applyAlignment="0" applyProtection="0"/>
    <xf numFmtId="0" fontId="0" fillId="44" borderId="7" applyNumberFormat="0" applyFont="0" applyAlignment="0" applyProtection="0"/>
    <xf numFmtId="0" fontId="33" fillId="0" borderId="6" applyNumberFormat="0" applyFill="0" applyAlignment="0" applyProtection="0"/>
    <xf numFmtId="0" fontId="24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29" fillId="0" borderId="3" applyNumberFormat="0" applyFill="0" applyAlignment="0" applyProtection="0"/>
    <xf numFmtId="0" fontId="30" fillId="0" borderId="10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47">
    <xf numFmtId="0" fontId="0" fillId="0" borderId="0" xfId="0" applyAlignment="1">
      <alignment horizontal="left" vertical="top" wrapText="1"/>
    </xf>
    <xf numFmtId="0" fontId="3" fillId="0" borderId="11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2" xfId="0" applyNumberFormat="1" applyFont="1" applyFill="1" applyBorder="1" applyAlignment="1" applyProtection="1">
      <alignment horizontal="left" vertical="center" wrapText="1" readingOrder="1"/>
      <protection/>
    </xf>
    <xf numFmtId="0" fontId="3" fillId="0" borderId="12" xfId="0" applyNumberFormat="1" applyFont="1" applyFill="1" applyBorder="1" applyAlignment="1" applyProtection="1">
      <alignment horizontal="center" vertical="center" wrapText="1" readingOrder="1"/>
      <protection/>
    </xf>
    <xf numFmtId="0" fontId="3" fillId="0" borderId="12" xfId="0" applyNumberFormat="1" applyFont="1" applyFill="1" applyBorder="1" applyAlignment="1" applyProtection="1">
      <alignment horizontal="center" wrapText="1" readingOrder="1"/>
      <protection/>
    </xf>
    <xf numFmtId="0" fontId="2" fillId="0" borderId="13" xfId="0" applyNumberFormat="1" applyFont="1" applyFill="1" applyBorder="1" applyAlignment="1" applyProtection="1">
      <alignment horizontal="left" vertical="top" readingOrder="1"/>
      <protection/>
    </xf>
    <xf numFmtId="0" fontId="2" fillId="0" borderId="12" xfId="0" applyNumberFormat="1" applyFont="1" applyFill="1" applyBorder="1" applyAlignment="1" applyProtection="1">
      <alignment horizontal="left" vertical="top" readingOrder="1"/>
      <protection/>
    </xf>
    <xf numFmtId="3" fontId="2" fillId="0" borderId="14" xfId="0" applyNumberFormat="1" applyFont="1" applyFill="1" applyBorder="1" applyAlignment="1" applyProtection="1">
      <alignment horizontal="right" vertical="center" readingOrder="1"/>
      <protection/>
    </xf>
    <xf numFmtId="3" fontId="2" fillId="0" borderId="13" xfId="0" applyNumberFormat="1" applyFont="1" applyFill="1" applyBorder="1" applyAlignment="1" applyProtection="1">
      <alignment horizontal="right" vertical="center" readingOrder="1"/>
      <protection/>
    </xf>
    <xf numFmtId="0" fontId="4" fillId="45" borderId="11" xfId="0" applyNumberFormat="1" applyFont="1" applyFill="1" applyBorder="1" applyAlignment="1" applyProtection="1">
      <alignment horizontal="center" vertical="center" wrapText="1" readingOrder="1"/>
      <protection/>
    </xf>
    <xf numFmtId="3" fontId="2" fillId="45" borderId="14" xfId="0" applyNumberFormat="1" applyFont="1" applyFill="1" applyBorder="1" applyAlignment="1" applyProtection="1">
      <alignment horizontal="right" vertical="center" readingOrder="1"/>
      <protection/>
    </xf>
    <xf numFmtId="3" fontId="2" fillId="45" borderId="13" xfId="0" applyNumberFormat="1" applyFont="1" applyFill="1" applyBorder="1" applyAlignment="1" applyProtection="1">
      <alignment horizontal="right" vertical="center" readingOrder="1"/>
      <protection/>
    </xf>
    <xf numFmtId="0" fontId="4" fillId="0" borderId="13" xfId="0" applyNumberFormat="1" applyFont="1" applyFill="1" applyBorder="1" applyAlignment="1" applyProtection="1">
      <alignment horizontal="left" vertical="center" readingOrder="1"/>
      <protection/>
    </xf>
    <xf numFmtId="0" fontId="4" fillId="0" borderId="11" xfId="0" applyNumberFormat="1" applyFont="1" applyFill="1" applyBorder="1" applyAlignment="1" applyProtection="1">
      <alignment horizontal="center" vertical="center" wrapText="1" readingOrder="1"/>
      <protection/>
    </xf>
    <xf numFmtId="3" fontId="4" fillId="0" borderId="14" xfId="0" applyNumberFormat="1" applyFont="1" applyFill="1" applyBorder="1" applyAlignment="1" applyProtection="1">
      <alignment horizontal="right" vertical="center" readingOrder="1"/>
      <protection/>
    </xf>
    <xf numFmtId="3" fontId="2" fillId="46" borderId="13" xfId="0" applyNumberFormat="1" applyFont="1" applyFill="1" applyBorder="1" applyAlignment="1" applyProtection="1">
      <alignment horizontal="right" vertical="center" readingOrder="1"/>
      <protection/>
    </xf>
    <xf numFmtId="3" fontId="2" fillId="46" borderId="14" xfId="0" applyNumberFormat="1" applyFont="1" applyFill="1" applyBorder="1" applyAlignment="1" applyProtection="1">
      <alignment horizontal="right" vertical="center" readingOrder="1"/>
      <protection/>
    </xf>
    <xf numFmtId="0" fontId="4" fillId="45" borderId="13" xfId="0" applyNumberFormat="1" applyFont="1" applyFill="1" applyBorder="1" applyAlignment="1" applyProtection="1">
      <alignment horizontal="left" vertical="center" readingOrder="1"/>
      <protection/>
    </xf>
    <xf numFmtId="3" fontId="4" fillId="45" borderId="14" xfId="0" applyNumberFormat="1" applyFont="1" applyFill="1" applyBorder="1" applyAlignment="1" applyProtection="1">
      <alignment horizontal="right" vertical="center" readingOrder="1"/>
      <protection/>
    </xf>
    <xf numFmtId="3" fontId="4" fillId="47" borderId="14" xfId="0" applyNumberFormat="1" applyFont="1" applyFill="1" applyBorder="1" applyAlignment="1" applyProtection="1">
      <alignment horizontal="right" vertical="center" readingOrder="1"/>
      <protection/>
    </xf>
    <xf numFmtId="49" fontId="2" fillId="0" borderId="13" xfId="0" applyNumberFormat="1" applyFont="1" applyFill="1" applyBorder="1" applyAlignment="1" applyProtection="1">
      <alignment horizontal="left" vertical="top" readingOrder="1"/>
      <protection/>
    </xf>
    <xf numFmtId="0" fontId="5" fillId="0" borderId="0" xfId="0" applyFont="1" applyAlignment="1">
      <alignment horizontal="right" vertical="top" wrapText="1"/>
    </xf>
    <xf numFmtId="0" fontId="2" fillId="0" borderId="12" xfId="0" applyNumberFormat="1" applyFont="1" applyFill="1" applyBorder="1" applyAlignment="1" applyProtection="1">
      <alignment horizontal="left" vertical="top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center" wrapText="1" readingOrder="1"/>
      <protection/>
    </xf>
    <xf numFmtId="3" fontId="4" fillId="0" borderId="0" xfId="0" applyNumberFormat="1" applyFont="1" applyFill="1" applyBorder="1" applyAlignment="1" applyProtection="1">
      <alignment horizontal="right" vertical="center" readingOrder="1"/>
      <protection/>
    </xf>
    <xf numFmtId="0" fontId="0" fillId="0" borderId="0" xfId="0" applyFill="1" applyAlignment="1">
      <alignment horizontal="left" vertical="top" wrapText="1"/>
    </xf>
    <xf numFmtId="0" fontId="7" fillId="48" borderId="15" xfId="0" applyFont="1" applyFill="1" applyBorder="1" applyAlignment="1">
      <alignment horizontal="center" vertical="center" wrapText="1" readingOrder="1"/>
    </xf>
    <xf numFmtId="0" fontId="7" fillId="48" borderId="15" xfId="0" applyFont="1" applyFill="1" applyBorder="1" applyAlignment="1">
      <alignment horizontal="left" vertical="center" wrapText="1" readingOrder="1"/>
    </xf>
    <xf numFmtId="3" fontId="7" fillId="48" borderId="15" xfId="0" applyNumberFormat="1" applyFont="1" applyFill="1" applyBorder="1" applyAlignment="1">
      <alignment horizontal="right" vertical="center" readingOrder="1"/>
    </xf>
    <xf numFmtId="0" fontId="7" fillId="0" borderId="15" xfId="0" applyFont="1" applyBorder="1" applyAlignment="1">
      <alignment horizontal="center" vertical="center" wrapText="1" readingOrder="1"/>
    </xf>
    <xf numFmtId="0" fontId="8" fillId="0" borderId="15" xfId="0" applyFont="1" applyBorder="1" applyAlignment="1">
      <alignment horizontal="left" vertical="center" wrapText="1" readingOrder="1"/>
    </xf>
    <xf numFmtId="3" fontId="8" fillId="0" borderId="15" xfId="0" applyNumberFormat="1" applyFont="1" applyBorder="1" applyAlignment="1">
      <alignment horizontal="right" vertical="center" readingOrder="1"/>
    </xf>
    <xf numFmtId="3" fontId="8" fillId="48" borderId="15" xfId="0" applyNumberFormat="1" applyFont="1" applyFill="1" applyBorder="1" applyAlignment="1">
      <alignment horizontal="right" vertical="center" readingOrder="1"/>
    </xf>
    <xf numFmtId="0" fontId="9" fillId="0" borderId="0" xfId="0" applyFont="1" applyAlignment="1">
      <alignment horizontal="right" vertical="top" wrapText="1"/>
    </xf>
    <xf numFmtId="0" fontId="1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11" xfId="0" applyNumberFormat="1" applyFont="1" applyFill="1" applyBorder="1" applyAlignment="1" applyProtection="1">
      <alignment horizontal="left" vertical="center" wrapText="1" readingOrder="1"/>
      <protection/>
    </xf>
    <xf numFmtId="0" fontId="4" fillId="45" borderId="11" xfId="0" applyNumberFormat="1" applyFont="1" applyFill="1" applyBorder="1" applyAlignment="1" applyProtection="1">
      <alignment horizontal="center" vertical="center" wrapText="1" readingOrder="1"/>
      <protection/>
    </xf>
    <xf numFmtId="0" fontId="4" fillId="46" borderId="11" xfId="0" applyNumberFormat="1" applyFont="1" applyFill="1" applyBorder="1" applyAlignment="1" applyProtection="1">
      <alignment horizontal="center" vertical="center" wrapText="1" readingOrder="1"/>
      <protection/>
    </xf>
    <xf numFmtId="0" fontId="6" fillId="45" borderId="13" xfId="0" applyNumberFormat="1" applyFont="1" applyFill="1" applyBorder="1" applyAlignment="1" applyProtection="1">
      <alignment horizontal="right" vertical="center" wrapText="1" readingOrder="1"/>
      <protection/>
    </xf>
    <xf numFmtId="0" fontId="4" fillId="45" borderId="13" xfId="0" applyNumberFormat="1" applyFont="1" applyFill="1" applyBorder="1" applyAlignment="1" applyProtection="1">
      <alignment horizontal="center" vertical="center" wrapText="1" readingOrder="1"/>
      <protection/>
    </xf>
    <xf numFmtId="0" fontId="4" fillId="47" borderId="13" xfId="0" applyNumberFormat="1" applyFont="1" applyFill="1" applyBorder="1" applyAlignment="1" applyProtection="1">
      <alignment horizontal="center" vertical="center" wrapText="1" readingOrder="1"/>
      <protection/>
    </xf>
    <xf numFmtId="0" fontId="6" fillId="47" borderId="13" xfId="0" applyNumberFormat="1" applyFont="1" applyFill="1" applyBorder="1" applyAlignment="1" applyProtection="1">
      <alignment horizontal="right" vertical="center" wrapText="1" readingOrder="1"/>
      <protection/>
    </xf>
    <xf numFmtId="0" fontId="7" fillId="47" borderId="11" xfId="0" applyNumberFormat="1" applyFont="1" applyFill="1" applyBorder="1" applyAlignment="1" applyProtection="1">
      <alignment horizontal="center" vertical="center" wrapText="1" readingOrder="1"/>
      <protection/>
    </xf>
    <xf numFmtId="0" fontId="4" fillId="45" borderId="16" xfId="0" applyNumberFormat="1" applyFont="1" applyFill="1" applyBorder="1" applyAlignment="1" applyProtection="1">
      <alignment horizontal="center" vertical="center" wrapText="1" readingOrder="1"/>
      <protection/>
    </xf>
    <xf numFmtId="0" fontId="4" fillId="45" borderId="12" xfId="0" applyNumberFormat="1" applyFont="1" applyFill="1" applyBorder="1" applyAlignment="1" applyProtection="1">
      <alignment horizontal="center" vertical="center" wrapText="1" readingOrder="1"/>
      <protection/>
    </xf>
    <xf numFmtId="0" fontId="2" fillId="0" borderId="0" xfId="0" applyNumberFormat="1" applyFont="1" applyFill="1" applyBorder="1" applyAlignment="1" applyProtection="1">
      <alignment horizontal="right" vertical="top" wrapText="1"/>
      <protection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no 1. izcēluma" xfId="21"/>
    <cellStyle name="20% no 2. izcēluma" xfId="22"/>
    <cellStyle name="20% no 3. izcēluma" xfId="23"/>
    <cellStyle name="20% no 4. izcēluma" xfId="24"/>
    <cellStyle name="20% no 5. izcēluma" xfId="25"/>
    <cellStyle name="20% no 6. izcēluma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no 1. izcēluma" xfId="33"/>
    <cellStyle name="40% no 2. izcēluma" xfId="34"/>
    <cellStyle name="40% no 3. izcēluma" xfId="35"/>
    <cellStyle name="40% no 4. izcēluma" xfId="36"/>
    <cellStyle name="40% no 5. izcēluma" xfId="37"/>
    <cellStyle name="40% no 6. izcēluma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no 1. izcēluma" xfId="45"/>
    <cellStyle name="60% no 2. izcēluma" xfId="46"/>
    <cellStyle name="60% no 3. izcēluma" xfId="47"/>
    <cellStyle name="60% no 4. izcēluma" xfId="48"/>
    <cellStyle name="60% no 5. izcēluma" xfId="49"/>
    <cellStyle name="60% no 6. izcēluma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Izcēlums (1. veids)" xfId="67"/>
    <cellStyle name="Izcēlums (2. veids)" xfId="68"/>
    <cellStyle name="Izcēlums (3. veids)" xfId="69"/>
    <cellStyle name="Izcēlums (4. veids)" xfId="70"/>
    <cellStyle name="Izcēlums (5. veids)" xfId="71"/>
    <cellStyle name="Izcēlums (6. veids)" xfId="72"/>
    <cellStyle name="Labs" xfId="73"/>
    <cellStyle name="Linked Cell" xfId="74"/>
    <cellStyle name="Neutral" xfId="75"/>
    <cellStyle name="Note" xfId="76"/>
    <cellStyle name="Output" xfId="77"/>
    <cellStyle name="Paskaidrojošs teksts" xfId="78"/>
    <cellStyle name="Pārbaudes šūna" xfId="79"/>
    <cellStyle name="Piezīme" xfId="80"/>
    <cellStyle name="Saistīta šūna" xfId="81"/>
    <cellStyle name="Slikts" xfId="82"/>
    <cellStyle name="Title" xfId="83"/>
    <cellStyle name="Total" xfId="84"/>
    <cellStyle name="Virsraksts 1" xfId="85"/>
    <cellStyle name="Virsraksts 2" xfId="86"/>
    <cellStyle name="Virsraksts 3" xfId="87"/>
    <cellStyle name="Virsraksts 4" xfId="88"/>
    <cellStyle name="Warning Text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0F0F0"/>
      <rgbColor rgb="00D8D8D8"/>
      <rgbColor rgb="00CCCCCC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4"/>
  <sheetViews>
    <sheetView tabSelected="1" zoomScalePageLayoutView="0" workbookViewId="0" topLeftCell="A865">
      <selection activeCell="L876" sqref="L876"/>
    </sheetView>
  </sheetViews>
  <sheetFormatPr defaultColWidth="8.88671875" defaultRowHeight="15"/>
  <cols>
    <col min="1" max="1" width="5.88671875" style="0" customWidth="1"/>
    <col min="2" max="2" width="40.10546875" style="0" customWidth="1"/>
    <col min="3" max="8" width="8.4453125" style="0" customWidth="1"/>
    <col min="9" max="10" width="7.99609375" style="0" customWidth="1"/>
    <col min="11" max="11" width="5.88671875" style="0" customWidth="1"/>
  </cols>
  <sheetData>
    <row r="1" spans="8:11" ht="15">
      <c r="H1" s="33" t="s">
        <v>311</v>
      </c>
      <c r="I1" s="33"/>
      <c r="J1" s="33"/>
      <c r="K1" s="33"/>
    </row>
    <row r="2" spans="8:11" ht="15">
      <c r="H2" s="33" t="s">
        <v>312</v>
      </c>
      <c r="I2" s="33"/>
      <c r="J2" s="33"/>
      <c r="K2" s="33"/>
    </row>
    <row r="3" spans="8:11" ht="15">
      <c r="H3" s="33" t="s">
        <v>313</v>
      </c>
      <c r="I3" s="33"/>
      <c r="J3" s="33"/>
      <c r="K3" s="33"/>
    </row>
    <row r="4" spans="8:11" ht="15">
      <c r="H4" s="33" t="s">
        <v>310</v>
      </c>
      <c r="I4" s="33"/>
      <c r="J4" s="33"/>
      <c r="K4" s="33"/>
    </row>
    <row r="7" spans="3:9" ht="17.25" customHeight="1">
      <c r="C7" s="34" t="s">
        <v>314</v>
      </c>
      <c r="D7" s="34"/>
      <c r="E7" s="34"/>
      <c r="F7" s="34"/>
      <c r="G7" s="34"/>
      <c r="H7" s="34"/>
      <c r="I7" s="34"/>
    </row>
    <row r="8" ht="11.25" customHeight="1"/>
    <row r="9" spans="1:2" ht="14.25" customHeight="1">
      <c r="A9" s="35" t="s">
        <v>0</v>
      </c>
      <c r="B9" s="35"/>
    </row>
    <row r="10" spans="1:11" ht="36.75" customHeight="1">
      <c r="A10" s="1" t="s">
        <v>1</v>
      </c>
      <c r="B10" s="2" t="s">
        <v>2</v>
      </c>
      <c r="C10" s="3" t="s">
        <v>3</v>
      </c>
      <c r="D10" s="4" t="s">
        <v>4</v>
      </c>
      <c r="E10" s="4" t="s">
        <v>5</v>
      </c>
      <c r="F10" s="4" t="s">
        <v>6</v>
      </c>
      <c r="G10" s="4" t="s">
        <v>7</v>
      </c>
      <c r="H10" s="4" t="s">
        <v>8</v>
      </c>
      <c r="I10" s="4" t="s">
        <v>9</v>
      </c>
      <c r="J10" s="4" t="s">
        <v>10</v>
      </c>
      <c r="K10" s="4" t="s">
        <v>11</v>
      </c>
    </row>
    <row r="11" spans="1:11" ht="17.25" customHeight="1">
      <c r="A11" s="36" t="s">
        <v>12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</row>
    <row r="12" spans="1:11" ht="17.25" customHeight="1">
      <c r="A12" s="5" t="s">
        <v>13</v>
      </c>
      <c r="B12" s="6" t="s">
        <v>14</v>
      </c>
      <c r="C12" s="7">
        <f>SUM(D12:K12)</f>
        <v>2784733</v>
      </c>
      <c r="D12" s="7">
        <v>1692116</v>
      </c>
      <c r="E12" s="7">
        <v>982402</v>
      </c>
      <c r="F12" s="7"/>
      <c r="G12" s="7"/>
      <c r="H12" s="7">
        <v>76775</v>
      </c>
      <c r="I12" s="7">
        <v>27440</v>
      </c>
      <c r="J12" s="7">
        <v>6000</v>
      </c>
      <c r="K12" s="7"/>
    </row>
    <row r="13" spans="2:11" ht="17.25" customHeight="1">
      <c r="B13" s="21" t="s">
        <v>290</v>
      </c>
      <c r="C13" s="8">
        <f>SUM(D13:K13)</f>
        <v>0</v>
      </c>
      <c r="D13" s="7">
        <v>0</v>
      </c>
      <c r="E13" s="7">
        <v>0</v>
      </c>
      <c r="F13" s="7"/>
      <c r="G13" s="7"/>
      <c r="H13" s="7"/>
      <c r="I13" s="7"/>
      <c r="J13" s="7"/>
      <c r="K13" s="7"/>
    </row>
    <row r="14" spans="1:11" ht="17.25" customHeight="1">
      <c r="A14" s="37"/>
      <c r="B14" s="37"/>
      <c r="C14" s="10">
        <f aca="true" t="shared" si="0" ref="C14:K14">C12+C13</f>
        <v>2784733</v>
      </c>
      <c r="D14" s="10">
        <f t="shared" si="0"/>
        <v>1692116</v>
      </c>
      <c r="E14" s="10">
        <f t="shared" si="0"/>
        <v>982402</v>
      </c>
      <c r="F14" s="10">
        <f t="shared" si="0"/>
        <v>0</v>
      </c>
      <c r="G14" s="10">
        <f t="shared" si="0"/>
        <v>0</v>
      </c>
      <c r="H14" s="10">
        <f t="shared" si="0"/>
        <v>76775</v>
      </c>
      <c r="I14" s="10">
        <f t="shared" si="0"/>
        <v>27440</v>
      </c>
      <c r="J14" s="10">
        <f t="shared" si="0"/>
        <v>6000</v>
      </c>
      <c r="K14" s="11">
        <f t="shared" si="0"/>
        <v>0</v>
      </c>
    </row>
    <row r="15" spans="1:11" ht="17.25" customHeight="1">
      <c r="A15" s="5"/>
      <c r="B15" s="6" t="s">
        <v>15</v>
      </c>
      <c r="C15" s="7">
        <f>SUM(D15:K15)</f>
        <v>330836</v>
      </c>
      <c r="D15" s="7">
        <v>328636</v>
      </c>
      <c r="E15" s="7">
        <v>2200</v>
      </c>
      <c r="F15" s="7"/>
      <c r="G15" s="7"/>
      <c r="H15" s="7"/>
      <c r="I15" s="7"/>
      <c r="J15" s="7"/>
      <c r="K15" s="7"/>
    </row>
    <row r="16" spans="3:11" ht="17.25" customHeight="1">
      <c r="C16" s="8">
        <f>SUM(D16:K16)</f>
        <v>0</v>
      </c>
      <c r="D16" s="7"/>
      <c r="E16" s="7"/>
      <c r="F16" s="7"/>
      <c r="G16" s="7"/>
      <c r="H16" s="7"/>
      <c r="I16" s="7"/>
      <c r="J16" s="7"/>
      <c r="K16" s="7"/>
    </row>
    <row r="17" spans="1:11" ht="17.25" customHeight="1">
      <c r="A17" s="37"/>
      <c r="B17" s="37"/>
      <c r="C17" s="10">
        <f aca="true" t="shared" si="1" ref="C17:K17">C15+C16</f>
        <v>330836</v>
      </c>
      <c r="D17" s="10">
        <f t="shared" si="1"/>
        <v>328636</v>
      </c>
      <c r="E17" s="10">
        <f t="shared" si="1"/>
        <v>2200</v>
      </c>
      <c r="F17" s="10">
        <f t="shared" si="1"/>
        <v>0</v>
      </c>
      <c r="G17" s="10">
        <f t="shared" si="1"/>
        <v>0</v>
      </c>
      <c r="H17" s="10">
        <f t="shared" si="1"/>
        <v>0</v>
      </c>
      <c r="I17" s="10">
        <f t="shared" si="1"/>
        <v>0</v>
      </c>
      <c r="J17" s="10">
        <f t="shared" si="1"/>
        <v>0</v>
      </c>
      <c r="K17" s="11">
        <f t="shared" si="1"/>
        <v>0</v>
      </c>
    </row>
    <row r="18" spans="1:11" ht="17.25" customHeight="1">
      <c r="A18" s="5"/>
      <c r="B18" s="6" t="s">
        <v>16</v>
      </c>
      <c r="C18" s="7">
        <f>SUM(D18:K18)</f>
        <v>83191</v>
      </c>
      <c r="D18" s="7">
        <v>72088</v>
      </c>
      <c r="E18" s="7">
        <v>10165</v>
      </c>
      <c r="F18" s="7"/>
      <c r="G18" s="7"/>
      <c r="H18" s="7">
        <v>938</v>
      </c>
      <c r="I18" s="7"/>
      <c r="J18" s="7"/>
      <c r="K18" s="7"/>
    </row>
    <row r="19" spans="3:11" ht="17.25" customHeight="1">
      <c r="C19" s="8">
        <f>SUM(D19:K19)</f>
        <v>0</v>
      </c>
      <c r="D19" s="7"/>
      <c r="E19" s="7"/>
      <c r="F19" s="7"/>
      <c r="G19" s="7"/>
      <c r="H19" s="7"/>
      <c r="I19" s="7"/>
      <c r="J19" s="7"/>
      <c r="K19" s="7"/>
    </row>
    <row r="20" spans="1:11" ht="17.25" customHeight="1">
      <c r="A20" s="37"/>
      <c r="B20" s="37"/>
      <c r="C20" s="10">
        <f aca="true" t="shared" si="2" ref="C20:K20">C18+C19</f>
        <v>83191</v>
      </c>
      <c r="D20" s="10">
        <f t="shared" si="2"/>
        <v>72088</v>
      </c>
      <c r="E20" s="10">
        <f t="shared" si="2"/>
        <v>10165</v>
      </c>
      <c r="F20" s="10">
        <f t="shared" si="2"/>
        <v>0</v>
      </c>
      <c r="G20" s="10">
        <f t="shared" si="2"/>
        <v>0</v>
      </c>
      <c r="H20" s="10">
        <f t="shared" si="2"/>
        <v>938</v>
      </c>
      <c r="I20" s="10">
        <f t="shared" si="2"/>
        <v>0</v>
      </c>
      <c r="J20" s="10">
        <f t="shared" si="2"/>
        <v>0</v>
      </c>
      <c r="K20" s="11">
        <f t="shared" si="2"/>
        <v>0</v>
      </c>
    </row>
    <row r="21" spans="1:11" ht="17.25" customHeight="1">
      <c r="A21" s="5"/>
      <c r="B21" s="6" t="s">
        <v>17</v>
      </c>
      <c r="C21" s="7">
        <f>SUM(D21:K21)</f>
        <v>98771</v>
      </c>
      <c r="D21" s="7">
        <v>87805</v>
      </c>
      <c r="E21" s="7">
        <v>10966</v>
      </c>
      <c r="F21" s="7"/>
      <c r="G21" s="7"/>
      <c r="H21" s="7"/>
      <c r="I21" s="7"/>
      <c r="J21" s="7"/>
      <c r="K21" s="7"/>
    </row>
    <row r="22" spans="3:11" ht="17.25" customHeight="1">
      <c r="C22" s="8">
        <f>SUM(D22:K22)</f>
        <v>0</v>
      </c>
      <c r="D22" s="7"/>
      <c r="E22" s="7"/>
      <c r="F22" s="7"/>
      <c r="G22" s="7"/>
      <c r="H22" s="7"/>
      <c r="I22" s="7"/>
      <c r="J22" s="7"/>
      <c r="K22" s="7"/>
    </row>
    <row r="23" spans="1:11" ht="17.25" customHeight="1">
      <c r="A23" s="37"/>
      <c r="B23" s="37"/>
      <c r="C23" s="10">
        <f aca="true" t="shared" si="3" ref="C23:K23">C21+C22</f>
        <v>98771</v>
      </c>
      <c r="D23" s="10">
        <f t="shared" si="3"/>
        <v>87805</v>
      </c>
      <c r="E23" s="10">
        <f t="shared" si="3"/>
        <v>10966</v>
      </c>
      <c r="F23" s="10">
        <f t="shared" si="3"/>
        <v>0</v>
      </c>
      <c r="G23" s="10">
        <f t="shared" si="3"/>
        <v>0</v>
      </c>
      <c r="H23" s="10">
        <f t="shared" si="3"/>
        <v>0</v>
      </c>
      <c r="I23" s="10">
        <f t="shared" si="3"/>
        <v>0</v>
      </c>
      <c r="J23" s="10">
        <f t="shared" si="3"/>
        <v>0</v>
      </c>
      <c r="K23" s="11">
        <f t="shared" si="3"/>
        <v>0</v>
      </c>
    </row>
    <row r="24" spans="1:11" ht="17.25" customHeight="1">
      <c r="A24" s="5"/>
      <c r="B24" s="6" t="s">
        <v>18</v>
      </c>
      <c r="C24" s="7">
        <f>SUM(D24:K24)</f>
        <v>107092</v>
      </c>
      <c r="D24" s="7">
        <v>73752</v>
      </c>
      <c r="E24" s="7">
        <v>33340</v>
      </c>
      <c r="F24" s="7"/>
      <c r="G24" s="7"/>
      <c r="H24" s="7"/>
      <c r="I24" s="7"/>
      <c r="J24" s="7"/>
      <c r="K24" s="7"/>
    </row>
    <row r="25" spans="3:11" ht="17.25" customHeight="1">
      <c r="C25" s="8">
        <f>SUM(D25:K25)</f>
        <v>0</v>
      </c>
      <c r="D25" s="7"/>
      <c r="E25" s="7"/>
      <c r="F25" s="7"/>
      <c r="G25" s="7"/>
      <c r="H25" s="7"/>
      <c r="I25" s="7"/>
      <c r="J25" s="7"/>
      <c r="K25" s="7"/>
    </row>
    <row r="26" spans="1:11" ht="17.25" customHeight="1">
      <c r="A26" s="37"/>
      <c r="B26" s="37"/>
      <c r="C26" s="10">
        <f aca="true" t="shared" si="4" ref="C26:K26">C24+C25</f>
        <v>107092</v>
      </c>
      <c r="D26" s="10">
        <f t="shared" si="4"/>
        <v>73752</v>
      </c>
      <c r="E26" s="10">
        <f t="shared" si="4"/>
        <v>33340</v>
      </c>
      <c r="F26" s="10">
        <f t="shared" si="4"/>
        <v>0</v>
      </c>
      <c r="G26" s="10">
        <f t="shared" si="4"/>
        <v>0</v>
      </c>
      <c r="H26" s="10">
        <f t="shared" si="4"/>
        <v>0</v>
      </c>
      <c r="I26" s="10">
        <f t="shared" si="4"/>
        <v>0</v>
      </c>
      <c r="J26" s="10">
        <f t="shared" si="4"/>
        <v>0</v>
      </c>
      <c r="K26" s="11">
        <f t="shared" si="4"/>
        <v>0</v>
      </c>
    </row>
    <row r="27" spans="1:11" ht="17.25" customHeight="1">
      <c r="A27" s="5"/>
      <c r="B27" s="6" t="s">
        <v>19</v>
      </c>
      <c r="C27" s="7">
        <f>SUM(D27:K27)</f>
        <v>119597</v>
      </c>
      <c r="D27" s="7">
        <v>88234</v>
      </c>
      <c r="E27" s="7">
        <v>31363</v>
      </c>
      <c r="F27" s="7"/>
      <c r="G27" s="7"/>
      <c r="H27" s="7"/>
      <c r="I27" s="7"/>
      <c r="J27" s="7"/>
      <c r="K27" s="7"/>
    </row>
    <row r="28" spans="3:11" ht="17.25" customHeight="1">
      <c r="C28" s="8">
        <f>SUM(D28:K28)</f>
        <v>0</v>
      </c>
      <c r="D28" s="7"/>
      <c r="E28" s="7">
        <v>0</v>
      </c>
      <c r="F28" s="7"/>
      <c r="G28" s="7"/>
      <c r="H28" s="7"/>
      <c r="I28" s="7"/>
      <c r="J28" s="7"/>
      <c r="K28" s="7"/>
    </row>
    <row r="29" spans="1:11" ht="17.25" customHeight="1">
      <c r="A29" s="37"/>
      <c r="B29" s="37"/>
      <c r="C29" s="10">
        <f aca="true" t="shared" si="5" ref="C29:K29">C27+C28</f>
        <v>119597</v>
      </c>
      <c r="D29" s="10">
        <f t="shared" si="5"/>
        <v>88234</v>
      </c>
      <c r="E29" s="10">
        <f t="shared" si="5"/>
        <v>31363</v>
      </c>
      <c r="F29" s="10">
        <f t="shared" si="5"/>
        <v>0</v>
      </c>
      <c r="G29" s="10">
        <f t="shared" si="5"/>
        <v>0</v>
      </c>
      <c r="H29" s="10">
        <f t="shared" si="5"/>
        <v>0</v>
      </c>
      <c r="I29" s="10">
        <f t="shared" si="5"/>
        <v>0</v>
      </c>
      <c r="J29" s="10">
        <f t="shared" si="5"/>
        <v>0</v>
      </c>
      <c r="K29" s="11">
        <f t="shared" si="5"/>
        <v>0</v>
      </c>
    </row>
    <row r="30" spans="1:11" ht="17.25" customHeight="1">
      <c r="A30" s="5"/>
      <c r="B30" s="6" t="s">
        <v>20</v>
      </c>
      <c r="C30" s="7">
        <f>SUM(D30:K30)</f>
        <v>115442</v>
      </c>
      <c r="D30" s="7">
        <v>96842</v>
      </c>
      <c r="E30" s="7">
        <v>17100</v>
      </c>
      <c r="F30" s="7"/>
      <c r="G30" s="7"/>
      <c r="H30" s="7">
        <v>1500</v>
      </c>
      <c r="I30" s="7"/>
      <c r="J30" s="7"/>
      <c r="K30" s="7"/>
    </row>
    <row r="31" spans="3:11" ht="17.25" customHeight="1">
      <c r="C31" s="8">
        <f>SUM(D31:K31)</f>
        <v>0</v>
      </c>
      <c r="D31" s="7">
        <v>0</v>
      </c>
      <c r="E31" s="7">
        <v>0</v>
      </c>
      <c r="F31" s="7"/>
      <c r="G31" s="7"/>
      <c r="H31" s="7"/>
      <c r="I31" s="7"/>
      <c r="J31" s="7"/>
      <c r="K31" s="7"/>
    </row>
    <row r="32" spans="1:11" ht="17.25" customHeight="1">
      <c r="A32" s="37"/>
      <c r="B32" s="37"/>
      <c r="C32" s="10">
        <f aca="true" t="shared" si="6" ref="C32:K32">C30+C31</f>
        <v>115442</v>
      </c>
      <c r="D32" s="10">
        <f t="shared" si="6"/>
        <v>96842</v>
      </c>
      <c r="E32" s="10">
        <f t="shared" si="6"/>
        <v>17100</v>
      </c>
      <c r="F32" s="10">
        <f t="shared" si="6"/>
        <v>0</v>
      </c>
      <c r="G32" s="10">
        <f t="shared" si="6"/>
        <v>0</v>
      </c>
      <c r="H32" s="10">
        <f t="shared" si="6"/>
        <v>1500</v>
      </c>
      <c r="I32" s="10">
        <f t="shared" si="6"/>
        <v>0</v>
      </c>
      <c r="J32" s="10">
        <f t="shared" si="6"/>
        <v>0</v>
      </c>
      <c r="K32" s="11">
        <f t="shared" si="6"/>
        <v>0</v>
      </c>
    </row>
    <row r="33" spans="1:11" ht="17.25" customHeight="1">
      <c r="A33" s="5"/>
      <c r="B33" s="6" t="s">
        <v>21</v>
      </c>
      <c r="C33" s="7">
        <f>SUM(D33:K33)</f>
        <v>142447</v>
      </c>
      <c r="D33" s="7">
        <v>108447</v>
      </c>
      <c r="E33" s="7">
        <v>34000</v>
      </c>
      <c r="F33" s="7"/>
      <c r="G33" s="7"/>
      <c r="H33" s="7"/>
      <c r="I33" s="7"/>
      <c r="J33" s="7"/>
      <c r="K33" s="7"/>
    </row>
    <row r="34" spans="3:11" ht="17.25" customHeight="1">
      <c r="C34" s="8">
        <f>SUM(D34:K34)</f>
        <v>0</v>
      </c>
      <c r="D34" s="7"/>
      <c r="E34" s="7"/>
      <c r="F34" s="7"/>
      <c r="G34" s="7"/>
      <c r="H34" s="7"/>
      <c r="I34" s="7"/>
      <c r="J34" s="7"/>
      <c r="K34" s="7"/>
    </row>
    <row r="35" spans="1:11" ht="17.25" customHeight="1">
      <c r="A35" s="37"/>
      <c r="B35" s="37"/>
      <c r="C35" s="10">
        <f aca="true" t="shared" si="7" ref="C35:K35">C33+C34</f>
        <v>142447</v>
      </c>
      <c r="D35" s="10">
        <f t="shared" si="7"/>
        <v>108447</v>
      </c>
      <c r="E35" s="10">
        <f t="shared" si="7"/>
        <v>34000</v>
      </c>
      <c r="F35" s="10">
        <f t="shared" si="7"/>
        <v>0</v>
      </c>
      <c r="G35" s="10">
        <f t="shared" si="7"/>
        <v>0</v>
      </c>
      <c r="H35" s="10">
        <f t="shared" si="7"/>
        <v>0</v>
      </c>
      <c r="I35" s="10">
        <f t="shared" si="7"/>
        <v>0</v>
      </c>
      <c r="J35" s="10">
        <f t="shared" si="7"/>
        <v>0</v>
      </c>
      <c r="K35" s="11">
        <f t="shared" si="7"/>
        <v>0</v>
      </c>
    </row>
    <row r="36" spans="1:11" ht="17.25" customHeight="1">
      <c r="A36" s="5"/>
      <c r="B36" s="6" t="s">
        <v>22</v>
      </c>
      <c r="C36" s="7">
        <f>SUM(D36:K36)</f>
        <v>199270</v>
      </c>
      <c r="D36" s="7">
        <v>99700</v>
      </c>
      <c r="E36" s="7">
        <v>99570</v>
      </c>
      <c r="F36" s="7"/>
      <c r="G36" s="7"/>
      <c r="H36" s="7"/>
      <c r="I36" s="7"/>
      <c r="J36" s="7"/>
      <c r="K36" s="7"/>
    </row>
    <row r="37" spans="3:11" ht="17.25" customHeight="1">
      <c r="C37" s="8">
        <f>SUM(D37:K37)</f>
        <v>0</v>
      </c>
      <c r="D37" s="7"/>
      <c r="E37" s="7">
        <v>0</v>
      </c>
      <c r="F37" s="7"/>
      <c r="G37" s="7"/>
      <c r="H37" s="7"/>
      <c r="I37" s="7"/>
      <c r="J37" s="7"/>
      <c r="K37" s="7"/>
    </row>
    <row r="38" spans="1:11" ht="17.25" customHeight="1">
      <c r="A38" s="37"/>
      <c r="B38" s="37"/>
      <c r="C38" s="10">
        <f aca="true" t="shared" si="8" ref="C38:K38">C36+C37</f>
        <v>199270</v>
      </c>
      <c r="D38" s="10">
        <f t="shared" si="8"/>
        <v>99700</v>
      </c>
      <c r="E38" s="10">
        <f t="shared" si="8"/>
        <v>99570</v>
      </c>
      <c r="F38" s="10">
        <f t="shared" si="8"/>
        <v>0</v>
      </c>
      <c r="G38" s="10">
        <f t="shared" si="8"/>
        <v>0</v>
      </c>
      <c r="H38" s="10">
        <f t="shared" si="8"/>
        <v>0</v>
      </c>
      <c r="I38" s="10">
        <f t="shared" si="8"/>
        <v>0</v>
      </c>
      <c r="J38" s="10">
        <f t="shared" si="8"/>
        <v>0</v>
      </c>
      <c r="K38" s="11">
        <f t="shared" si="8"/>
        <v>0</v>
      </c>
    </row>
    <row r="39" spans="1:11" ht="17.25" customHeight="1">
      <c r="A39" s="5"/>
      <c r="B39" s="6" t="s">
        <v>23</v>
      </c>
      <c r="C39" s="7">
        <f>SUM(D39:K39)</f>
        <v>125764</v>
      </c>
      <c r="D39" s="7">
        <v>111264</v>
      </c>
      <c r="E39" s="7">
        <v>14500</v>
      </c>
      <c r="F39" s="7"/>
      <c r="G39" s="7"/>
      <c r="H39" s="7"/>
      <c r="I39" s="7"/>
      <c r="J39" s="7"/>
      <c r="K39" s="7"/>
    </row>
    <row r="40" spans="3:11" ht="17.25" customHeight="1">
      <c r="C40" s="8">
        <f>SUM(D40:K40)</f>
        <v>0</v>
      </c>
      <c r="D40" s="7"/>
      <c r="E40" s="7"/>
      <c r="F40" s="7"/>
      <c r="G40" s="7"/>
      <c r="H40" s="7"/>
      <c r="I40" s="7"/>
      <c r="J40" s="7"/>
      <c r="K40" s="7"/>
    </row>
    <row r="41" spans="1:11" ht="17.25" customHeight="1">
      <c r="A41" s="37"/>
      <c r="B41" s="37"/>
      <c r="C41" s="10">
        <f aca="true" t="shared" si="9" ref="C41:K41">C39+C40</f>
        <v>125764</v>
      </c>
      <c r="D41" s="10">
        <f t="shared" si="9"/>
        <v>111264</v>
      </c>
      <c r="E41" s="10">
        <f t="shared" si="9"/>
        <v>14500</v>
      </c>
      <c r="F41" s="10">
        <f t="shared" si="9"/>
        <v>0</v>
      </c>
      <c r="G41" s="10">
        <f t="shared" si="9"/>
        <v>0</v>
      </c>
      <c r="H41" s="10">
        <f t="shared" si="9"/>
        <v>0</v>
      </c>
      <c r="I41" s="10">
        <f t="shared" si="9"/>
        <v>0</v>
      </c>
      <c r="J41" s="10">
        <f t="shared" si="9"/>
        <v>0</v>
      </c>
      <c r="K41" s="11">
        <f t="shared" si="9"/>
        <v>0</v>
      </c>
    </row>
    <row r="42" spans="1:11" ht="17.25" customHeight="1">
      <c r="A42" s="5"/>
      <c r="B42" s="6" t="s">
        <v>24</v>
      </c>
      <c r="C42" s="7">
        <f>SUM(D42:K42)</f>
        <v>107220</v>
      </c>
      <c r="D42" s="7">
        <v>75290</v>
      </c>
      <c r="E42" s="7">
        <v>30280</v>
      </c>
      <c r="F42" s="7"/>
      <c r="G42" s="7"/>
      <c r="H42" s="7">
        <v>1650</v>
      </c>
      <c r="I42" s="7"/>
      <c r="J42" s="7"/>
      <c r="K42" s="7"/>
    </row>
    <row r="43" spans="3:11" ht="17.25" customHeight="1">
      <c r="C43" s="8">
        <f>SUM(D43:K43)</f>
        <v>0</v>
      </c>
      <c r="D43" s="7">
        <v>0</v>
      </c>
      <c r="E43" s="7">
        <v>0</v>
      </c>
      <c r="F43" s="7"/>
      <c r="G43" s="7"/>
      <c r="H43" s="7"/>
      <c r="I43" s="7"/>
      <c r="J43" s="7"/>
      <c r="K43" s="7"/>
    </row>
    <row r="44" spans="1:11" ht="17.25" customHeight="1">
      <c r="A44" s="37"/>
      <c r="B44" s="37"/>
      <c r="C44" s="10">
        <f aca="true" t="shared" si="10" ref="C44:K44">C42+C43</f>
        <v>107220</v>
      </c>
      <c r="D44" s="10">
        <f t="shared" si="10"/>
        <v>75290</v>
      </c>
      <c r="E44" s="10">
        <f t="shared" si="10"/>
        <v>30280</v>
      </c>
      <c r="F44" s="10">
        <f t="shared" si="10"/>
        <v>0</v>
      </c>
      <c r="G44" s="10">
        <f t="shared" si="10"/>
        <v>0</v>
      </c>
      <c r="H44" s="10">
        <f t="shared" si="10"/>
        <v>1650</v>
      </c>
      <c r="I44" s="10">
        <f t="shared" si="10"/>
        <v>0</v>
      </c>
      <c r="J44" s="10">
        <f t="shared" si="10"/>
        <v>0</v>
      </c>
      <c r="K44" s="11">
        <f t="shared" si="10"/>
        <v>0</v>
      </c>
    </row>
    <row r="45" spans="1:11" ht="17.25" customHeight="1">
      <c r="A45" s="5"/>
      <c r="B45" s="6" t="s">
        <v>25</v>
      </c>
      <c r="C45" s="7">
        <f>SUM(D45:K45)</f>
        <v>106200</v>
      </c>
      <c r="D45" s="7">
        <v>79138</v>
      </c>
      <c r="E45" s="7">
        <v>27062</v>
      </c>
      <c r="F45" s="7"/>
      <c r="G45" s="7"/>
      <c r="H45" s="7"/>
      <c r="I45" s="7"/>
      <c r="J45" s="7"/>
      <c r="K45" s="7"/>
    </row>
    <row r="46" spans="3:11" ht="17.25" customHeight="1">
      <c r="C46" s="8">
        <f>SUM(D46:K46)</f>
        <v>0</v>
      </c>
      <c r="D46" s="7">
        <v>0</v>
      </c>
      <c r="E46" s="7">
        <v>0</v>
      </c>
      <c r="F46" s="7"/>
      <c r="G46" s="7"/>
      <c r="H46" s="7"/>
      <c r="I46" s="7"/>
      <c r="J46" s="7"/>
      <c r="K46" s="7"/>
    </row>
    <row r="47" spans="1:11" ht="17.25" customHeight="1">
      <c r="A47" s="37"/>
      <c r="B47" s="37"/>
      <c r="C47" s="10">
        <f aca="true" t="shared" si="11" ref="C47:K47">C45+C46</f>
        <v>106200</v>
      </c>
      <c r="D47" s="10">
        <f t="shared" si="11"/>
        <v>79138</v>
      </c>
      <c r="E47" s="10">
        <f t="shared" si="11"/>
        <v>27062</v>
      </c>
      <c r="F47" s="10">
        <f t="shared" si="11"/>
        <v>0</v>
      </c>
      <c r="G47" s="10">
        <f t="shared" si="11"/>
        <v>0</v>
      </c>
      <c r="H47" s="10">
        <f t="shared" si="11"/>
        <v>0</v>
      </c>
      <c r="I47" s="10">
        <f t="shared" si="11"/>
        <v>0</v>
      </c>
      <c r="J47" s="10">
        <f t="shared" si="11"/>
        <v>0</v>
      </c>
      <c r="K47" s="11">
        <f t="shared" si="11"/>
        <v>0</v>
      </c>
    </row>
    <row r="48" spans="1:11" ht="17.25" customHeight="1">
      <c r="A48" s="5"/>
      <c r="B48" s="6" t="s">
        <v>26</v>
      </c>
      <c r="C48" s="7">
        <f>SUM(D48:K48)</f>
        <v>94367</v>
      </c>
      <c r="D48" s="7">
        <v>50037</v>
      </c>
      <c r="E48" s="7">
        <v>42830</v>
      </c>
      <c r="F48" s="7"/>
      <c r="G48" s="7"/>
      <c r="H48" s="7">
        <v>1500</v>
      </c>
      <c r="I48" s="7"/>
      <c r="J48" s="7"/>
      <c r="K48" s="7"/>
    </row>
    <row r="49" spans="3:11" ht="17.25" customHeight="1">
      <c r="C49" s="8">
        <f>SUM(D49:K49)</f>
        <v>0</v>
      </c>
      <c r="D49" s="7">
        <v>0</v>
      </c>
      <c r="E49" s="7">
        <v>0</v>
      </c>
      <c r="F49" s="7"/>
      <c r="G49" s="7"/>
      <c r="H49" s="7"/>
      <c r="I49" s="7"/>
      <c r="J49" s="7"/>
      <c r="K49" s="7"/>
    </row>
    <row r="50" spans="1:11" ht="17.25" customHeight="1">
      <c r="A50" s="37"/>
      <c r="B50" s="37"/>
      <c r="C50" s="10">
        <f aca="true" t="shared" si="12" ref="C50:K50">C48+C49</f>
        <v>94367</v>
      </c>
      <c r="D50" s="10">
        <f t="shared" si="12"/>
        <v>50037</v>
      </c>
      <c r="E50" s="10">
        <f t="shared" si="12"/>
        <v>42830</v>
      </c>
      <c r="F50" s="10">
        <f t="shared" si="12"/>
        <v>0</v>
      </c>
      <c r="G50" s="10">
        <f t="shared" si="12"/>
        <v>0</v>
      </c>
      <c r="H50" s="10">
        <f t="shared" si="12"/>
        <v>1500</v>
      </c>
      <c r="I50" s="10">
        <f t="shared" si="12"/>
        <v>0</v>
      </c>
      <c r="J50" s="10">
        <f t="shared" si="12"/>
        <v>0</v>
      </c>
      <c r="K50" s="11">
        <f t="shared" si="12"/>
        <v>0</v>
      </c>
    </row>
    <row r="51" spans="1:11" ht="17.25" customHeight="1">
      <c r="A51" s="5"/>
      <c r="B51" s="6" t="s">
        <v>27</v>
      </c>
      <c r="C51" s="7">
        <f>SUM(D51:K51)</f>
        <v>5620</v>
      </c>
      <c r="D51" s="7">
        <v>0</v>
      </c>
      <c r="E51" s="7">
        <v>5620</v>
      </c>
      <c r="F51" s="7"/>
      <c r="G51" s="7"/>
      <c r="H51" s="7"/>
      <c r="I51" s="7"/>
      <c r="J51" s="7"/>
      <c r="K51" s="7"/>
    </row>
    <row r="52" spans="3:11" ht="17.25" customHeight="1">
      <c r="C52" s="8">
        <f>SUM(D52:K52)</f>
        <v>0</v>
      </c>
      <c r="D52" s="7"/>
      <c r="E52" s="7">
        <v>0</v>
      </c>
      <c r="F52" s="7"/>
      <c r="G52" s="7"/>
      <c r="H52" s="7"/>
      <c r="I52" s="7"/>
      <c r="J52" s="7"/>
      <c r="K52" s="7"/>
    </row>
    <row r="53" spans="1:11" ht="17.25" customHeight="1">
      <c r="A53" s="37"/>
      <c r="B53" s="37"/>
      <c r="C53" s="10">
        <f aca="true" t="shared" si="13" ref="C53:K53">C51+C52</f>
        <v>5620</v>
      </c>
      <c r="D53" s="10">
        <f t="shared" si="13"/>
        <v>0</v>
      </c>
      <c r="E53" s="10">
        <f t="shared" si="13"/>
        <v>5620</v>
      </c>
      <c r="F53" s="10">
        <f t="shared" si="13"/>
        <v>0</v>
      </c>
      <c r="G53" s="10">
        <f t="shared" si="13"/>
        <v>0</v>
      </c>
      <c r="H53" s="10">
        <f t="shared" si="13"/>
        <v>0</v>
      </c>
      <c r="I53" s="10">
        <f t="shared" si="13"/>
        <v>0</v>
      </c>
      <c r="J53" s="10">
        <f t="shared" si="13"/>
        <v>0</v>
      </c>
      <c r="K53" s="11">
        <f t="shared" si="13"/>
        <v>0</v>
      </c>
    </row>
    <row r="54" spans="1:11" ht="17.25" customHeight="1">
      <c r="A54" s="5"/>
      <c r="B54" s="6" t="s">
        <v>28</v>
      </c>
      <c r="C54" s="7">
        <f>SUM(D54:K54)</f>
        <v>456554</v>
      </c>
      <c r="D54" s="7">
        <v>319623</v>
      </c>
      <c r="E54" s="7">
        <v>55675</v>
      </c>
      <c r="F54" s="7"/>
      <c r="G54" s="7"/>
      <c r="H54" s="7">
        <v>81256</v>
      </c>
      <c r="I54" s="7"/>
      <c r="J54" s="7"/>
      <c r="K54" s="7"/>
    </row>
    <row r="55" spans="3:11" ht="17.25" customHeight="1">
      <c r="C55" s="8">
        <f>SUM(D55:K55)</f>
        <v>0</v>
      </c>
      <c r="D55" s="7">
        <v>0</v>
      </c>
      <c r="E55" s="7">
        <v>0</v>
      </c>
      <c r="F55" s="7"/>
      <c r="G55" s="7"/>
      <c r="H55" s="7"/>
      <c r="I55" s="7"/>
      <c r="J55" s="7"/>
      <c r="K55" s="7"/>
    </row>
    <row r="56" spans="1:11" ht="17.25" customHeight="1">
      <c r="A56" s="37"/>
      <c r="B56" s="37"/>
      <c r="C56" s="10">
        <f aca="true" t="shared" si="14" ref="C56:K56">C54+C55</f>
        <v>456554</v>
      </c>
      <c r="D56" s="10">
        <f t="shared" si="14"/>
        <v>319623</v>
      </c>
      <c r="E56" s="10">
        <f t="shared" si="14"/>
        <v>55675</v>
      </c>
      <c r="F56" s="10">
        <f t="shared" si="14"/>
        <v>0</v>
      </c>
      <c r="G56" s="10">
        <f t="shared" si="14"/>
        <v>0</v>
      </c>
      <c r="H56" s="10">
        <f t="shared" si="14"/>
        <v>81256</v>
      </c>
      <c r="I56" s="10">
        <f t="shared" si="14"/>
        <v>0</v>
      </c>
      <c r="J56" s="10">
        <f t="shared" si="14"/>
        <v>0</v>
      </c>
      <c r="K56" s="11">
        <f t="shared" si="14"/>
        <v>0</v>
      </c>
    </row>
    <row r="57" spans="1:11" ht="17.25" customHeight="1">
      <c r="A57" s="5"/>
      <c r="B57" s="6" t="s">
        <v>29</v>
      </c>
      <c r="C57" s="7">
        <f>SUM(D57:K57)</f>
        <v>38946</v>
      </c>
      <c r="D57" s="7">
        <v>33201</v>
      </c>
      <c r="E57" s="7">
        <v>4395</v>
      </c>
      <c r="F57" s="7"/>
      <c r="G57" s="7"/>
      <c r="H57" s="7">
        <v>1350</v>
      </c>
      <c r="I57" s="7"/>
      <c r="J57" s="7"/>
      <c r="K57" s="7"/>
    </row>
    <row r="58" spans="3:11" ht="17.25" customHeight="1">
      <c r="C58" s="8">
        <f>SUM(D58:K58)</f>
        <v>0</v>
      </c>
      <c r="D58" s="7"/>
      <c r="E58" s="7"/>
      <c r="F58" s="7"/>
      <c r="G58" s="7"/>
      <c r="H58" s="7"/>
      <c r="I58" s="7"/>
      <c r="J58" s="7"/>
      <c r="K58" s="7"/>
    </row>
    <row r="59" spans="1:11" ht="17.25" customHeight="1">
      <c r="A59" s="37"/>
      <c r="B59" s="37"/>
      <c r="C59" s="10">
        <f aca="true" t="shared" si="15" ref="C59:K59">C57+C58</f>
        <v>38946</v>
      </c>
      <c r="D59" s="10">
        <f t="shared" si="15"/>
        <v>33201</v>
      </c>
      <c r="E59" s="10">
        <f t="shared" si="15"/>
        <v>4395</v>
      </c>
      <c r="F59" s="10">
        <f t="shared" si="15"/>
        <v>0</v>
      </c>
      <c r="G59" s="10">
        <f t="shared" si="15"/>
        <v>0</v>
      </c>
      <c r="H59" s="10">
        <f t="shared" si="15"/>
        <v>1350</v>
      </c>
      <c r="I59" s="10">
        <f t="shared" si="15"/>
        <v>0</v>
      </c>
      <c r="J59" s="10">
        <f t="shared" si="15"/>
        <v>0</v>
      </c>
      <c r="K59" s="11">
        <f t="shared" si="15"/>
        <v>0</v>
      </c>
    </row>
    <row r="60" spans="1:11" ht="17.25" customHeight="1">
      <c r="A60" s="5"/>
      <c r="B60" s="6" t="s">
        <v>30</v>
      </c>
      <c r="C60" s="7">
        <f>SUM(D60:K60)</f>
        <v>47236</v>
      </c>
      <c r="D60" s="7">
        <v>44039</v>
      </c>
      <c r="E60" s="7">
        <v>3197</v>
      </c>
      <c r="F60" s="7"/>
      <c r="G60" s="7"/>
      <c r="H60" s="7"/>
      <c r="I60" s="7"/>
      <c r="J60" s="7"/>
      <c r="K60" s="7"/>
    </row>
    <row r="61" spans="3:11" ht="17.25" customHeight="1">
      <c r="C61" s="8">
        <f>SUM(D61:K61)</f>
        <v>0</v>
      </c>
      <c r="D61" s="7"/>
      <c r="E61" s="7"/>
      <c r="F61" s="7"/>
      <c r="G61" s="7"/>
      <c r="H61" s="7"/>
      <c r="I61" s="7"/>
      <c r="J61" s="7"/>
      <c r="K61" s="7"/>
    </row>
    <row r="62" spans="1:11" ht="17.25" customHeight="1">
      <c r="A62" s="37"/>
      <c r="B62" s="37"/>
      <c r="C62" s="10">
        <f aca="true" t="shared" si="16" ref="C62:K62">C60+C61</f>
        <v>47236</v>
      </c>
      <c r="D62" s="10">
        <f t="shared" si="16"/>
        <v>44039</v>
      </c>
      <c r="E62" s="10">
        <f t="shared" si="16"/>
        <v>3197</v>
      </c>
      <c r="F62" s="10">
        <f t="shared" si="16"/>
        <v>0</v>
      </c>
      <c r="G62" s="10">
        <f t="shared" si="16"/>
        <v>0</v>
      </c>
      <c r="H62" s="10">
        <f t="shared" si="16"/>
        <v>0</v>
      </c>
      <c r="I62" s="10">
        <f t="shared" si="16"/>
        <v>0</v>
      </c>
      <c r="J62" s="10">
        <f t="shared" si="16"/>
        <v>0</v>
      </c>
      <c r="K62" s="11">
        <f t="shared" si="16"/>
        <v>0</v>
      </c>
    </row>
    <row r="63" spans="1:11" ht="17.25" customHeight="1">
      <c r="A63" s="5"/>
      <c r="B63" s="6" t="s">
        <v>31</v>
      </c>
      <c r="C63" s="7">
        <f>SUM(D63:K63)</f>
        <v>20824</v>
      </c>
      <c r="D63" s="7">
        <v>18344</v>
      </c>
      <c r="E63" s="7">
        <v>2480</v>
      </c>
      <c r="F63" s="7"/>
      <c r="G63" s="7"/>
      <c r="H63" s="7"/>
      <c r="I63" s="7"/>
      <c r="J63" s="7"/>
      <c r="K63" s="7"/>
    </row>
    <row r="64" spans="3:11" ht="17.25" customHeight="1">
      <c r="C64" s="8">
        <f>SUM(D64:K64)</f>
        <v>0</v>
      </c>
      <c r="D64" s="7"/>
      <c r="E64" s="7"/>
      <c r="F64" s="7"/>
      <c r="G64" s="7"/>
      <c r="H64" s="7"/>
      <c r="I64" s="7"/>
      <c r="J64" s="7"/>
      <c r="K64" s="7"/>
    </row>
    <row r="65" spans="1:11" ht="17.25" customHeight="1">
      <c r="A65" s="37"/>
      <c r="B65" s="37"/>
      <c r="C65" s="10">
        <f aca="true" t="shared" si="17" ref="C65:K65">C63+C64</f>
        <v>20824</v>
      </c>
      <c r="D65" s="10">
        <f t="shared" si="17"/>
        <v>18344</v>
      </c>
      <c r="E65" s="10">
        <f t="shared" si="17"/>
        <v>2480</v>
      </c>
      <c r="F65" s="10">
        <f t="shared" si="17"/>
        <v>0</v>
      </c>
      <c r="G65" s="10">
        <f t="shared" si="17"/>
        <v>0</v>
      </c>
      <c r="H65" s="10">
        <f t="shared" si="17"/>
        <v>0</v>
      </c>
      <c r="I65" s="10">
        <f t="shared" si="17"/>
        <v>0</v>
      </c>
      <c r="J65" s="10">
        <f t="shared" si="17"/>
        <v>0</v>
      </c>
      <c r="K65" s="11">
        <f t="shared" si="17"/>
        <v>0</v>
      </c>
    </row>
    <row r="66" spans="1:11" ht="17.25" customHeight="1">
      <c r="A66" s="5"/>
      <c r="B66" s="6" t="s">
        <v>32</v>
      </c>
      <c r="C66" s="7">
        <f>SUM(D66:K66)</f>
        <v>112685</v>
      </c>
      <c r="D66" s="7">
        <v>88409</v>
      </c>
      <c r="E66" s="7">
        <v>24276</v>
      </c>
      <c r="F66" s="7"/>
      <c r="G66" s="7"/>
      <c r="H66" s="7"/>
      <c r="I66" s="7"/>
      <c r="J66" s="7"/>
      <c r="K66" s="7"/>
    </row>
    <row r="67" spans="3:11" ht="17.25" customHeight="1">
      <c r="C67" s="8">
        <f>SUM(D67:K67)</f>
        <v>0</v>
      </c>
      <c r="D67" s="7">
        <v>0</v>
      </c>
      <c r="E67" s="7"/>
      <c r="F67" s="7"/>
      <c r="G67" s="7"/>
      <c r="H67" s="7"/>
      <c r="I67" s="7"/>
      <c r="J67" s="7"/>
      <c r="K67" s="7"/>
    </row>
    <row r="68" spans="1:11" ht="17.25" customHeight="1">
      <c r="A68" s="37"/>
      <c r="B68" s="37"/>
      <c r="C68" s="10">
        <f aca="true" t="shared" si="18" ref="C68:K68">C66+C67</f>
        <v>112685</v>
      </c>
      <c r="D68" s="10">
        <f t="shared" si="18"/>
        <v>88409</v>
      </c>
      <c r="E68" s="10">
        <f t="shared" si="18"/>
        <v>24276</v>
      </c>
      <c r="F68" s="10">
        <f t="shared" si="18"/>
        <v>0</v>
      </c>
      <c r="G68" s="10">
        <f t="shared" si="18"/>
        <v>0</v>
      </c>
      <c r="H68" s="10">
        <f t="shared" si="18"/>
        <v>0</v>
      </c>
      <c r="I68" s="10">
        <f t="shared" si="18"/>
        <v>0</v>
      </c>
      <c r="J68" s="10">
        <f t="shared" si="18"/>
        <v>0</v>
      </c>
      <c r="K68" s="11">
        <f t="shared" si="18"/>
        <v>0</v>
      </c>
    </row>
    <row r="69" spans="1:11" ht="17.25" customHeight="1">
      <c r="A69" s="5"/>
      <c r="B69" s="6" t="s">
        <v>33</v>
      </c>
      <c r="C69" s="7">
        <f>SUM(D69:K69)</f>
        <v>87787</v>
      </c>
      <c r="D69" s="7">
        <v>64100</v>
      </c>
      <c r="E69" s="7">
        <v>23487</v>
      </c>
      <c r="F69" s="7"/>
      <c r="G69" s="7"/>
      <c r="H69" s="7">
        <v>200</v>
      </c>
      <c r="I69" s="7"/>
      <c r="J69" s="7"/>
      <c r="K69" s="7"/>
    </row>
    <row r="70" spans="3:11" ht="17.25" customHeight="1">
      <c r="C70" s="8">
        <f>SUM(D70:K70)</f>
        <v>0</v>
      </c>
      <c r="D70" s="7"/>
      <c r="E70" s="7"/>
      <c r="F70" s="7"/>
      <c r="G70" s="7"/>
      <c r="H70" s="7"/>
      <c r="I70" s="7"/>
      <c r="J70" s="7"/>
      <c r="K70" s="7"/>
    </row>
    <row r="71" spans="1:11" ht="17.25" customHeight="1">
      <c r="A71" s="37"/>
      <c r="B71" s="37"/>
      <c r="C71" s="10">
        <f aca="true" t="shared" si="19" ref="C71:K71">C69+C70</f>
        <v>87787</v>
      </c>
      <c r="D71" s="10">
        <f t="shared" si="19"/>
        <v>64100</v>
      </c>
      <c r="E71" s="10">
        <f t="shared" si="19"/>
        <v>23487</v>
      </c>
      <c r="F71" s="10">
        <f t="shared" si="19"/>
        <v>0</v>
      </c>
      <c r="G71" s="10">
        <f t="shared" si="19"/>
        <v>0</v>
      </c>
      <c r="H71" s="10">
        <f t="shared" si="19"/>
        <v>200</v>
      </c>
      <c r="I71" s="10">
        <f t="shared" si="19"/>
        <v>0</v>
      </c>
      <c r="J71" s="10">
        <f t="shared" si="19"/>
        <v>0</v>
      </c>
      <c r="K71" s="11">
        <f t="shared" si="19"/>
        <v>0</v>
      </c>
    </row>
    <row r="72" spans="1:11" ht="17.25" customHeight="1">
      <c r="A72" s="5"/>
      <c r="B72" s="6" t="s">
        <v>34</v>
      </c>
      <c r="C72" s="7">
        <f>SUM(D72:K72)</f>
        <v>43563</v>
      </c>
      <c r="D72" s="7">
        <v>28218</v>
      </c>
      <c r="E72" s="7">
        <v>14945</v>
      </c>
      <c r="F72" s="7"/>
      <c r="G72" s="7"/>
      <c r="H72" s="7">
        <v>400</v>
      </c>
      <c r="I72" s="7"/>
      <c r="J72" s="7"/>
      <c r="K72" s="7"/>
    </row>
    <row r="73" spans="3:11" ht="17.25" customHeight="1">
      <c r="C73" s="8">
        <f>SUM(D73:K73)</f>
        <v>0</v>
      </c>
      <c r="D73" s="7"/>
      <c r="E73" s="7"/>
      <c r="F73" s="7"/>
      <c r="G73" s="7"/>
      <c r="H73" s="7"/>
      <c r="I73" s="7"/>
      <c r="J73" s="7"/>
      <c r="K73" s="7"/>
    </row>
    <row r="74" spans="1:11" ht="17.25" customHeight="1">
      <c r="A74" s="37"/>
      <c r="B74" s="37"/>
      <c r="C74" s="10">
        <f aca="true" t="shared" si="20" ref="C74:K74">C72+C73</f>
        <v>43563</v>
      </c>
      <c r="D74" s="10">
        <f t="shared" si="20"/>
        <v>28218</v>
      </c>
      <c r="E74" s="10">
        <f t="shared" si="20"/>
        <v>14945</v>
      </c>
      <c r="F74" s="10">
        <f t="shared" si="20"/>
        <v>0</v>
      </c>
      <c r="G74" s="10">
        <f t="shared" si="20"/>
        <v>0</v>
      </c>
      <c r="H74" s="10">
        <f t="shared" si="20"/>
        <v>400</v>
      </c>
      <c r="I74" s="10">
        <f t="shared" si="20"/>
        <v>0</v>
      </c>
      <c r="J74" s="10">
        <f t="shared" si="20"/>
        <v>0</v>
      </c>
      <c r="K74" s="11">
        <f t="shared" si="20"/>
        <v>0</v>
      </c>
    </row>
    <row r="75" spans="1:11" ht="17.25" customHeight="1">
      <c r="A75" s="5"/>
      <c r="B75" s="6" t="s">
        <v>35</v>
      </c>
      <c r="C75" s="7">
        <f>SUM(D75:K75)</f>
        <v>94085</v>
      </c>
      <c r="D75" s="7">
        <v>51530</v>
      </c>
      <c r="E75" s="7">
        <v>41205</v>
      </c>
      <c r="F75" s="7"/>
      <c r="G75" s="7"/>
      <c r="H75" s="7">
        <v>1350</v>
      </c>
      <c r="I75" s="7"/>
      <c r="J75" s="7"/>
      <c r="K75" s="7"/>
    </row>
    <row r="76" spans="3:11" ht="17.25" customHeight="1">
      <c r="C76" s="8">
        <f>SUM(D76:K76)</f>
        <v>0</v>
      </c>
      <c r="D76" s="7">
        <v>0</v>
      </c>
      <c r="E76" s="7">
        <v>0</v>
      </c>
      <c r="F76" s="7"/>
      <c r="G76" s="7"/>
      <c r="H76" s="7"/>
      <c r="I76" s="7"/>
      <c r="J76" s="7"/>
      <c r="K76" s="7"/>
    </row>
    <row r="77" spans="1:11" ht="17.25" customHeight="1">
      <c r="A77" s="37"/>
      <c r="B77" s="37"/>
      <c r="C77" s="10">
        <f aca="true" t="shared" si="21" ref="C77:K77">C75+C76</f>
        <v>94085</v>
      </c>
      <c r="D77" s="10">
        <f t="shared" si="21"/>
        <v>51530</v>
      </c>
      <c r="E77" s="10">
        <f t="shared" si="21"/>
        <v>41205</v>
      </c>
      <c r="F77" s="10">
        <f t="shared" si="21"/>
        <v>0</v>
      </c>
      <c r="G77" s="10">
        <f t="shared" si="21"/>
        <v>0</v>
      </c>
      <c r="H77" s="10">
        <f t="shared" si="21"/>
        <v>1350</v>
      </c>
      <c r="I77" s="10">
        <f t="shared" si="21"/>
        <v>0</v>
      </c>
      <c r="J77" s="10">
        <f t="shared" si="21"/>
        <v>0</v>
      </c>
      <c r="K77" s="11">
        <f t="shared" si="21"/>
        <v>0</v>
      </c>
    </row>
    <row r="78" spans="1:11" ht="17.25" customHeight="1">
      <c r="A78" s="5"/>
      <c r="B78" s="6" t="s">
        <v>36</v>
      </c>
      <c r="C78" s="7">
        <f>SUM(D78:K78)</f>
        <v>50846</v>
      </c>
      <c r="D78" s="7">
        <v>49646</v>
      </c>
      <c r="E78" s="7">
        <v>1200</v>
      </c>
      <c r="F78" s="7"/>
      <c r="G78" s="7"/>
      <c r="H78" s="7"/>
      <c r="I78" s="7"/>
      <c r="J78" s="7"/>
      <c r="K78" s="7"/>
    </row>
    <row r="79" spans="3:11" ht="17.25" customHeight="1">
      <c r="C79" s="8">
        <f>SUM(D79:K79)</f>
        <v>0</v>
      </c>
      <c r="D79" s="7"/>
      <c r="E79" s="7">
        <v>0</v>
      </c>
      <c r="F79" s="7"/>
      <c r="G79" s="7"/>
      <c r="H79" s="7"/>
      <c r="I79" s="7"/>
      <c r="J79" s="7"/>
      <c r="K79" s="7"/>
    </row>
    <row r="80" spans="1:11" ht="17.25" customHeight="1">
      <c r="A80" s="37"/>
      <c r="B80" s="37"/>
      <c r="C80" s="10">
        <f aca="true" t="shared" si="22" ref="C80:K80">C78+C79</f>
        <v>50846</v>
      </c>
      <c r="D80" s="10">
        <f t="shared" si="22"/>
        <v>49646</v>
      </c>
      <c r="E80" s="10">
        <f t="shared" si="22"/>
        <v>1200</v>
      </c>
      <c r="F80" s="10">
        <f t="shared" si="22"/>
        <v>0</v>
      </c>
      <c r="G80" s="10">
        <f t="shared" si="22"/>
        <v>0</v>
      </c>
      <c r="H80" s="10">
        <f t="shared" si="22"/>
        <v>0</v>
      </c>
      <c r="I80" s="10">
        <f t="shared" si="22"/>
        <v>0</v>
      </c>
      <c r="J80" s="10">
        <f t="shared" si="22"/>
        <v>0</v>
      </c>
      <c r="K80" s="11">
        <f t="shared" si="22"/>
        <v>0</v>
      </c>
    </row>
    <row r="81" spans="1:11" ht="17.25" customHeight="1">
      <c r="A81" s="5"/>
      <c r="B81" s="6" t="s">
        <v>37</v>
      </c>
      <c r="C81" s="7">
        <f>SUM(D81:K81)</f>
        <v>18229</v>
      </c>
      <c r="D81" s="7">
        <v>16549</v>
      </c>
      <c r="E81" s="7">
        <v>1680</v>
      </c>
      <c r="F81" s="7"/>
      <c r="G81" s="7"/>
      <c r="H81" s="7"/>
      <c r="I81" s="7"/>
      <c r="J81" s="7"/>
      <c r="K81" s="7"/>
    </row>
    <row r="82" spans="3:11" ht="17.25" customHeight="1">
      <c r="C82" s="8">
        <f>SUM(D82:K82)</f>
        <v>0</v>
      </c>
      <c r="D82" s="7"/>
      <c r="E82" s="7"/>
      <c r="F82" s="7"/>
      <c r="G82" s="7"/>
      <c r="H82" s="7"/>
      <c r="I82" s="7"/>
      <c r="J82" s="7"/>
      <c r="K82" s="7"/>
    </row>
    <row r="83" spans="1:11" ht="17.25" customHeight="1">
      <c r="A83" s="37"/>
      <c r="B83" s="37"/>
      <c r="C83" s="10">
        <f aca="true" t="shared" si="23" ref="C83:K83">C81+C82</f>
        <v>18229</v>
      </c>
      <c r="D83" s="10">
        <f t="shared" si="23"/>
        <v>16549</v>
      </c>
      <c r="E83" s="10">
        <f t="shared" si="23"/>
        <v>1680</v>
      </c>
      <c r="F83" s="10">
        <f t="shared" si="23"/>
        <v>0</v>
      </c>
      <c r="G83" s="10">
        <f t="shared" si="23"/>
        <v>0</v>
      </c>
      <c r="H83" s="10">
        <f t="shared" si="23"/>
        <v>0</v>
      </c>
      <c r="I83" s="10">
        <f t="shared" si="23"/>
        <v>0</v>
      </c>
      <c r="J83" s="10">
        <f t="shared" si="23"/>
        <v>0</v>
      </c>
      <c r="K83" s="11">
        <f t="shared" si="23"/>
        <v>0</v>
      </c>
    </row>
    <row r="84" spans="1:11" ht="17.25" customHeight="1">
      <c r="A84" s="5"/>
      <c r="B84" s="6" t="s">
        <v>38</v>
      </c>
      <c r="C84" s="7">
        <f>SUM(D84:K84)</f>
        <v>34628</v>
      </c>
      <c r="D84" s="7">
        <v>33097</v>
      </c>
      <c r="E84" s="7">
        <v>1531</v>
      </c>
      <c r="F84" s="7"/>
      <c r="G84" s="7"/>
      <c r="H84" s="7"/>
      <c r="I84" s="7"/>
      <c r="J84" s="7"/>
      <c r="K84" s="7"/>
    </row>
    <row r="85" spans="3:11" ht="17.25" customHeight="1">
      <c r="C85" s="8">
        <f>SUM(D85:K85)</f>
        <v>0</v>
      </c>
      <c r="D85" s="7"/>
      <c r="E85" s="7">
        <v>0</v>
      </c>
      <c r="F85" s="7"/>
      <c r="G85" s="7"/>
      <c r="H85" s="7"/>
      <c r="I85" s="7"/>
      <c r="J85" s="7"/>
      <c r="K85" s="7"/>
    </row>
    <row r="86" spans="1:11" ht="17.25" customHeight="1">
      <c r="A86" s="37"/>
      <c r="B86" s="37"/>
      <c r="C86" s="10">
        <f aca="true" t="shared" si="24" ref="C86:K86">C84+C85</f>
        <v>34628</v>
      </c>
      <c r="D86" s="10">
        <f t="shared" si="24"/>
        <v>33097</v>
      </c>
      <c r="E86" s="10">
        <f t="shared" si="24"/>
        <v>1531</v>
      </c>
      <c r="F86" s="10">
        <f t="shared" si="24"/>
        <v>0</v>
      </c>
      <c r="G86" s="10">
        <f t="shared" si="24"/>
        <v>0</v>
      </c>
      <c r="H86" s="10">
        <f t="shared" si="24"/>
        <v>0</v>
      </c>
      <c r="I86" s="10">
        <f t="shared" si="24"/>
        <v>0</v>
      </c>
      <c r="J86" s="10">
        <f t="shared" si="24"/>
        <v>0</v>
      </c>
      <c r="K86" s="11">
        <f t="shared" si="24"/>
        <v>0</v>
      </c>
    </row>
    <row r="87" spans="1:11" ht="17.25" customHeight="1">
      <c r="A87" s="5"/>
      <c r="B87" s="6" t="s">
        <v>39</v>
      </c>
      <c r="C87" s="7">
        <f>SUM(D87:K87)</f>
        <v>12291</v>
      </c>
      <c r="D87" s="7">
        <v>8721</v>
      </c>
      <c r="E87" s="7">
        <v>3570</v>
      </c>
      <c r="F87" s="7"/>
      <c r="G87" s="7"/>
      <c r="H87" s="7"/>
      <c r="I87" s="7"/>
      <c r="J87" s="7"/>
      <c r="K87" s="7"/>
    </row>
    <row r="88" spans="3:11" ht="17.25" customHeight="1">
      <c r="C88" s="8">
        <f>SUM(D88:K88)</f>
        <v>0</v>
      </c>
      <c r="D88" s="7"/>
      <c r="E88" s="7">
        <v>0</v>
      </c>
      <c r="F88" s="7"/>
      <c r="G88" s="7"/>
      <c r="H88" s="7"/>
      <c r="I88" s="7"/>
      <c r="J88" s="7"/>
      <c r="K88" s="7"/>
    </row>
    <row r="89" spans="1:11" ht="17.25" customHeight="1">
      <c r="A89" s="37"/>
      <c r="B89" s="37"/>
      <c r="C89" s="10">
        <f aca="true" t="shared" si="25" ref="C89:K89">C87+C88</f>
        <v>12291</v>
      </c>
      <c r="D89" s="10">
        <f t="shared" si="25"/>
        <v>8721</v>
      </c>
      <c r="E89" s="10">
        <f t="shared" si="25"/>
        <v>3570</v>
      </c>
      <c r="F89" s="10">
        <f t="shared" si="25"/>
        <v>0</v>
      </c>
      <c r="G89" s="10">
        <f t="shared" si="25"/>
        <v>0</v>
      </c>
      <c r="H89" s="10">
        <f t="shared" si="25"/>
        <v>0</v>
      </c>
      <c r="I89" s="10">
        <f t="shared" si="25"/>
        <v>0</v>
      </c>
      <c r="J89" s="10">
        <f t="shared" si="25"/>
        <v>0</v>
      </c>
      <c r="K89" s="11">
        <f t="shared" si="25"/>
        <v>0</v>
      </c>
    </row>
    <row r="90" spans="1:11" ht="17.25" customHeight="1">
      <c r="A90" s="5"/>
      <c r="B90" s="6" t="s">
        <v>40</v>
      </c>
      <c r="C90" s="7">
        <f>SUM(D90:K90)</f>
        <v>83498</v>
      </c>
      <c r="D90" s="7"/>
      <c r="E90" s="7">
        <v>83498</v>
      </c>
      <c r="F90" s="7"/>
      <c r="G90" s="7"/>
      <c r="H90" s="7"/>
      <c r="I90" s="7"/>
      <c r="J90" s="7"/>
      <c r="K90" s="7"/>
    </row>
    <row r="91" spans="3:11" ht="17.25" customHeight="1">
      <c r="C91" s="8">
        <f>SUM(D91:K91)</f>
        <v>0</v>
      </c>
      <c r="D91" s="7"/>
      <c r="E91" s="7"/>
      <c r="F91" s="7"/>
      <c r="G91" s="7"/>
      <c r="H91" s="7"/>
      <c r="I91" s="7"/>
      <c r="J91" s="7"/>
      <c r="K91" s="7"/>
    </row>
    <row r="92" spans="1:11" ht="17.25" customHeight="1">
      <c r="A92" s="37"/>
      <c r="B92" s="37"/>
      <c r="C92" s="10">
        <f aca="true" t="shared" si="26" ref="C92:K92">C90+C91</f>
        <v>83498</v>
      </c>
      <c r="D92" s="10">
        <f t="shared" si="26"/>
        <v>0</v>
      </c>
      <c r="E92" s="10">
        <f t="shared" si="26"/>
        <v>83498</v>
      </c>
      <c r="F92" s="10">
        <f t="shared" si="26"/>
        <v>0</v>
      </c>
      <c r="G92" s="10">
        <f t="shared" si="26"/>
        <v>0</v>
      </c>
      <c r="H92" s="10">
        <f t="shared" si="26"/>
        <v>0</v>
      </c>
      <c r="I92" s="10">
        <f t="shared" si="26"/>
        <v>0</v>
      </c>
      <c r="J92" s="10">
        <f t="shared" si="26"/>
        <v>0</v>
      </c>
      <c r="K92" s="11">
        <f t="shared" si="26"/>
        <v>0</v>
      </c>
    </row>
    <row r="93" spans="1:11" ht="17.25" customHeight="1">
      <c r="A93" s="12" t="s">
        <v>13</v>
      </c>
      <c r="B93" s="13" t="s">
        <v>3</v>
      </c>
      <c r="C93" s="14">
        <f aca="true" t="shared" si="27" ref="C93:K93">C12+C15+C18+C21+C24+C27+C30+C33+C36+C39+C42+C45+C48+C51+C54+C57+C60+C63+C66+C69+C72+C75+C78+C81+C84+C87+C90</f>
        <v>5521722</v>
      </c>
      <c r="D93" s="14">
        <f t="shared" si="27"/>
        <v>3718826</v>
      </c>
      <c r="E93" s="14">
        <f t="shared" si="27"/>
        <v>1602537</v>
      </c>
      <c r="F93" s="14">
        <f t="shared" si="27"/>
        <v>0</v>
      </c>
      <c r="G93" s="14">
        <f t="shared" si="27"/>
        <v>0</v>
      </c>
      <c r="H93" s="14">
        <f t="shared" si="27"/>
        <v>166919</v>
      </c>
      <c r="I93" s="14">
        <f t="shared" si="27"/>
        <v>27440</v>
      </c>
      <c r="J93" s="14">
        <f t="shared" si="27"/>
        <v>6000</v>
      </c>
      <c r="K93" s="14">
        <f t="shared" si="27"/>
        <v>0</v>
      </c>
    </row>
    <row r="94" spans="2:11" ht="17.25" customHeight="1">
      <c r="B94" s="21" t="s">
        <v>290</v>
      </c>
      <c r="C94" s="8">
        <f aca="true" t="shared" si="28" ref="C94:K94">C13+C16+C19+C22+C25+C28+C31+C34+C37+C40+C43+C46+C49+C52+C55+C58+C61+C64+C67+C70+C73+C76+C79+C82+C85+C88+C91</f>
        <v>0</v>
      </c>
      <c r="D94" s="7">
        <f t="shared" si="28"/>
        <v>0</v>
      </c>
      <c r="E94" s="7">
        <f t="shared" si="28"/>
        <v>0</v>
      </c>
      <c r="F94" s="7">
        <f t="shared" si="28"/>
        <v>0</v>
      </c>
      <c r="G94" s="7">
        <f t="shared" si="28"/>
        <v>0</v>
      </c>
      <c r="H94" s="7">
        <f t="shared" si="28"/>
        <v>0</v>
      </c>
      <c r="I94" s="7">
        <f t="shared" si="28"/>
        <v>0</v>
      </c>
      <c r="J94" s="7">
        <f t="shared" si="28"/>
        <v>0</v>
      </c>
      <c r="K94" s="7">
        <f t="shared" si="28"/>
        <v>0</v>
      </c>
    </row>
    <row r="95" spans="1:11" ht="17.25" customHeight="1">
      <c r="A95" s="38"/>
      <c r="B95" s="38"/>
      <c r="C95" s="15">
        <f aca="true" t="shared" si="29" ref="C95:K95">C93+C94</f>
        <v>5521722</v>
      </c>
      <c r="D95" s="16">
        <f t="shared" si="29"/>
        <v>3718826</v>
      </c>
      <c r="E95" s="16">
        <f t="shared" si="29"/>
        <v>1602537</v>
      </c>
      <c r="F95" s="16">
        <f t="shared" si="29"/>
        <v>0</v>
      </c>
      <c r="G95" s="16">
        <f t="shared" si="29"/>
        <v>0</v>
      </c>
      <c r="H95" s="16">
        <f t="shared" si="29"/>
        <v>166919</v>
      </c>
      <c r="I95" s="16">
        <f t="shared" si="29"/>
        <v>27440</v>
      </c>
      <c r="J95" s="16">
        <f t="shared" si="29"/>
        <v>6000</v>
      </c>
      <c r="K95" s="16">
        <f t="shared" si="29"/>
        <v>0</v>
      </c>
    </row>
    <row r="96" spans="1:11" ht="17.25" customHeight="1">
      <c r="A96" s="5" t="s">
        <v>41</v>
      </c>
      <c r="B96" s="6" t="s">
        <v>42</v>
      </c>
      <c r="C96" s="7">
        <f>SUM(D96:K96)</f>
        <v>676565</v>
      </c>
      <c r="D96" s="7"/>
      <c r="E96" s="7">
        <v>64633</v>
      </c>
      <c r="F96" s="7"/>
      <c r="G96" s="7">
        <v>611932</v>
      </c>
      <c r="H96" s="7"/>
      <c r="I96" s="7"/>
      <c r="J96" s="7"/>
      <c r="K96" s="7"/>
    </row>
    <row r="97" spans="3:11" ht="17.25" customHeight="1">
      <c r="C97" s="8">
        <f>SUM(D97:K97)</f>
        <v>21291</v>
      </c>
      <c r="D97" s="7"/>
      <c r="E97" s="7"/>
      <c r="F97" s="7"/>
      <c r="G97" s="7">
        <v>21291</v>
      </c>
      <c r="H97" s="7"/>
      <c r="I97" s="7"/>
      <c r="J97" s="7"/>
      <c r="K97" s="7"/>
    </row>
    <row r="98" spans="1:11" ht="17.25" customHeight="1">
      <c r="A98" s="37"/>
      <c r="B98" s="37"/>
      <c r="C98" s="10">
        <f aca="true" t="shared" si="30" ref="C98:K98">C96+C97</f>
        <v>697856</v>
      </c>
      <c r="D98" s="10">
        <f t="shared" si="30"/>
        <v>0</v>
      </c>
      <c r="E98" s="10">
        <f t="shared" si="30"/>
        <v>64633</v>
      </c>
      <c r="F98" s="10">
        <f t="shared" si="30"/>
        <v>0</v>
      </c>
      <c r="G98" s="10">
        <f t="shared" si="30"/>
        <v>633223</v>
      </c>
      <c r="H98" s="10">
        <f t="shared" si="30"/>
        <v>0</v>
      </c>
      <c r="I98" s="10">
        <f t="shared" si="30"/>
        <v>0</v>
      </c>
      <c r="J98" s="10">
        <f t="shared" si="30"/>
        <v>0</v>
      </c>
      <c r="K98" s="11">
        <f t="shared" si="30"/>
        <v>0</v>
      </c>
    </row>
    <row r="99" spans="1:11" ht="17.25" customHeight="1">
      <c r="A99" s="12" t="s">
        <v>41</v>
      </c>
      <c r="B99" s="13" t="s">
        <v>3</v>
      </c>
      <c r="C99" s="14">
        <f aca="true" t="shared" si="31" ref="C99:K99">C96</f>
        <v>676565</v>
      </c>
      <c r="D99" s="14">
        <f t="shared" si="31"/>
        <v>0</v>
      </c>
      <c r="E99" s="14">
        <f t="shared" si="31"/>
        <v>64633</v>
      </c>
      <c r="F99" s="14">
        <f t="shared" si="31"/>
        <v>0</v>
      </c>
      <c r="G99" s="14">
        <f t="shared" si="31"/>
        <v>611932</v>
      </c>
      <c r="H99" s="14">
        <f t="shared" si="31"/>
        <v>0</v>
      </c>
      <c r="I99" s="14">
        <f t="shared" si="31"/>
        <v>0</v>
      </c>
      <c r="J99" s="14">
        <f t="shared" si="31"/>
        <v>0</v>
      </c>
      <c r="K99" s="14">
        <f t="shared" si="31"/>
        <v>0</v>
      </c>
    </row>
    <row r="100" spans="2:11" ht="17.25" customHeight="1">
      <c r="B100" s="21" t="s">
        <v>290</v>
      </c>
      <c r="C100" s="8">
        <f aca="true" t="shared" si="32" ref="C100:K100">C97</f>
        <v>21291</v>
      </c>
      <c r="D100" s="7">
        <f t="shared" si="32"/>
        <v>0</v>
      </c>
      <c r="E100" s="7">
        <f t="shared" si="32"/>
        <v>0</v>
      </c>
      <c r="F100" s="7">
        <f t="shared" si="32"/>
        <v>0</v>
      </c>
      <c r="G100" s="7">
        <f t="shared" si="32"/>
        <v>21291</v>
      </c>
      <c r="H100" s="7">
        <f t="shared" si="32"/>
        <v>0</v>
      </c>
      <c r="I100" s="7">
        <f t="shared" si="32"/>
        <v>0</v>
      </c>
      <c r="J100" s="7">
        <f t="shared" si="32"/>
        <v>0</v>
      </c>
      <c r="K100" s="7">
        <f t="shared" si="32"/>
        <v>0</v>
      </c>
    </row>
    <row r="101" spans="1:11" ht="17.25" customHeight="1">
      <c r="A101" s="38"/>
      <c r="B101" s="38"/>
      <c r="C101" s="15">
        <f aca="true" t="shared" si="33" ref="C101:K101">C99+C100</f>
        <v>697856</v>
      </c>
      <c r="D101" s="16">
        <f t="shared" si="33"/>
        <v>0</v>
      </c>
      <c r="E101" s="16">
        <f t="shared" si="33"/>
        <v>64633</v>
      </c>
      <c r="F101" s="16">
        <f t="shared" si="33"/>
        <v>0</v>
      </c>
      <c r="G101" s="16">
        <f t="shared" si="33"/>
        <v>633223</v>
      </c>
      <c r="H101" s="16">
        <f t="shared" si="33"/>
        <v>0</v>
      </c>
      <c r="I101" s="16">
        <f t="shared" si="33"/>
        <v>0</v>
      </c>
      <c r="J101" s="16">
        <f t="shared" si="33"/>
        <v>0</v>
      </c>
      <c r="K101" s="16">
        <f t="shared" si="33"/>
        <v>0</v>
      </c>
    </row>
    <row r="102" spans="1:11" ht="17.25" customHeight="1">
      <c r="A102" s="5" t="s">
        <v>43</v>
      </c>
      <c r="B102" s="6" t="s">
        <v>44</v>
      </c>
      <c r="C102" s="7">
        <f>SUM(D102:K102)</f>
        <v>128237</v>
      </c>
      <c r="D102" s="7"/>
      <c r="E102" s="7">
        <v>128237</v>
      </c>
      <c r="F102" s="7"/>
      <c r="G102" s="7"/>
      <c r="H102" s="7"/>
      <c r="I102" s="7"/>
      <c r="J102" s="7"/>
      <c r="K102" s="7"/>
    </row>
    <row r="103" spans="3:11" ht="17.25" customHeight="1">
      <c r="C103" s="8">
        <f>SUM(D103:K103)</f>
        <v>0</v>
      </c>
      <c r="D103" s="7"/>
      <c r="E103" s="7"/>
      <c r="F103" s="7"/>
      <c r="G103" s="7"/>
      <c r="H103" s="7"/>
      <c r="I103" s="7"/>
      <c r="J103" s="7"/>
      <c r="K103" s="7"/>
    </row>
    <row r="104" spans="1:11" ht="17.25" customHeight="1">
      <c r="A104" s="37"/>
      <c r="B104" s="37"/>
      <c r="C104" s="10">
        <f aca="true" t="shared" si="34" ref="C104:K104">C102+C103</f>
        <v>128237</v>
      </c>
      <c r="D104" s="10">
        <f t="shared" si="34"/>
        <v>0</v>
      </c>
      <c r="E104" s="10">
        <f t="shared" si="34"/>
        <v>128237</v>
      </c>
      <c r="F104" s="10">
        <f t="shared" si="34"/>
        <v>0</v>
      </c>
      <c r="G104" s="10">
        <f t="shared" si="34"/>
        <v>0</v>
      </c>
      <c r="H104" s="10">
        <f t="shared" si="34"/>
        <v>0</v>
      </c>
      <c r="I104" s="10">
        <f t="shared" si="34"/>
        <v>0</v>
      </c>
      <c r="J104" s="10">
        <f t="shared" si="34"/>
        <v>0</v>
      </c>
      <c r="K104" s="11">
        <f t="shared" si="34"/>
        <v>0</v>
      </c>
    </row>
    <row r="105" spans="1:11" ht="17.25" customHeight="1">
      <c r="A105" s="12" t="s">
        <v>43</v>
      </c>
      <c r="B105" s="13" t="s">
        <v>3</v>
      </c>
      <c r="C105" s="14">
        <f aca="true" t="shared" si="35" ref="C105:K105">C102</f>
        <v>128237</v>
      </c>
      <c r="D105" s="14">
        <f t="shared" si="35"/>
        <v>0</v>
      </c>
      <c r="E105" s="14">
        <f t="shared" si="35"/>
        <v>128237</v>
      </c>
      <c r="F105" s="14">
        <f t="shared" si="35"/>
        <v>0</v>
      </c>
      <c r="G105" s="14">
        <f t="shared" si="35"/>
        <v>0</v>
      </c>
      <c r="H105" s="14">
        <f t="shared" si="35"/>
        <v>0</v>
      </c>
      <c r="I105" s="14">
        <f t="shared" si="35"/>
        <v>0</v>
      </c>
      <c r="J105" s="14">
        <f t="shared" si="35"/>
        <v>0</v>
      </c>
      <c r="K105" s="14">
        <f t="shared" si="35"/>
        <v>0</v>
      </c>
    </row>
    <row r="106" spans="3:11" ht="17.25" customHeight="1">
      <c r="C106" s="8">
        <f aca="true" t="shared" si="36" ref="C106:K106">C103</f>
        <v>0</v>
      </c>
      <c r="D106" s="7">
        <f t="shared" si="36"/>
        <v>0</v>
      </c>
      <c r="E106" s="7">
        <f t="shared" si="36"/>
        <v>0</v>
      </c>
      <c r="F106" s="7">
        <f t="shared" si="36"/>
        <v>0</v>
      </c>
      <c r="G106" s="7">
        <f t="shared" si="36"/>
        <v>0</v>
      </c>
      <c r="H106" s="7">
        <f t="shared" si="36"/>
        <v>0</v>
      </c>
      <c r="I106" s="7">
        <f t="shared" si="36"/>
        <v>0</v>
      </c>
      <c r="J106" s="7">
        <f t="shared" si="36"/>
        <v>0</v>
      </c>
      <c r="K106" s="7">
        <f t="shared" si="36"/>
        <v>0</v>
      </c>
    </row>
    <row r="107" spans="1:11" ht="17.25" customHeight="1">
      <c r="A107" s="38"/>
      <c r="B107" s="38"/>
      <c r="C107" s="15">
        <f aca="true" t="shared" si="37" ref="C107:K107">C105+C106</f>
        <v>128237</v>
      </c>
      <c r="D107" s="16">
        <f t="shared" si="37"/>
        <v>0</v>
      </c>
      <c r="E107" s="16">
        <f t="shared" si="37"/>
        <v>128237</v>
      </c>
      <c r="F107" s="16">
        <f t="shared" si="37"/>
        <v>0</v>
      </c>
      <c r="G107" s="16">
        <f t="shared" si="37"/>
        <v>0</v>
      </c>
      <c r="H107" s="16">
        <f t="shared" si="37"/>
        <v>0</v>
      </c>
      <c r="I107" s="16">
        <f t="shared" si="37"/>
        <v>0</v>
      </c>
      <c r="J107" s="16">
        <f t="shared" si="37"/>
        <v>0</v>
      </c>
      <c r="K107" s="16">
        <f t="shared" si="37"/>
        <v>0</v>
      </c>
    </row>
    <row r="108" spans="1:11" ht="17.25" customHeight="1">
      <c r="A108" s="17" t="s">
        <v>45</v>
      </c>
      <c r="B108" s="9" t="s">
        <v>3</v>
      </c>
      <c r="C108" s="18">
        <f aca="true" t="shared" si="38" ref="C108:K108">C93+C99+C105</f>
        <v>6326524</v>
      </c>
      <c r="D108" s="18">
        <f t="shared" si="38"/>
        <v>3718826</v>
      </c>
      <c r="E108" s="18">
        <f t="shared" si="38"/>
        <v>1795407</v>
      </c>
      <c r="F108" s="18">
        <f t="shared" si="38"/>
        <v>0</v>
      </c>
      <c r="G108" s="18">
        <f t="shared" si="38"/>
        <v>611932</v>
      </c>
      <c r="H108" s="18">
        <f t="shared" si="38"/>
        <v>166919</v>
      </c>
      <c r="I108" s="18">
        <f t="shared" si="38"/>
        <v>27440</v>
      </c>
      <c r="J108" s="18">
        <f t="shared" si="38"/>
        <v>6000</v>
      </c>
      <c r="K108" s="18">
        <f t="shared" si="38"/>
        <v>0</v>
      </c>
    </row>
    <row r="109" spans="1:11" ht="17.25" customHeight="1">
      <c r="A109" s="39" t="s">
        <v>290</v>
      </c>
      <c r="B109" s="39"/>
      <c r="C109" s="18">
        <f aca="true" t="shared" si="39" ref="C109:K109">C94+C100+C106</f>
        <v>21291</v>
      </c>
      <c r="D109" s="18">
        <f t="shared" si="39"/>
        <v>0</v>
      </c>
      <c r="E109" s="18">
        <f t="shared" si="39"/>
        <v>0</v>
      </c>
      <c r="F109" s="18">
        <f t="shared" si="39"/>
        <v>0</v>
      </c>
      <c r="G109" s="18">
        <f t="shared" si="39"/>
        <v>21291</v>
      </c>
      <c r="H109" s="18">
        <f t="shared" si="39"/>
        <v>0</v>
      </c>
      <c r="I109" s="18">
        <f t="shared" si="39"/>
        <v>0</v>
      </c>
      <c r="J109" s="18">
        <f t="shared" si="39"/>
        <v>0</v>
      </c>
      <c r="K109" s="18">
        <f t="shared" si="39"/>
        <v>0</v>
      </c>
    </row>
    <row r="110" spans="1:11" ht="17.25" customHeight="1">
      <c r="A110" s="37"/>
      <c r="B110" s="37"/>
      <c r="C110" s="18">
        <f aca="true" t="shared" si="40" ref="C110:K110">C108+C109</f>
        <v>6347815</v>
      </c>
      <c r="D110" s="18">
        <f t="shared" si="40"/>
        <v>3718826</v>
      </c>
      <c r="E110" s="18">
        <f t="shared" si="40"/>
        <v>1795407</v>
      </c>
      <c r="F110" s="18">
        <f t="shared" si="40"/>
        <v>0</v>
      </c>
      <c r="G110" s="18">
        <f t="shared" si="40"/>
        <v>633223</v>
      </c>
      <c r="H110" s="18">
        <f t="shared" si="40"/>
        <v>166919</v>
      </c>
      <c r="I110" s="18">
        <f t="shared" si="40"/>
        <v>27440</v>
      </c>
      <c r="J110" s="18">
        <f t="shared" si="40"/>
        <v>6000</v>
      </c>
      <c r="K110" s="18">
        <f t="shared" si="40"/>
        <v>0</v>
      </c>
    </row>
    <row r="111" spans="1:11" ht="17.25" customHeight="1">
      <c r="A111" s="36" t="s">
        <v>46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/>
    </row>
    <row r="112" spans="1:11" ht="27.75" customHeight="1">
      <c r="A112" s="5" t="s">
        <v>47</v>
      </c>
      <c r="B112" s="22" t="s">
        <v>309</v>
      </c>
      <c r="C112" s="7">
        <f>SUM(D112:K112)</f>
        <v>109747</v>
      </c>
      <c r="D112" s="7">
        <v>3710</v>
      </c>
      <c r="E112" s="7">
        <v>26037</v>
      </c>
      <c r="F112" s="7"/>
      <c r="G112" s="7"/>
      <c r="H112" s="7">
        <v>80000</v>
      </c>
      <c r="I112" s="7"/>
      <c r="J112" s="7"/>
      <c r="K112" s="7"/>
    </row>
    <row r="113" spans="3:11" ht="17.25" customHeight="1">
      <c r="C113" s="8">
        <f>SUM(D113:K113)</f>
        <v>0</v>
      </c>
      <c r="D113" s="7"/>
      <c r="E113" s="7"/>
      <c r="F113" s="7"/>
      <c r="G113" s="7"/>
      <c r="H113" s="7"/>
      <c r="I113" s="7"/>
      <c r="J113" s="7"/>
      <c r="K113" s="7"/>
    </row>
    <row r="114" spans="1:11" ht="17.25" customHeight="1">
      <c r="A114" s="37"/>
      <c r="B114" s="37"/>
      <c r="C114" s="10">
        <f aca="true" t="shared" si="41" ref="C114:K114">C112+C113</f>
        <v>109747</v>
      </c>
      <c r="D114" s="10">
        <f t="shared" si="41"/>
        <v>3710</v>
      </c>
      <c r="E114" s="10">
        <f t="shared" si="41"/>
        <v>26037</v>
      </c>
      <c r="F114" s="10">
        <f t="shared" si="41"/>
        <v>0</v>
      </c>
      <c r="G114" s="10">
        <f t="shared" si="41"/>
        <v>0</v>
      </c>
      <c r="H114" s="10">
        <f t="shared" si="41"/>
        <v>80000</v>
      </c>
      <c r="I114" s="10">
        <f t="shared" si="41"/>
        <v>0</v>
      </c>
      <c r="J114" s="10">
        <f t="shared" si="41"/>
        <v>0</v>
      </c>
      <c r="K114" s="11">
        <f t="shared" si="41"/>
        <v>0</v>
      </c>
    </row>
    <row r="115" spans="1:11" ht="17.25" customHeight="1">
      <c r="A115" s="5"/>
      <c r="B115" s="6" t="s">
        <v>308</v>
      </c>
      <c r="C115" s="7">
        <f>SUM(D115:K115)</f>
        <v>867059</v>
      </c>
      <c r="D115" s="7">
        <v>700475</v>
      </c>
      <c r="E115" s="7">
        <v>89096</v>
      </c>
      <c r="F115" s="7"/>
      <c r="G115" s="7"/>
      <c r="H115" s="7">
        <v>77488</v>
      </c>
      <c r="I115" s="7"/>
      <c r="J115" s="7"/>
      <c r="K115" s="7"/>
    </row>
    <row r="116" spans="3:11" ht="17.25" customHeight="1">
      <c r="C116" s="8">
        <f>SUM(D116:K116)</f>
        <v>-72000</v>
      </c>
      <c r="D116" s="7">
        <v>0</v>
      </c>
      <c r="E116" s="7">
        <v>1300</v>
      </c>
      <c r="F116" s="7"/>
      <c r="G116" s="7"/>
      <c r="H116" s="7">
        <v>-73300</v>
      </c>
      <c r="I116" s="7"/>
      <c r="J116" s="7"/>
      <c r="K116" s="7"/>
    </row>
    <row r="117" spans="1:11" ht="17.25" customHeight="1">
      <c r="A117" s="37"/>
      <c r="B117" s="37"/>
      <c r="C117" s="10">
        <f aca="true" t="shared" si="42" ref="C117:K117">C115+C116</f>
        <v>795059</v>
      </c>
      <c r="D117" s="10">
        <f t="shared" si="42"/>
        <v>700475</v>
      </c>
      <c r="E117" s="10">
        <f t="shared" si="42"/>
        <v>90396</v>
      </c>
      <c r="F117" s="10">
        <f t="shared" si="42"/>
        <v>0</v>
      </c>
      <c r="G117" s="10">
        <f t="shared" si="42"/>
        <v>0</v>
      </c>
      <c r="H117" s="10">
        <f t="shared" si="42"/>
        <v>4188</v>
      </c>
      <c r="I117" s="10">
        <f t="shared" si="42"/>
        <v>0</v>
      </c>
      <c r="J117" s="10">
        <f t="shared" si="42"/>
        <v>0</v>
      </c>
      <c r="K117" s="11">
        <f t="shared" si="42"/>
        <v>0</v>
      </c>
    </row>
    <row r="118" spans="1:11" ht="17.25" customHeight="1">
      <c r="A118" s="12" t="s">
        <v>47</v>
      </c>
      <c r="B118" s="13" t="s">
        <v>3</v>
      </c>
      <c r="C118" s="14">
        <f aca="true" t="shared" si="43" ref="C118:K118">C112+C115</f>
        <v>976806</v>
      </c>
      <c r="D118" s="14">
        <f t="shared" si="43"/>
        <v>704185</v>
      </c>
      <c r="E118" s="14">
        <f t="shared" si="43"/>
        <v>115133</v>
      </c>
      <c r="F118" s="14">
        <f t="shared" si="43"/>
        <v>0</v>
      </c>
      <c r="G118" s="14">
        <f t="shared" si="43"/>
        <v>0</v>
      </c>
      <c r="H118" s="14">
        <f t="shared" si="43"/>
        <v>157488</v>
      </c>
      <c r="I118" s="14">
        <f t="shared" si="43"/>
        <v>0</v>
      </c>
      <c r="J118" s="14">
        <f t="shared" si="43"/>
        <v>0</v>
      </c>
      <c r="K118" s="14">
        <f t="shared" si="43"/>
        <v>0</v>
      </c>
    </row>
    <row r="119" spans="2:11" ht="17.25" customHeight="1">
      <c r="B119" s="21" t="s">
        <v>290</v>
      </c>
      <c r="C119" s="8">
        <f aca="true" t="shared" si="44" ref="C119:K119">C113+C116</f>
        <v>-72000</v>
      </c>
      <c r="D119" s="7">
        <f t="shared" si="44"/>
        <v>0</v>
      </c>
      <c r="E119" s="7">
        <f t="shared" si="44"/>
        <v>1300</v>
      </c>
      <c r="F119" s="7">
        <f t="shared" si="44"/>
        <v>0</v>
      </c>
      <c r="G119" s="7">
        <f t="shared" si="44"/>
        <v>0</v>
      </c>
      <c r="H119" s="7">
        <f t="shared" si="44"/>
        <v>-73300</v>
      </c>
      <c r="I119" s="7">
        <f t="shared" si="44"/>
        <v>0</v>
      </c>
      <c r="J119" s="7">
        <f t="shared" si="44"/>
        <v>0</v>
      </c>
      <c r="K119" s="7">
        <f t="shared" si="44"/>
        <v>0</v>
      </c>
    </row>
    <row r="120" spans="1:11" ht="17.25" customHeight="1">
      <c r="A120" s="38"/>
      <c r="B120" s="38"/>
      <c r="C120" s="15">
        <f aca="true" t="shared" si="45" ref="C120:K120">C118+C119</f>
        <v>904806</v>
      </c>
      <c r="D120" s="16">
        <f t="shared" si="45"/>
        <v>704185</v>
      </c>
      <c r="E120" s="16">
        <f t="shared" si="45"/>
        <v>116433</v>
      </c>
      <c r="F120" s="16">
        <f t="shared" si="45"/>
        <v>0</v>
      </c>
      <c r="G120" s="16">
        <f t="shared" si="45"/>
        <v>0</v>
      </c>
      <c r="H120" s="16">
        <f t="shared" si="45"/>
        <v>84188</v>
      </c>
      <c r="I120" s="16">
        <f t="shared" si="45"/>
        <v>0</v>
      </c>
      <c r="J120" s="16">
        <f t="shared" si="45"/>
        <v>0</v>
      </c>
      <c r="K120" s="16">
        <f t="shared" si="45"/>
        <v>0</v>
      </c>
    </row>
    <row r="121" spans="1:11" ht="17.25" customHeight="1">
      <c r="A121" s="5" t="s">
        <v>48</v>
      </c>
      <c r="B121" s="6" t="s">
        <v>49</v>
      </c>
      <c r="C121" s="7">
        <f>SUM(D121:K121)</f>
        <v>24065</v>
      </c>
      <c r="D121" s="7">
        <v>7230</v>
      </c>
      <c r="E121" s="7">
        <v>15835</v>
      </c>
      <c r="F121" s="7"/>
      <c r="G121" s="7"/>
      <c r="H121" s="7">
        <v>1000</v>
      </c>
      <c r="I121" s="7"/>
      <c r="J121" s="7"/>
      <c r="K121" s="7"/>
    </row>
    <row r="122" spans="3:11" ht="17.25" customHeight="1">
      <c r="C122" s="8">
        <f>SUM(D122:K122)</f>
        <v>-3262</v>
      </c>
      <c r="D122" s="7">
        <v>-4461</v>
      </c>
      <c r="E122" s="7">
        <v>-1358</v>
      </c>
      <c r="F122" s="7"/>
      <c r="G122" s="7"/>
      <c r="H122" s="7">
        <v>2557</v>
      </c>
      <c r="I122" s="7"/>
      <c r="J122" s="7"/>
      <c r="K122" s="7"/>
    </row>
    <row r="123" spans="1:11" ht="17.25" customHeight="1">
      <c r="A123" s="37"/>
      <c r="B123" s="37"/>
      <c r="C123" s="10">
        <f aca="true" t="shared" si="46" ref="C123:K123">C121+C122</f>
        <v>20803</v>
      </c>
      <c r="D123" s="10">
        <f t="shared" si="46"/>
        <v>2769</v>
      </c>
      <c r="E123" s="10">
        <f t="shared" si="46"/>
        <v>14477</v>
      </c>
      <c r="F123" s="10">
        <f t="shared" si="46"/>
        <v>0</v>
      </c>
      <c r="G123" s="10">
        <f t="shared" si="46"/>
        <v>0</v>
      </c>
      <c r="H123" s="10">
        <f t="shared" si="46"/>
        <v>3557</v>
      </c>
      <c r="I123" s="10">
        <f t="shared" si="46"/>
        <v>0</v>
      </c>
      <c r="J123" s="10">
        <f t="shared" si="46"/>
        <v>0</v>
      </c>
      <c r="K123" s="11">
        <f t="shared" si="46"/>
        <v>0</v>
      </c>
    </row>
    <row r="124" spans="1:11" ht="17.25" customHeight="1">
      <c r="A124" s="5"/>
      <c r="B124" s="6" t="s">
        <v>50</v>
      </c>
      <c r="C124" s="7">
        <f>SUM(D124:K124)</f>
        <v>122</v>
      </c>
      <c r="D124" s="7"/>
      <c r="E124" s="7">
        <v>122</v>
      </c>
      <c r="F124" s="7"/>
      <c r="G124" s="7"/>
      <c r="H124" s="7"/>
      <c r="I124" s="7"/>
      <c r="J124" s="7"/>
      <c r="K124" s="7"/>
    </row>
    <row r="125" spans="3:11" ht="17.25" customHeight="1">
      <c r="C125" s="8">
        <f>SUM(D125:K125)</f>
        <v>0</v>
      </c>
      <c r="D125" s="7"/>
      <c r="E125" s="7"/>
      <c r="F125" s="7"/>
      <c r="G125" s="7"/>
      <c r="H125" s="7"/>
      <c r="I125" s="7"/>
      <c r="J125" s="7"/>
      <c r="K125" s="7"/>
    </row>
    <row r="126" spans="1:11" ht="17.25" customHeight="1">
      <c r="A126" s="37"/>
      <c r="B126" s="37"/>
      <c r="C126" s="10">
        <f aca="true" t="shared" si="47" ref="C126:K126">C124+C125</f>
        <v>122</v>
      </c>
      <c r="D126" s="10">
        <f t="shared" si="47"/>
        <v>0</v>
      </c>
      <c r="E126" s="10">
        <f t="shared" si="47"/>
        <v>122</v>
      </c>
      <c r="F126" s="10">
        <f t="shared" si="47"/>
        <v>0</v>
      </c>
      <c r="G126" s="10">
        <f t="shared" si="47"/>
        <v>0</v>
      </c>
      <c r="H126" s="10">
        <f t="shared" si="47"/>
        <v>0</v>
      </c>
      <c r="I126" s="10">
        <f t="shared" si="47"/>
        <v>0</v>
      </c>
      <c r="J126" s="10">
        <f t="shared" si="47"/>
        <v>0</v>
      </c>
      <c r="K126" s="11">
        <f t="shared" si="47"/>
        <v>0</v>
      </c>
    </row>
    <row r="127" spans="1:11" ht="17.25" customHeight="1">
      <c r="A127" s="12" t="s">
        <v>48</v>
      </c>
      <c r="B127" s="13" t="s">
        <v>3</v>
      </c>
      <c r="C127" s="14">
        <f aca="true" t="shared" si="48" ref="C127:K127">C121+C124</f>
        <v>24187</v>
      </c>
      <c r="D127" s="14">
        <f t="shared" si="48"/>
        <v>7230</v>
      </c>
      <c r="E127" s="14">
        <f t="shared" si="48"/>
        <v>15957</v>
      </c>
      <c r="F127" s="14">
        <f t="shared" si="48"/>
        <v>0</v>
      </c>
      <c r="G127" s="14">
        <f t="shared" si="48"/>
        <v>0</v>
      </c>
      <c r="H127" s="14">
        <f t="shared" si="48"/>
        <v>1000</v>
      </c>
      <c r="I127" s="14">
        <f t="shared" si="48"/>
        <v>0</v>
      </c>
      <c r="J127" s="14">
        <f t="shared" si="48"/>
        <v>0</v>
      </c>
      <c r="K127" s="14">
        <f t="shared" si="48"/>
        <v>0</v>
      </c>
    </row>
    <row r="128" spans="2:11" ht="17.25" customHeight="1">
      <c r="B128" s="21" t="s">
        <v>290</v>
      </c>
      <c r="C128" s="8">
        <f aca="true" t="shared" si="49" ref="C128:K128">C122+C125</f>
        <v>-3262</v>
      </c>
      <c r="D128" s="7">
        <f t="shared" si="49"/>
        <v>-4461</v>
      </c>
      <c r="E128" s="7">
        <f t="shared" si="49"/>
        <v>-1358</v>
      </c>
      <c r="F128" s="7">
        <f t="shared" si="49"/>
        <v>0</v>
      </c>
      <c r="G128" s="7">
        <f t="shared" si="49"/>
        <v>0</v>
      </c>
      <c r="H128" s="7">
        <f t="shared" si="49"/>
        <v>2557</v>
      </c>
      <c r="I128" s="7">
        <f t="shared" si="49"/>
        <v>0</v>
      </c>
      <c r="J128" s="7">
        <f t="shared" si="49"/>
        <v>0</v>
      </c>
      <c r="K128" s="7">
        <f t="shared" si="49"/>
        <v>0</v>
      </c>
    </row>
    <row r="129" spans="1:11" ht="17.25" customHeight="1">
      <c r="A129" s="38"/>
      <c r="B129" s="38"/>
      <c r="C129" s="15">
        <f aca="true" t="shared" si="50" ref="C129:K129">C127+C128</f>
        <v>20925</v>
      </c>
      <c r="D129" s="16">
        <f t="shared" si="50"/>
        <v>2769</v>
      </c>
      <c r="E129" s="16">
        <f t="shared" si="50"/>
        <v>14599</v>
      </c>
      <c r="F129" s="16">
        <f t="shared" si="50"/>
        <v>0</v>
      </c>
      <c r="G129" s="16">
        <f t="shared" si="50"/>
        <v>0</v>
      </c>
      <c r="H129" s="16">
        <f t="shared" si="50"/>
        <v>3557</v>
      </c>
      <c r="I129" s="16">
        <f t="shared" si="50"/>
        <v>0</v>
      </c>
      <c r="J129" s="16">
        <f t="shared" si="50"/>
        <v>0</v>
      </c>
      <c r="K129" s="16">
        <f t="shared" si="50"/>
        <v>0</v>
      </c>
    </row>
    <row r="130" spans="1:11" ht="17.25" customHeight="1">
      <c r="A130" s="5" t="s">
        <v>51</v>
      </c>
      <c r="B130" s="6" t="s">
        <v>52</v>
      </c>
      <c r="C130" s="7">
        <f>SUM(D130:K130)</f>
        <v>400522</v>
      </c>
      <c r="D130" s="7">
        <v>357056</v>
      </c>
      <c r="E130" s="7">
        <v>41936</v>
      </c>
      <c r="F130" s="7"/>
      <c r="G130" s="7"/>
      <c r="H130" s="7">
        <v>1530</v>
      </c>
      <c r="I130" s="7"/>
      <c r="J130" s="7"/>
      <c r="K130" s="7"/>
    </row>
    <row r="131" spans="3:11" ht="17.25" customHeight="1">
      <c r="C131" s="8">
        <f>SUM(D131:K131)</f>
        <v>0</v>
      </c>
      <c r="D131" s="7"/>
      <c r="E131" s="7"/>
      <c r="F131" s="7"/>
      <c r="G131" s="7"/>
      <c r="H131" s="7"/>
      <c r="I131" s="7"/>
      <c r="J131" s="7"/>
      <c r="K131" s="7"/>
    </row>
    <row r="132" spans="1:11" ht="17.25" customHeight="1">
      <c r="A132" s="37"/>
      <c r="B132" s="37"/>
      <c r="C132" s="10">
        <f aca="true" t="shared" si="51" ref="C132:K132">C130+C131</f>
        <v>400522</v>
      </c>
      <c r="D132" s="10">
        <f t="shared" si="51"/>
        <v>357056</v>
      </c>
      <c r="E132" s="10">
        <f t="shared" si="51"/>
        <v>41936</v>
      </c>
      <c r="F132" s="10">
        <f t="shared" si="51"/>
        <v>0</v>
      </c>
      <c r="G132" s="10">
        <f t="shared" si="51"/>
        <v>0</v>
      </c>
      <c r="H132" s="10">
        <f t="shared" si="51"/>
        <v>1530</v>
      </c>
      <c r="I132" s="10">
        <f t="shared" si="51"/>
        <v>0</v>
      </c>
      <c r="J132" s="10">
        <f t="shared" si="51"/>
        <v>0</v>
      </c>
      <c r="K132" s="11">
        <f t="shared" si="51"/>
        <v>0</v>
      </c>
    </row>
    <row r="133" spans="1:11" ht="17.25" customHeight="1">
      <c r="A133" s="12" t="s">
        <v>51</v>
      </c>
      <c r="B133" s="13" t="s">
        <v>3</v>
      </c>
      <c r="C133" s="14">
        <f aca="true" t="shared" si="52" ref="C133:K133">C130</f>
        <v>400522</v>
      </c>
      <c r="D133" s="14">
        <f t="shared" si="52"/>
        <v>357056</v>
      </c>
      <c r="E133" s="14">
        <f t="shared" si="52"/>
        <v>41936</v>
      </c>
      <c r="F133" s="14">
        <f t="shared" si="52"/>
        <v>0</v>
      </c>
      <c r="G133" s="14">
        <f t="shared" si="52"/>
        <v>0</v>
      </c>
      <c r="H133" s="14">
        <f t="shared" si="52"/>
        <v>1530</v>
      </c>
      <c r="I133" s="14">
        <f t="shared" si="52"/>
        <v>0</v>
      </c>
      <c r="J133" s="14">
        <f t="shared" si="52"/>
        <v>0</v>
      </c>
      <c r="K133" s="14">
        <f t="shared" si="52"/>
        <v>0</v>
      </c>
    </row>
    <row r="134" spans="3:11" ht="17.25" customHeight="1">
      <c r="C134" s="8">
        <f aca="true" t="shared" si="53" ref="C134:K134">C131</f>
        <v>0</v>
      </c>
      <c r="D134" s="7">
        <f t="shared" si="53"/>
        <v>0</v>
      </c>
      <c r="E134" s="7">
        <f t="shared" si="53"/>
        <v>0</v>
      </c>
      <c r="F134" s="7">
        <f t="shared" si="53"/>
        <v>0</v>
      </c>
      <c r="G134" s="7">
        <f t="shared" si="53"/>
        <v>0</v>
      </c>
      <c r="H134" s="7">
        <f t="shared" si="53"/>
        <v>0</v>
      </c>
      <c r="I134" s="7">
        <f t="shared" si="53"/>
        <v>0</v>
      </c>
      <c r="J134" s="7">
        <f t="shared" si="53"/>
        <v>0</v>
      </c>
      <c r="K134" s="7">
        <f t="shared" si="53"/>
        <v>0</v>
      </c>
    </row>
    <row r="135" spans="1:11" ht="17.25" customHeight="1">
      <c r="A135" s="38"/>
      <c r="B135" s="38"/>
      <c r="C135" s="15">
        <f aca="true" t="shared" si="54" ref="C135:K135">C133+C134</f>
        <v>400522</v>
      </c>
      <c r="D135" s="16">
        <f t="shared" si="54"/>
        <v>357056</v>
      </c>
      <c r="E135" s="16">
        <f t="shared" si="54"/>
        <v>41936</v>
      </c>
      <c r="F135" s="16">
        <f t="shared" si="54"/>
        <v>0</v>
      </c>
      <c r="G135" s="16">
        <f t="shared" si="54"/>
        <v>0</v>
      </c>
      <c r="H135" s="16">
        <f t="shared" si="54"/>
        <v>1530</v>
      </c>
      <c r="I135" s="16">
        <f t="shared" si="54"/>
        <v>0</v>
      </c>
      <c r="J135" s="16">
        <f t="shared" si="54"/>
        <v>0</v>
      </c>
      <c r="K135" s="16">
        <f t="shared" si="54"/>
        <v>0</v>
      </c>
    </row>
    <row r="136" spans="1:11" ht="17.25" customHeight="1">
      <c r="A136" s="17" t="s">
        <v>53</v>
      </c>
      <c r="B136" s="9" t="s">
        <v>3</v>
      </c>
      <c r="C136" s="18">
        <f aca="true" t="shared" si="55" ref="C136:K136">C118+C127+C133</f>
        <v>1401515</v>
      </c>
      <c r="D136" s="18">
        <f t="shared" si="55"/>
        <v>1068471</v>
      </c>
      <c r="E136" s="18">
        <f t="shared" si="55"/>
        <v>173026</v>
      </c>
      <c r="F136" s="18">
        <f t="shared" si="55"/>
        <v>0</v>
      </c>
      <c r="G136" s="18">
        <f t="shared" si="55"/>
        <v>0</v>
      </c>
      <c r="H136" s="18">
        <f t="shared" si="55"/>
        <v>160018</v>
      </c>
      <c r="I136" s="18">
        <f t="shared" si="55"/>
        <v>0</v>
      </c>
      <c r="J136" s="18">
        <f t="shared" si="55"/>
        <v>0</v>
      </c>
      <c r="K136" s="18">
        <f t="shared" si="55"/>
        <v>0</v>
      </c>
    </row>
    <row r="137" spans="1:11" ht="17.25" customHeight="1">
      <c r="A137" s="39" t="s">
        <v>290</v>
      </c>
      <c r="B137" s="39"/>
      <c r="C137" s="18">
        <f aca="true" t="shared" si="56" ref="C137:K137">C119+C128+C134</f>
        <v>-75262</v>
      </c>
      <c r="D137" s="18">
        <f t="shared" si="56"/>
        <v>-4461</v>
      </c>
      <c r="E137" s="18">
        <f t="shared" si="56"/>
        <v>-58</v>
      </c>
      <c r="F137" s="18">
        <f t="shared" si="56"/>
        <v>0</v>
      </c>
      <c r="G137" s="18">
        <f t="shared" si="56"/>
        <v>0</v>
      </c>
      <c r="H137" s="18">
        <f t="shared" si="56"/>
        <v>-70743</v>
      </c>
      <c r="I137" s="18">
        <f t="shared" si="56"/>
        <v>0</v>
      </c>
      <c r="J137" s="18">
        <f t="shared" si="56"/>
        <v>0</v>
      </c>
      <c r="K137" s="18">
        <f t="shared" si="56"/>
        <v>0</v>
      </c>
    </row>
    <row r="138" spans="1:11" ht="17.25" customHeight="1">
      <c r="A138" s="37"/>
      <c r="B138" s="37"/>
      <c r="C138" s="18">
        <f aca="true" t="shared" si="57" ref="C138:K138">C136+C137</f>
        <v>1326253</v>
      </c>
      <c r="D138" s="18">
        <f t="shared" si="57"/>
        <v>1064010</v>
      </c>
      <c r="E138" s="18">
        <f t="shared" si="57"/>
        <v>172968</v>
      </c>
      <c r="F138" s="18">
        <f t="shared" si="57"/>
        <v>0</v>
      </c>
      <c r="G138" s="18">
        <f t="shared" si="57"/>
        <v>0</v>
      </c>
      <c r="H138" s="18">
        <f t="shared" si="57"/>
        <v>89275</v>
      </c>
      <c r="I138" s="18">
        <f t="shared" si="57"/>
        <v>0</v>
      </c>
      <c r="J138" s="18">
        <f t="shared" si="57"/>
        <v>0</v>
      </c>
      <c r="K138" s="18">
        <f t="shared" si="57"/>
        <v>0</v>
      </c>
    </row>
    <row r="139" spans="1:11" ht="17.25" customHeight="1">
      <c r="A139" s="36" t="s">
        <v>54</v>
      </c>
      <c r="B139" s="36"/>
      <c r="C139" s="36"/>
      <c r="D139" s="36"/>
      <c r="E139" s="36"/>
      <c r="F139" s="36"/>
      <c r="G139" s="36"/>
      <c r="H139" s="36"/>
      <c r="I139" s="36"/>
      <c r="J139" s="36"/>
      <c r="K139" s="36"/>
    </row>
    <row r="140" spans="1:11" ht="17.25" customHeight="1">
      <c r="A140" s="5" t="s">
        <v>55</v>
      </c>
      <c r="B140" s="6" t="s">
        <v>56</v>
      </c>
      <c r="C140" s="7">
        <f>SUM(D140:K140)</f>
        <v>136058</v>
      </c>
      <c r="D140" s="7">
        <v>2225</v>
      </c>
      <c r="E140" s="7">
        <v>4000</v>
      </c>
      <c r="F140" s="7"/>
      <c r="G140" s="7"/>
      <c r="H140" s="7"/>
      <c r="I140" s="7">
        <v>126000</v>
      </c>
      <c r="J140" s="7">
        <v>3833</v>
      </c>
      <c r="K140" s="7"/>
    </row>
    <row r="141" spans="3:11" ht="17.25" customHeight="1">
      <c r="C141" s="8">
        <f>SUM(D141:K141)</f>
        <v>0</v>
      </c>
      <c r="D141" s="7"/>
      <c r="E141" s="7"/>
      <c r="F141" s="7"/>
      <c r="G141" s="7"/>
      <c r="H141" s="7"/>
      <c r="I141" s="7"/>
      <c r="J141" s="7"/>
      <c r="K141" s="7"/>
    </row>
    <row r="142" spans="1:11" ht="17.25" customHeight="1">
      <c r="A142" s="37"/>
      <c r="B142" s="37"/>
      <c r="C142" s="10">
        <f aca="true" t="shared" si="58" ref="C142:K142">C140+C141</f>
        <v>136058</v>
      </c>
      <c r="D142" s="10">
        <f t="shared" si="58"/>
        <v>2225</v>
      </c>
      <c r="E142" s="10">
        <f t="shared" si="58"/>
        <v>4000</v>
      </c>
      <c r="F142" s="10">
        <f t="shared" si="58"/>
        <v>0</v>
      </c>
      <c r="G142" s="10">
        <f t="shared" si="58"/>
        <v>0</v>
      </c>
      <c r="H142" s="10">
        <f t="shared" si="58"/>
        <v>0</v>
      </c>
      <c r="I142" s="10">
        <f t="shared" si="58"/>
        <v>126000</v>
      </c>
      <c r="J142" s="10">
        <f t="shared" si="58"/>
        <v>3833</v>
      </c>
      <c r="K142" s="11">
        <f t="shared" si="58"/>
        <v>0</v>
      </c>
    </row>
    <row r="143" spans="1:11" ht="17.25" customHeight="1">
      <c r="A143" s="12" t="s">
        <v>55</v>
      </c>
      <c r="B143" s="13" t="s">
        <v>3</v>
      </c>
      <c r="C143" s="14">
        <f aca="true" t="shared" si="59" ref="C143:K143">C140</f>
        <v>136058</v>
      </c>
      <c r="D143" s="14">
        <f t="shared" si="59"/>
        <v>2225</v>
      </c>
      <c r="E143" s="14">
        <f t="shared" si="59"/>
        <v>4000</v>
      </c>
      <c r="F143" s="14">
        <f t="shared" si="59"/>
        <v>0</v>
      </c>
      <c r="G143" s="14">
        <f t="shared" si="59"/>
        <v>0</v>
      </c>
      <c r="H143" s="14">
        <f t="shared" si="59"/>
        <v>0</v>
      </c>
      <c r="I143" s="14">
        <f t="shared" si="59"/>
        <v>126000</v>
      </c>
      <c r="J143" s="14">
        <f t="shared" si="59"/>
        <v>3833</v>
      </c>
      <c r="K143" s="14">
        <f t="shared" si="59"/>
        <v>0</v>
      </c>
    </row>
    <row r="144" spans="3:11" ht="17.25" customHeight="1">
      <c r="C144" s="8">
        <f aca="true" t="shared" si="60" ref="C144:K144">C141</f>
        <v>0</v>
      </c>
      <c r="D144" s="7">
        <f t="shared" si="60"/>
        <v>0</v>
      </c>
      <c r="E144" s="7">
        <f t="shared" si="60"/>
        <v>0</v>
      </c>
      <c r="F144" s="7">
        <f t="shared" si="60"/>
        <v>0</v>
      </c>
      <c r="G144" s="7">
        <f t="shared" si="60"/>
        <v>0</v>
      </c>
      <c r="H144" s="7">
        <f t="shared" si="60"/>
        <v>0</v>
      </c>
      <c r="I144" s="7">
        <f t="shared" si="60"/>
        <v>0</v>
      </c>
      <c r="J144" s="7">
        <f t="shared" si="60"/>
        <v>0</v>
      </c>
      <c r="K144" s="7">
        <f t="shared" si="60"/>
        <v>0</v>
      </c>
    </row>
    <row r="145" spans="1:11" ht="17.25" customHeight="1">
      <c r="A145" s="38"/>
      <c r="B145" s="38"/>
      <c r="C145" s="15">
        <f aca="true" t="shared" si="61" ref="C145:K145">C143+C144</f>
        <v>136058</v>
      </c>
      <c r="D145" s="16">
        <f t="shared" si="61"/>
        <v>2225</v>
      </c>
      <c r="E145" s="16">
        <f t="shared" si="61"/>
        <v>4000</v>
      </c>
      <c r="F145" s="16">
        <f t="shared" si="61"/>
        <v>0</v>
      </c>
      <c r="G145" s="16">
        <f t="shared" si="61"/>
        <v>0</v>
      </c>
      <c r="H145" s="16">
        <f t="shared" si="61"/>
        <v>0</v>
      </c>
      <c r="I145" s="16">
        <f t="shared" si="61"/>
        <v>126000</v>
      </c>
      <c r="J145" s="16">
        <f t="shared" si="61"/>
        <v>3833</v>
      </c>
      <c r="K145" s="16">
        <f t="shared" si="61"/>
        <v>0</v>
      </c>
    </row>
    <row r="146" spans="1:11" ht="17.25" customHeight="1">
      <c r="A146" s="5" t="s">
        <v>57</v>
      </c>
      <c r="B146" s="6" t="s">
        <v>58</v>
      </c>
      <c r="C146" s="7">
        <f>SUM(D146:K146)</f>
        <v>355938</v>
      </c>
      <c r="D146" s="7">
        <v>251938</v>
      </c>
      <c r="E146" s="7">
        <v>92500</v>
      </c>
      <c r="F146" s="7"/>
      <c r="G146" s="7"/>
      <c r="H146" s="7">
        <v>11500</v>
      </c>
      <c r="I146" s="7"/>
      <c r="J146" s="7"/>
      <c r="K146" s="7"/>
    </row>
    <row r="147" spans="3:11" ht="17.25" customHeight="1">
      <c r="C147" s="8">
        <f>SUM(D147:K147)</f>
        <v>4880</v>
      </c>
      <c r="D147" s="7">
        <v>4880</v>
      </c>
      <c r="E147" s="7">
        <v>0</v>
      </c>
      <c r="F147" s="7"/>
      <c r="G147" s="7"/>
      <c r="H147" s="7">
        <v>0</v>
      </c>
      <c r="I147" s="7"/>
      <c r="J147" s="7"/>
      <c r="K147" s="7"/>
    </row>
    <row r="148" spans="1:11" ht="17.25" customHeight="1">
      <c r="A148" s="37"/>
      <c r="B148" s="37"/>
      <c r="C148" s="10">
        <f aca="true" t="shared" si="62" ref="C148:K148">C146+C147</f>
        <v>360818</v>
      </c>
      <c r="D148" s="10">
        <f t="shared" si="62"/>
        <v>256818</v>
      </c>
      <c r="E148" s="10">
        <f t="shared" si="62"/>
        <v>92500</v>
      </c>
      <c r="F148" s="10">
        <f t="shared" si="62"/>
        <v>0</v>
      </c>
      <c r="G148" s="10">
        <f t="shared" si="62"/>
        <v>0</v>
      </c>
      <c r="H148" s="10">
        <f t="shared" si="62"/>
        <v>11500</v>
      </c>
      <c r="I148" s="10">
        <f t="shared" si="62"/>
        <v>0</v>
      </c>
      <c r="J148" s="10">
        <f t="shared" si="62"/>
        <v>0</v>
      </c>
      <c r="K148" s="11">
        <f t="shared" si="62"/>
        <v>0</v>
      </c>
    </row>
    <row r="149" spans="1:11" ht="17.25" customHeight="1">
      <c r="A149" s="12" t="s">
        <v>57</v>
      </c>
      <c r="B149" s="13" t="s">
        <v>3</v>
      </c>
      <c r="C149" s="14">
        <f aca="true" t="shared" si="63" ref="C149:K149">C146</f>
        <v>355938</v>
      </c>
      <c r="D149" s="14">
        <f t="shared" si="63"/>
        <v>251938</v>
      </c>
      <c r="E149" s="14">
        <f t="shared" si="63"/>
        <v>92500</v>
      </c>
      <c r="F149" s="14">
        <f t="shared" si="63"/>
        <v>0</v>
      </c>
      <c r="G149" s="14">
        <f t="shared" si="63"/>
        <v>0</v>
      </c>
      <c r="H149" s="14">
        <f t="shared" si="63"/>
        <v>11500</v>
      </c>
      <c r="I149" s="14">
        <f t="shared" si="63"/>
        <v>0</v>
      </c>
      <c r="J149" s="14">
        <f t="shared" si="63"/>
        <v>0</v>
      </c>
      <c r="K149" s="14">
        <f t="shared" si="63"/>
        <v>0</v>
      </c>
    </row>
    <row r="150" spans="3:11" ht="17.25" customHeight="1">
      <c r="C150" s="8">
        <f aca="true" t="shared" si="64" ref="C150:K150">C147</f>
        <v>4880</v>
      </c>
      <c r="D150" s="7">
        <f t="shared" si="64"/>
        <v>4880</v>
      </c>
      <c r="E150" s="7">
        <f t="shared" si="64"/>
        <v>0</v>
      </c>
      <c r="F150" s="7">
        <f t="shared" si="64"/>
        <v>0</v>
      </c>
      <c r="G150" s="7">
        <f t="shared" si="64"/>
        <v>0</v>
      </c>
      <c r="H150" s="7">
        <f t="shared" si="64"/>
        <v>0</v>
      </c>
      <c r="I150" s="7">
        <f t="shared" si="64"/>
        <v>0</v>
      </c>
      <c r="J150" s="7">
        <f t="shared" si="64"/>
        <v>0</v>
      </c>
      <c r="K150" s="7">
        <f t="shared" si="64"/>
        <v>0</v>
      </c>
    </row>
    <row r="151" spans="1:11" ht="17.25" customHeight="1">
      <c r="A151" s="38"/>
      <c r="B151" s="38"/>
      <c r="C151" s="15">
        <f aca="true" t="shared" si="65" ref="C151:K151">C149+C150</f>
        <v>360818</v>
      </c>
      <c r="D151" s="16">
        <f t="shared" si="65"/>
        <v>256818</v>
      </c>
      <c r="E151" s="16">
        <f t="shared" si="65"/>
        <v>92500</v>
      </c>
      <c r="F151" s="16">
        <f t="shared" si="65"/>
        <v>0</v>
      </c>
      <c r="G151" s="16">
        <f t="shared" si="65"/>
        <v>0</v>
      </c>
      <c r="H151" s="16">
        <f t="shared" si="65"/>
        <v>11500</v>
      </c>
      <c r="I151" s="16">
        <f t="shared" si="65"/>
        <v>0</v>
      </c>
      <c r="J151" s="16">
        <f t="shared" si="65"/>
        <v>0</v>
      </c>
      <c r="K151" s="16">
        <f t="shared" si="65"/>
        <v>0</v>
      </c>
    </row>
    <row r="152" spans="1:11" ht="17.25" customHeight="1">
      <c r="A152" s="5" t="s">
        <v>59</v>
      </c>
      <c r="B152" s="6" t="s">
        <v>60</v>
      </c>
      <c r="C152" s="7">
        <f>SUM(D152:K152)</f>
        <v>187702</v>
      </c>
      <c r="D152" s="7">
        <v>187686</v>
      </c>
      <c r="E152" s="7">
        <v>16</v>
      </c>
      <c r="F152" s="7"/>
      <c r="G152" s="7"/>
      <c r="H152" s="7"/>
      <c r="I152" s="7"/>
      <c r="J152" s="7"/>
      <c r="K152" s="7"/>
    </row>
    <row r="153" spans="3:11" ht="17.25" customHeight="1">
      <c r="C153" s="8">
        <f>SUM(D153:K153)</f>
        <v>0</v>
      </c>
      <c r="D153" s="7"/>
      <c r="E153" s="7"/>
      <c r="F153" s="7"/>
      <c r="G153" s="7"/>
      <c r="H153" s="7"/>
      <c r="I153" s="7"/>
      <c r="J153" s="7"/>
      <c r="K153" s="7"/>
    </row>
    <row r="154" spans="1:11" ht="17.25" customHeight="1">
      <c r="A154" s="37"/>
      <c r="B154" s="37"/>
      <c r="C154" s="10">
        <f aca="true" t="shared" si="66" ref="C154:K154">C152+C153</f>
        <v>187702</v>
      </c>
      <c r="D154" s="10">
        <f t="shared" si="66"/>
        <v>187686</v>
      </c>
      <c r="E154" s="10">
        <f t="shared" si="66"/>
        <v>16</v>
      </c>
      <c r="F154" s="10">
        <f t="shared" si="66"/>
        <v>0</v>
      </c>
      <c r="G154" s="10">
        <f t="shared" si="66"/>
        <v>0</v>
      </c>
      <c r="H154" s="10">
        <f t="shared" si="66"/>
        <v>0</v>
      </c>
      <c r="I154" s="10">
        <f t="shared" si="66"/>
        <v>0</v>
      </c>
      <c r="J154" s="10">
        <f t="shared" si="66"/>
        <v>0</v>
      </c>
      <c r="K154" s="11">
        <f t="shared" si="66"/>
        <v>0</v>
      </c>
    </row>
    <row r="155" spans="1:11" ht="17.25" customHeight="1">
      <c r="A155" s="12" t="s">
        <v>59</v>
      </c>
      <c r="B155" s="13" t="s">
        <v>3</v>
      </c>
      <c r="C155" s="14">
        <f aca="true" t="shared" si="67" ref="C155:K155">C152</f>
        <v>187702</v>
      </c>
      <c r="D155" s="14">
        <f t="shared" si="67"/>
        <v>187686</v>
      </c>
      <c r="E155" s="14">
        <f t="shared" si="67"/>
        <v>16</v>
      </c>
      <c r="F155" s="14">
        <f t="shared" si="67"/>
        <v>0</v>
      </c>
      <c r="G155" s="14">
        <f t="shared" si="67"/>
        <v>0</v>
      </c>
      <c r="H155" s="14">
        <f t="shared" si="67"/>
        <v>0</v>
      </c>
      <c r="I155" s="14">
        <f t="shared" si="67"/>
        <v>0</v>
      </c>
      <c r="J155" s="14">
        <f t="shared" si="67"/>
        <v>0</v>
      </c>
      <c r="K155" s="14">
        <f t="shared" si="67"/>
        <v>0</v>
      </c>
    </row>
    <row r="156" spans="3:11" ht="17.25" customHeight="1">
      <c r="C156" s="8">
        <f aca="true" t="shared" si="68" ref="C156:K156">C153</f>
        <v>0</v>
      </c>
      <c r="D156" s="7">
        <f t="shared" si="68"/>
        <v>0</v>
      </c>
      <c r="E156" s="7">
        <f t="shared" si="68"/>
        <v>0</v>
      </c>
      <c r="F156" s="7">
        <f t="shared" si="68"/>
        <v>0</v>
      </c>
      <c r="G156" s="7">
        <f t="shared" si="68"/>
        <v>0</v>
      </c>
      <c r="H156" s="7">
        <f t="shared" si="68"/>
        <v>0</v>
      </c>
      <c r="I156" s="7">
        <f t="shared" si="68"/>
        <v>0</v>
      </c>
      <c r="J156" s="7">
        <f t="shared" si="68"/>
        <v>0</v>
      </c>
      <c r="K156" s="7">
        <f t="shared" si="68"/>
        <v>0</v>
      </c>
    </row>
    <row r="157" spans="1:11" ht="17.25" customHeight="1">
      <c r="A157" s="38"/>
      <c r="B157" s="38"/>
      <c r="C157" s="15">
        <f aca="true" t="shared" si="69" ref="C157:K157">C155+C156</f>
        <v>187702</v>
      </c>
      <c r="D157" s="16">
        <f t="shared" si="69"/>
        <v>187686</v>
      </c>
      <c r="E157" s="16">
        <f t="shared" si="69"/>
        <v>16</v>
      </c>
      <c r="F157" s="16">
        <f t="shared" si="69"/>
        <v>0</v>
      </c>
      <c r="G157" s="16">
        <f t="shared" si="69"/>
        <v>0</v>
      </c>
      <c r="H157" s="16">
        <f t="shared" si="69"/>
        <v>0</v>
      </c>
      <c r="I157" s="16">
        <f t="shared" si="69"/>
        <v>0</v>
      </c>
      <c r="J157" s="16">
        <f t="shared" si="69"/>
        <v>0</v>
      </c>
      <c r="K157" s="16">
        <f t="shared" si="69"/>
        <v>0</v>
      </c>
    </row>
    <row r="158" spans="1:11" ht="17.25" customHeight="1">
      <c r="A158" s="5" t="s">
        <v>61</v>
      </c>
      <c r="B158" s="6" t="s">
        <v>62</v>
      </c>
      <c r="C158" s="7">
        <f>SUM(D158:K158)</f>
        <v>460827</v>
      </c>
      <c r="D158" s="7"/>
      <c r="E158" s="7"/>
      <c r="F158" s="7"/>
      <c r="G158" s="7"/>
      <c r="H158" s="7">
        <v>460827</v>
      </c>
      <c r="I158" s="7"/>
      <c r="J158" s="7"/>
      <c r="K158" s="7"/>
    </row>
    <row r="159" spans="3:11" ht="17.25" customHeight="1">
      <c r="C159" s="8">
        <f>SUM(D159:K159)</f>
        <v>690</v>
      </c>
      <c r="D159" s="7"/>
      <c r="E159" s="7"/>
      <c r="F159" s="7"/>
      <c r="G159" s="7"/>
      <c r="H159" s="7">
        <v>690</v>
      </c>
      <c r="I159" s="7"/>
      <c r="J159" s="7"/>
      <c r="K159" s="7"/>
    </row>
    <row r="160" spans="1:11" ht="17.25" customHeight="1">
      <c r="A160" s="37"/>
      <c r="B160" s="37"/>
      <c r="C160" s="10">
        <f aca="true" t="shared" si="70" ref="C160:K160">C158+C159</f>
        <v>461517</v>
      </c>
      <c r="D160" s="10">
        <f t="shared" si="70"/>
        <v>0</v>
      </c>
      <c r="E160" s="10">
        <f t="shared" si="70"/>
        <v>0</v>
      </c>
      <c r="F160" s="10">
        <f t="shared" si="70"/>
        <v>0</v>
      </c>
      <c r="G160" s="10">
        <f t="shared" si="70"/>
        <v>0</v>
      </c>
      <c r="H160" s="10">
        <f t="shared" si="70"/>
        <v>461517</v>
      </c>
      <c r="I160" s="10">
        <f t="shared" si="70"/>
        <v>0</v>
      </c>
      <c r="J160" s="10">
        <f t="shared" si="70"/>
        <v>0</v>
      </c>
      <c r="K160" s="11">
        <f t="shared" si="70"/>
        <v>0</v>
      </c>
    </row>
    <row r="161" spans="1:11" ht="17.25" customHeight="1">
      <c r="A161" s="5"/>
      <c r="B161" s="6" t="s">
        <v>63</v>
      </c>
      <c r="C161" s="7">
        <f>SUM(D161:K161)</f>
        <v>460000</v>
      </c>
      <c r="D161" s="7"/>
      <c r="E161" s="7"/>
      <c r="F161" s="7"/>
      <c r="G161" s="7"/>
      <c r="H161" s="7">
        <v>460000</v>
      </c>
      <c r="I161" s="7"/>
      <c r="J161" s="7"/>
      <c r="K161" s="7"/>
    </row>
    <row r="162" spans="3:11" ht="17.25" customHeight="1">
      <c r="C162" s="8">
        <f>SUM(D162:K162)</f>
        <v>10861</v>
      </c>
      <c r="D162" s="7"/>
      <c r="E162" s="7"/>
      <c r="F162" s="7"/>
      <c r="G162" s="7"/>
      <c r="H162" s="7">
        <v>10861</v>
      </c>
      <c r="I162" s="7"/>
      <c r="J162" s="7"/>
      <c r="K162" s="7"/>
    </row>
    <row r="163" spans="1:11" ht="17.25" customHeight="1">
      <c r="A163" s="37"/>
      <c r="B163" s="37"/>
      <c r="C163" s="10">
        <f aca="true" t="shared" si="71" ref="C163:K163">C161+C162</f>
        <v>470861</v>
      </c>
      <c r="D163" s="10">
        <f t="shared" si="71"/>
        <v>0</v>
      </c>
      <c r="E163" s="10">
        <f t="shared" si="71"/>
        <v>0</v>
      </c>
      <c r="F163" s="10">
        <f t="shared" si="71"/>
        <v>0</v>
      </c>
      <c r="G163" s="10">
        <f t="shared" si="71"/>
        <v>0</v>
      </c>
      <c r="H163" s="10">
        <f t="shared" si="71"/>
        <v>470861</v>
      </c>
      <c r="I163" s="10">
        <f t="shared" si="71"/>
        <v>0</v>
      </c>
      <c r="J163" s="10">
        <f t="shared" si="71"/>
        <v>0</v>
      </c>
      <c r="K163" s="11">
        <f t="shared" si="71"/>
        <v>0</v>
      </c>
    </row>
    <row r="164" spans="1:11" ht="17.25" customHeight="1">
      <c r="A164" s="5"/>
      <c r="B164" s="6" t="s">
        <v>64</v>
      </c>
      <c r="C164" s="7">
        <f>SUM(D164:K164)</f>
        <v>9642</v>
      </c>
      <c r="D164" s="7"/>
      <c r="E164" s="7"/>
      <c r="F164" s="7"/>
      <c r="G164" s="7"/>
      <c r="H164" s="7">
        <v>9642</v>
      </c>
      <c r="I164" s="7"/>
      <c r="J164" s="7"/>
      <c r="K164" s="7"/>
    </row>
    <row r="165" spans="3:11" ht="17.25" customHeight="1">
      <c r="C165" s="8">
        <f>SUM(D165:K165)</f>
        <v>0</v>
      </c>
      <c r="D165" s="7"/>
      <c r="E165" s="7"/>
      <c r="F165" s="7"/>
      <c r="G165" s="7"/>
      <c r="H165" s="7"/>
      <c r="I165" s="7"/>
      <c r="J165" s="7"/>
      <c r="K165" s="7"/>
    </row>
    <row r="166" spans="1:11" ht="17.25" customHeight="1">
      <c r="A166" s="37"/>
      <c r="B166" s="37"/>
      <c r="C166" s="10">
        <f aca="true" t="shared" si="72" ref="C166:K166">C164+C165</f>
        <v>9642</v>
      </c>
      <c r="D166" s="10">
        <f t="shared" si="72"/>
        <v>0</v>
      </c>
      <c r="E166" s="10">
        <f t="shared" si="72"/>
        <v>0</v>
      </c>
      <c r="F166" s="10">
        <f t="shared" si="72"/>
        <v>0</v>
      </c>
      <c r="G166" s="10">
        <f t="shared" si="72"/>
        <v>0</v>
      </c>
      <c r="H166" s="10">
        <f t="shared" si="72"/>
        <v>9642</v>
      </c>
      <c r="I166" s="10">
        <f t="shared" si="72"/>
        <v>0</v>
      </c>
      <c r="J166" s="10">
        <f t="shared" si="72"/>
        <v>0</v>
      </c>
      <c r="K166" s="11">
        <f t="shared" si="72"/>
        <v>0</v>
      </c>
    </row>
    <row r="167" spans="1:11" ht="17.25" customHeight="1">
      <c r="A167" s="5"/>
      <c r="B167" s="6" t="s">
        <v>65</v>
      </c>
      <c r="C167" s="7">
        <f>SUM(D167:K167)</f>
        <v>437208</v>
      </c>
      <c r="D167" s="7"/>
      <c r="E167" s="7"/>
      <c r="F167" s="7"/>
      <c r="G167" s="7"/>
      <c r="H167" s="7">
        <v>437208</v>
      </c>
      <c r="I167" s="7"/>
      <c r="J167" s="7"/>
      <c r="K167" s="7"/>
    </row>
    <row r="168" spans="3:11" ht="17.25" customHeight="1">
      <c r="C168" s="8">
        <f>SUM(D168:K168)</f>
        <v>5937</v>
      </c>
      <c r="D168" s="7"/>
      <c r="E168" s="7"/>
      <c r="F168" s="7"/>
      <c r="G168" s="7"/>
      <c r="H168" s="7">
        <v>5937</v>
      </c>
      <c r="I168" s="7"/>
      <c r="J168" s="7"/>
      <c r="K168" s="7"/>
    </row>
    <row r="169" spans="1:11" ht="17.25" customHeight="1">
      <c r="A169" s="37"/>
      <c r="B169" s="37"/>
      <c r="C169" s="10">
        <f aca="true" t="shared" si="73" ref="C169:K169">C167+C168</f>
        <v>443145</v>
      </c>
      <c r="D169" s="10">
        <f t="shared" si="73"/>
        <v>0</v>
      </c>
      <c r="E169" s="10">
        <f t="shared" si="73"/>
        <v>0</v>
      </c>
      <c r="F169" s="10">
        <f t="shared" si="73"/>
        <v>0</v>
      </c>
      <c r="G169" s="10">
        <f t="shared" si="73"/>
        <v>0</v>
      </c>
      <c r="H169" s="10">
        <f t="shared" si="73"/>
        <v>443145</v>
      </c>
      <c r="I169" s="10">
        <f t="shared" si="73"/>
        <v>0</v>
      </c>
      <c r="J169" s="10">
        <f t="shared" si="73"/>
        <v>0</v>
      </c>
      <c r="K169" s="11">
        <f t="shared" si="73"/>
        <v>0</v>
      </c>
    </row>
    <row r="170" spans="1:11" ht="17.25" customHeight="1">
      <c r="A170" s="5"/>
      <c r="B170" s="6" t="s">
        <v>66</v>
      </c>
      <c r="C170" s="7">
        <f>SUM(D170:K170)</f>
        <v>219741</v>
      </c>
      <c r="D170" s="7"/>
      <c r="E170" s="7"/>
      <c r="F170" s="7"/>
      <c r="G170" s="7"/>
      <c r="H170" s="7">
        <v>219741</v>
      </c>
      <c r="I170" s="7"/>
      <c r="J170" s="7"/>
      <c r="K170" s="7"/>
    </row>
    <row r="171" spans="3:11" ht="17.25" customHeight="1">
      <c r="C171" s="8">
        <f>SUM(D171:K171)</f>
        <v>0</v>
      </c>
      <c r="D171" s="7"/>
      <c r="E171" s="7"/>
      <c r="F171" s="7"/>
      <c r="G171" s="7"/>
      <c r="H171" s="7"/>
      <c r="I171" s="7"/>
      <c r="J171" s="7"/>
      <c r="K171" s="7"/>
    </row>
    <row r="172" spans="1:11" ht="17.25" customHeight="1">
      <c r="A172" s="37"/>
      <c r="B172" s="37"/>
      <c r="C172" s="10">
        <f aca="true" t="shared" si="74" ref="C172:K172">C170+C171</f>
        <v>219741</v>
      </c>
      <c r="D172" s="10">
        <f t="shared" si="74"/>
        <v>0</v>
      </c>
      <c r="E172" s="10">
        <f t="shared" si="74"/>
        <v>0</v>
      </c>
      <c r="F172" s="10">
        <f t="shared" si="74"/>
        <v>0</v>
      </c>
      <c r="G172" s="10">
        <f t="shared" si="74"/>
        <v>0</v>
      </c>
      <c r="H172" s="10">
        <f t="shared" si="74"/>
        <v>219741</v>
      </c>
      <c r="I172" s="10">
        <f t="shared" si="74"/>
        <v>0</v>
      </c>
      <c r="J172" s="10">
        <f t="shared" si="74"/>
        <v>0</v>
      </c>
      <c r="K172" s="11">
        <f t="shared" si="74"/>
        <v>0</v>
      </c>
    </row>
    <row r="173" spans="1:11" ht="17.25" customHeight="1">
      <c r="A173" s="5"/>
      <c r="B173" s="6" t="s">
        <v>307</v>
      </c>
      <c r="C173" s="7">
        <f>SUM(D173:K173)</f>
        <v>2111587</v>
      </c>
      <c r="D173" s="7"/>
      <c r="E173" s="7">
        <v>1398612</v>
      </c>
      <c r="F173" s="7"/>
      <c r="G173" s="7"/>
      <c r="H173" s="7">
        <v>712975</v>
      </c>
      <c r="I173" s="7"/>
      <c r="J173" s="7"/>
      <c r="K173" s="7"/>
    </row>
    <row r="174" spans="3:11" ht="17.25" customHeight="1">
      <c r="C174" s="8">
        <f>SUM(D174:K174)</f>
        <v>0</v>
      </c>
      <c r="D174" s="7"/>
      <c r="E174" s="7">
        <v>12422</v>
      </c>
      <c r="F174" s="7"/>
      <c r="G174" s="7"/>
      <c r="H174" s="7">
        <v>-12422</v>
      </c>
      <c r="I174" s="7"/>
      <c r="J174" s="7"/>
      <c r="K174" s="7"/>
    </row>
    <row r="175" spans="1:11" ht="17.25" customHeight="1">
      <c r="A175" s="37"/>
      <c r="B175" s="37"/>
      <c r="C175" s="10">
        <f aca="true" t="shared" si="75" ref="C175:K175">C173+C174</f>
        <v>2111587</v>
      </c>
      <c r="D175" s="10">
        <f t="shared" si="75"/>
        <v>0</v>
      </c>
      <c r="E175" s="10">
        <f t="shared" si="75"/>
        <v>1411034</v>
      </c>
      <c r="F175" s="10">
        <f t="shared" si="75"/>
        <v>0</v>
      </c>
      <c r="G175" s="10">
        <f t="shared" si="75"/>
        <v>0</v>
      </c>
      <c r="H175" s="10">
        <f t="shared" si="75"/>
        <v>700553</v>
      </c>
      <c r="I175" s="10">
        <f t="shared" si="75"/>
        <v>0</v>
      </c>
      <c r="J175" s="10">
        <f t="shared" si="75"/>
        <v>0</v>
      </c>
      <c r="K175" s="11">
        <f t="shared" si="75"/>
        <v>0</v>
      </c>
    </row>
    <row r="176" spans="1:11" ht="17.25" customHeight="1">
      <c r="A176" s="12" t="s">
        <v>61</v>
      </c>
      <c r="B176" s="13" t="s">
        <v>3</v>
      </c>
      <c r="C176" s="14">
        <f aca="true" t="shared" si="76" ref="C176:K176">C158+C161+C164+C167+C170+C173</f>
        <v>3699005</v>
      </c>
      <c r="D176" s="14">
        <f t="shared" si="76"/>
        <v>0</v>
      </c>
      <c r="E176" s="14">
        <f t="shared" si="76"/>
        <v>1398612</v>
      </c>
      <c r="F176" s="14">
        <f t="shared" si="76"/>
        <v>0</v>
      </c>
      <c r="G176" s="14">
        <f t="shared" si="76"/>
        <v>0</v>
      </c>
      <c r="H176" s="14">
        <f t="shared" si="76"/>
        <v>2300393</v>
      </c>
      <c r="I176" s="14">
        <f t="shared" si="76"/>
        <v>0</v>
      </c>
      <c r="J176" s="14">
        <f t="shared" si="76"/>
        <v>0</v>
      </c>
      <c r="K176" s="14">
        <f t="shared" si="76"/>
        <v>0</v>
      </c>
    </row>
    <row r="177" spans="3:11" ht="17.25" customHeight="1">
      <c r="C177" s="8">
        <f aca="true" t="shared" si="77" ref="C177:K177">C159+C162+C165+C168+C171+C174</f>
        <v>17488</v>
      </c>
      <c r="D177" s="7">
        <f t="shared" si="77"/>
        <v>0</v>
      </c>
      <c r="E177" s="7">
        <f t="shared" si="77"/>
        <v>12422</v>
      </c>
      <c r="F177" s="7">
        <f t="shared" si="77"/>
        <v>0</v>
      </c>
      <c r="G177" s="7">
        <f t="shared" si="77"/>
        <v>0</v>
      </c>
      <c r="H177" s="7">
        <f t="shared" si="77"/>
        <v>5066</v>
      </c>
      <c r="I177" s="7">
        <f t="shared" si="77"/>
        <v>0</v>
      </c>
      <c r="J177" s="7">
        <f t="shared" si="77"/>
        <v>0</v>
      </c>
      <c r="K177" s="7">
        <f t="shared" si="77"/>
        <v>0</v>
      </c>
    </row>
    <row r="178" spans="1:11" ht="17.25" customHeight="1">
      <c r="A178" s="38"/>
      <c r="B178" s="38"/>
      <c r="C178" s="15">
        <f aca="true" t="shared" si="78" ref="C178:K178">C176+C177</f>
        <v>3716493</v>
      </c>
      <c r="D178" s="16">
        <f t="shared" si="78"/>
        <v>0</v>
      </c>
      <c r="E178" s="16">
        <f t="shared" si="78"/>
        <v>1411034</v>
      </c>
      <c r="F178" s="16">
        <f t="shared" si="78"/>
        <v>0</v>
      </c>
      <c r="G178" s="16">
        <f t="shared" si="78"/>
        <v>0</v>
      </c>
      <c r="H178" s="16">
        <f t="shared" si="78"/>
        <v>2305459</v>
      </c>
      <c r="I178" s="16">
        <f t="shared" si="78"/>
        <v>0</v>
      </c>
      <c r="J178" s="16">
        <f t="shared" si="78"/>
        <v>0</v>
      </c>
      <c r="K178" s="16">
        <f t="shared" si="78"/>
        <v>0</v>
      </c>
    </row>
    <row r="179" spans="1:11" ht="17.25" customHeight="1">
      <c r="A179" s="5" t="s">
        <v>67</v>
      </c>
      <c r="B179" s="6" t="s">
        <v>68</v>
      </c>
      <c r="C179" s="7">
        <f>SUM(D179:K179)</f>
        <v>96735</v>
      </c>
      <c r="D179" s="7">
        <v>65435</v>
      </c>
      <c r="E179" s="7">
        <v>30100</v>
      </c>
      <c r="F179" s="7"/>
      <c r="G179" s="7"/>
      <c r="H179" s="7">
        <v>1200</v>
      </c>
      <c r="I179" s="7"/>
      <c r="J179" s="7"/>
      <c r="K179" s="7"/>
    </row>
    <row r="180" spans="3:11" ht="17.25" customHeight="1">
      <c r="C180" s="8">
        <f>SUM(D180:K180)</f>
        <v>0</v>
      </c>
      <c r="D180" s="7"/>
      <c r="E180" s="7">
        <v>0</v>
      </c>
      <c r="F180" s="7"/>
      <c r="G180" s="7"/>
      <c r="H180" s="7">
        <v>0</v>
      </c>
      <c r="I180" s="7"/>
      <c r="J180" s="7"/>
      <c r="K180" s="7"/>
    </row>
    <row r="181" spans="1:11" ht="17.25" customHeight="1">
      <c r="A181" s="37"/>
      <c r="B181" s="37"/>
      <c r="C181" s="10">
        <f aca="true" t="shared" si="79" ref="C181:K181">C179+C180</f>
        <v>96735</v>
      </c>
      <c r="D181" s="10">
        <f t="shared" si="79"/>
        <v>65435</v>
      </c>
      <c r="E181" s="10">
        <f t="shared" si="79"/>
        <v>30100</v>
      </c>
      <c r="F181" s="10">
        <f t="shared" si="79"/>
        <v>0</v>
      </c>
      <c r="G181" s="10">
        <f t="shared" si="79"/>
        <v>0</v>
      </c>
      <c r="H181" s="10">
        <f t="shared" si="79"/>
        <v>1200</v>
      </c>
      <c r="I181" s="10">
        <f t="shared" si="79"/>
        <v>0</v>
      </c>
      <c r="J181" s="10">
        <f t="shared" si="79"/>
        <v>0</v>
      </c>
      <c r="K181" s="11">
        <f t="shared" si="79"/>
        <v>0</v>
      </c>
    </row>
    <row r="182" spans="1:11" ht="17.25" customHeight="1">
      <c r="A182" s="12" t="s">
        <v>67</v>
      </c>
      <c r="B182" s="13" t="s">
        <v>3</v>
      </c>
      <c r="C182" s="14">
        <f aca="true" t="shared" si="80" ref="C182:K182">C179</f>
        <v>96735</v>
      </c>
      <c r="D182" s="14">
        <f t="shared" si="80"/>
        <v>65435</v>
      </c>
      <c r="E182" s="14">
        <f t="shared" si="80"/>
        <v>30100</v>
      </c>
      <c r="F182" s="14">
        <f t="shared" si="80"/>
        <v>0</v>
      </c>
      <c r="G182" s="14">
        <f t="shared" si="80"/>
        <v>0</v>
      </c>
      <c r="H182" s="14">
        <f t="shared" si="80"/>
        <v>1200</v>
      </c>
      <c r="I182" s="14">
        <f t="shared" si="80"/>
        <v>0</v>
      </c>
      <c r="J182" s="14">
        <f t="shared" si="80"/>
        <v>0</v>
      </c>
      <c r="K182" s="14">
        <f t="shared" si="80"/>
        <v>0</v>
      </c>
    </row>
    <row r="183" spans="3:11" ht="17.25" customHeight="1">
      <c r="C183" s="8">
        <f aca="true" t="shared" si="81" ref="C183:K183">C180</f>
        <v>0</v>
      </c>
      <c r="D183" s="7">
        <f t="shared" si="81"/>
        <v>0</v>
      </c>
      <c r="E183" s="7">
        <f t="shared" si="81"/>
        <v>0</v>
      </c>
      <c r="F183" s="7">
        <f t="shared" si="81"/>
        <v>0</v>
      </c>
      <c r="G183" s="7">
        <f t="shared" si="81"/>
        <v>0</v>
      </c>
      <c r="H183" s="7">
        <f t="shared" si="81"/>
        <v>0</v>
      </c>
      <c r="I183" s="7">
        <f t="shared" si="81"/>
        <v>0</v>
      </c>
      <c r="J183" s="7">
        <f t="shared" si="81"/>
        <v>0</v>
      </c>
      <c r="K183" s="7">
        <f t="shared" si="81"/>
        <v>0</v>
      </c>
    </row>
    <row r="184" spans="1:11" ht="17.25" customHeight="1">
      <c r="A184" s="38"/>
      <c r="B184" s="38"/>
      <c r="C184" s="15">
        <f aca="true" t="shared" si="82" ref="C184:K184">C182+C183</f>
        <v>96735</v>
      </c>
      <c r="D184" s="16">
        <f t="shared" si="82"/>
        <v>65435</v>
      </c>
      <c r="E184" s="16">
        <f t="shared" si="82"/>
        <v>30100</v>
      </c>
      <c r="F184" s="16">
        <f t="shared" si="82"/>
        <v>0</v>
      </c>
      <c r="G184" s="16">
        <f t="shared" si="82"/>
        <v>0</v>
      </c>
      <c r="H184" s="16">
        <f t="shared" si="82"/>
        <v>1200</v>
      </c>
      <c r="I184" s="16">
        <f t="shared" si="82"/>
        <v>0</v>
      </c>
      <c r="J184" s="16">
        <f t="shared" si="82"/>
        <v>0</v>
      </c>
      <c r="K184" s="16">
        <f t="shared" si="82"/>
        <v>0</v>
      </c>
    </row>
    <row r="185" spans="1:11" ht="17.25" customHeight="1">
      <c r="A185" s="17" t="s">
        <v>69</v>
      </c>
      <c r="B185" s="9" t="s">
        <v>3</v>
      </c>
      <c r="C185" s="18">
        <f aca="true" t="shared" si="83" ref="C185:K185">C143+C149+C155+C176+C182</f>
        <v>4475438</v>
      </c>
      <c r="D185" s="18">
        <f t="shared" si="83"/>
        <v>507284</v>
      </c>
      <c r="E185" s="18">
        <f t="shared" si="83"/>
        <v>1525228</v>
      </c>
      <c r="F185" s="18">
        <f t="shared" si="83"/>
        <v>0</v>
      </c>
      <c r="G185" s="18">
        <f t="shared" si="83"/>
        <v>0</v>
      </c>
      <c r="H185" s="18">
        <f t="shared" si="83"/>
        <v>2313093</v>
      </c>
      <c r="I185" s="18">
        <f t="shared" si="83"/>
        <v>126000</v>
      </c>
      <c r="J185" s="18">
        <f t="shared" si="83"/>
        <v>3833</v>
      </c>
      <c r="K185" s="18">
        <f t="shared" si="83"/>
        <v>0</v>
      </c>
    </row>
    <row r="186" spans="1:11" ht="17.25" customHeight="1">
      <c r="A186" s="39" t="s">
        <v>290</v>
      </c>
      <c r="B186" s="39"/>
      <c r="C186" s="18">
        <f aca="true" t="shared" si="84" ref="C186:K186">C144+C150+C156+C177+C183</f>
        <v>22368</v>
      </c>
      <c r="D186" s="18">
        <f t="shared" si="84"/>
        <v>4880</v>
      </c>
      <c r="E186" s="18">
        <f t="shared" si="84"/>
        <v>12422</v>
      </c>
      <c r="F186" s="18">
        <f t="shared" si="84"/>
        <v>0</v>
      </c>
      <c r="G186" s="18">
        <f t="shared" si="84"/>
        <v>0</v>
      </c>
      <c r="H186" s="18">
        <f t="shared" si="84"/>
        <v>5066</v>
      </c>
      <c r="I186" s="18">
        <f t="shared" si="84"/>
        <v>0</v>
      </c>
      <c r="J186" s="18">
        <f t="shared" si="84"/>
        <v>0</v>
      </c>
      <c r="K186" s="18">
        <f t="shared" si="84"/>
        <v>0</v>
      </c>
    </row>
    <row r="187" spans="1:11" ht="17.25" customHeight="1">
      <c r="A187" s="37"/>
      <c r="B187" s="37"/>
      <c r="C187" s="18">
        <f aca="true" t="shared" si="85" ref="C187:K187">C185+C186</f>
        <v>4497806</v>
      </c>
      <c r="D187" s="18">
        <f t="shared" si="85"/>
        <v>512164</v>
      </c>
      <c r="E187" s="18">
        <f t="shared" si="85"/>
        <v>1537650</v>
      </c>
      <c r="F187" s="18">
        <f t="shared" si="85"/>
        <v>0</v>
      </c>
      <c r="G187" s="18">
        <f t="shared" si="85"/>
        <v>0</v>
      </c>
      <c r="H187" s="18">
        <f t="shared" si="85"/>
        <v>2318159</v>
      </c>
      <c r="I187" s="18">
        <f t="shared" si="85"/>
        <v>126000</v>
      </c>
      <c r="J187" s="18">
        <f t="shared" si="85"/>
        <v>3833</v>
      </c>
      <c r="K187" s="18">
        <f t="shared" si="85"/>
        <v>0</v>
      </c>
    </row>
    <row r="188" spans="1:11" ht="17.25" customHeight="1">
      <c r="A188" s="36" t="s">
        <v>70</v>
      </c>
      <c r="B188" s="36"/>
      <c r="C188" s="36"/>
      <c r="D188" s="36"/>
      <c r="E188" s="36"/>
      <c r="F188" s="36"/>
      <c r="G188" s="36"/>
      <c r="H188" s="36"/>
      <c r="I188" s="36"/>
      <c r="J188" s="36"/>
      <c r="K188" s="36"/>
    </row>
    <row r="189" spans="1:11" ht="17.25" customHeight="1">
      <c r="A189" s="5" t="s">
        <v>71</v>
      </c>
      <c r="B189" s="6" t="s">
        <v>72</v>
      </c>
      <c r="C189" s="7">
        <f>SUM(D189:K189)</f>
        <v>13918</v>
      </c>
      <c r="D189" s="7"/>
      <c r="E189" s="7">
        <v>13918</v>
      </c>
      <c r="F189" s="7"/>
      <c r="G189" s="7"/>
      <c r="H189" s="7"/>
      <c r="I189" s="7"/>
      <c r="J189" s="7"/>
      <c r="K189" s="7"/>
    </row>
    <row r="190" spans="3:11" ht="17.25" customHeight="1">
      <c r="C190" s="8">
        <f>SUM(D190:K190)</f>
        <v>0</v>
      </c>
      <c r="D190" s="7"/>
      <c r="E190" s="7"/>
      <c r="F190" s="7"/>
      <c r="G190" s="7"/>
      <c r="H190" s="7"/>
      <c r="I190" s="7"/>
      <c r="J190" s="7"/>
      <c r="K190" s="7"/>
    </row>
    <row r="191" spans="1:11" ht="17.25" customHeight="1">
      <c r="A191" s="37"/>
      <c r="B191" s="37"/>
      <c r="C191" s="10">
        <f aca="true" t="shared" si="86" ref="C191:K191">C189+C190</f>
        <v>13918</v>
      </c>
      <c r="D191" s="10">
        <f t="shared" si="86"/>
        <v>0</v>
      </c>
      <c r="E191" s="10">
        <f t="shared" si="86"/>
        <v>13918</v>
      </c>
      <c r="F191" s="10">
        <f t="shared" si="86"/>
        <v>0</v>
      </c>
      <c r="G191" s="10">
        <f t="shared" si="86"/>
        <v>0</v>
      </c>
      <c r="H191" s="10">
        <f t="shared" si="86"/>
        <v>0</v>
      </c>
      <c r="I191" s="10">
        <f t="shared" si="86"/>
        <v>0</v>
      </c>
      <c r="J191" s="10">
        <f t="shared" si="86"/>
        <v>0</v>
      </c>
      <c r="K191" s="11">
        <f t="shared" si="86"/>
        <v>0</v>
      </c>
    </row>
    <row r="192" spans="1:11" ht="17.25" customHeight="1">
      <c r="A192" s="5"/>
      <c r="B192" s="6" t="s">
        <v>73</v>
      </c>
      <c r="C192" s="7">
        <f>SUM(D192:K192)</f>
        <v>100737</v>
      </c>
      <c r="D192" s="7"/>
      <c r="E192" s="7">
        <v>100737</v>
      </c>
      <c r="F192" s="7"/>
      <c r="G192" s="7"/>
      <c r="H192" s="7"/>
      <c r="I192" s="7"/>
      <c r="J192" s="7"/>
      <c r="K192" s="7"/>
    </row>
    <row r="193" spans="3:11" ht="17.25" customHeight="1">
      <c r="C193" s="8">
        <f>SUM(D193:K193)</f>
        <v>0</v>
      </c>
      <c r="D193" s="7"/>
      <c r="E193" s="7">
        <v>0</v>
      </c>
      <c r="F193" s="7"/>
      <c r="G193" s="7"/>
      <c r="H193" s="7"/>
      <c r="I193" s="7"/>
      <c r="J193" s="7"/>
      <c r="K193" s="7"/>
    </row>
    <row r="194" spans="1:11" ht="17.25" customHeight="1">
      <c r="A194" s="37"/>
      <c r="B194" s="37"/>
      <c r="C194" s="10">
        <f aca="true" t="shared" si="87" ref="C194:K194">C192+C193</f>
        <v>100737</v>
      </c>
      <c r="D194" s="10">
        <f t="shared" si="87"/>
        <v>0</v>
      </c>
      <c r="E194" s="10">
        <f t="shared" si="87"/>
        <v>100737</v>
      </c>
      <c r="F194" s="10">
        <f t="shared" si="87"/>
        <v>0</v>
      </c>
      <c r="G194" s="10">
        <f t="shared" si="87"/>
        <v>0</v>
      </c>
      <c r="H194" s="10">
        <f t="shared" si="87"/>
        <v>0</v>
      </c>
      <c r="I194" s="10">
        <f t="shared" si="87"/>
        <v>0</v>
      </c>
      <c r="J194" s="10">
        <f t="shared" si="87"/>
        <v>0</v>
      </c>
      <c r="K194" s="11">
        <f t="shared" si="87"/>
        <v>0</v>
      </c>
    </row>
    <row r="195" spans="1:11" ht="17.25" customHeight="1">
      <c r="A195" s="12" t="s">
        <v>71</v>
      </c>
      <c r="B195" s="13" t="s">
        <v>3</v>
      </c>
      <c r="C195" s="14">
        <f aca="true" t="shared" si="88" ref="C195:K195">C189+C192</f>
        <v>114655</v>
      </c>
      <c r="D195" s="14">
        <f t="shared" si="88"/>
        <v>0</v>
      </c>
      <c r="E195" s="14">
        <f t="shared" si="88"/>
        <v>114655</v>
      </c>
      <c r="F195" s="14">
        <f t="shared" si="88"/>
        <v>0</v>
      </c>
      <c r="G195" s="14">
        <f t="shared" si="88"/>
        <v>0</v>
      </c>
      <c r="H195" s="14">
        <f t="shared" si="88"/>
        <v>0</v>
      </c>
      <c r="I195" s="14">
        <f t="shared" si="88"/>
        <v>0</v>
      </c>
      <c r="J195" s="14">
        <f t="shared" si="88"/>
        <v>0</v>
      </c>
      <c r="K195" s="14">
        <f t="shared" si="88"/>
        <v>0</v>
      </c>
    </row>
    <row r="196" spans="3:11" ht="17.25" customHeight="1">
      <c r="C196" s="8">
        <f aca="true" t="shared" si="89" ref="C196:K196">C190+C193</f>
        <v>0</v>
      </c>
      <c r="D196" s="7">
        <f t="shared" si="89"/>
        <v>0</v>
      </c>
      <c r="E196" s="7">
        <f t="shared" si="89"/>
        <v>0</v>
      </c>
      <c r="F196" s="7">
        <f t="shared" si="89"/>
        <v>0</v>
      </c>
      <c r="G196" s="7">
        <f t="shared" si="89"/>
        <v>0</v>
      </c>
      <c r="H196" s="7">
        <f t="shared" si="89"/>
        <v>0</v>
      </c>
      <c r="I196" s="7">
        <f t="shared" si="89"/>
        <v>0</v>
      </c>
      <c r="J196" s="7">
        <f t="shared" si="89"/>
        <v>0</v>
      </c>
      <c r="K196" s="7">
        <f t="shared" si="89"/>
        <v>0</v>
      </c>
    </row>
    <row r="197" spans="1:11" ht="17.25" customHeight="1">
      <c r="A197" s="38"/>
      <c r="B197" s="38"/>
      <c r="C197" s="15">
        <f aca="true" t="shared" si="90" ref="C197:K197">C195+C196</f>
        <v>114655</v>
      </c>
      <c r="D197" s="16">
        <f t="shared" si="90"/>
        <v>0</v>
      </c>
      <c r="E197" s="16">
        <f t="shared" si="90"/>
        <v>114655</v>
      </c>
      <c r="F197" s="16">
        <f t="shared" si="90"/>
        <v>0</v>
      </c>
      <c r="G197" s="16">
        <f t="shared" si="90"/>
        <v>0</v>
      </c>
      <c r="H197" s="16">
        <f t="shared" si="90"/>
        <v>0</v>
      </c>
      <c r="I197" s="16">
        <f t="shared" si="90"/>
        <v>0</v>
      </c>
      <c r="J197" s="16">
        <f t="shared" si="90"/>
        <v>0</v>
      </c>
      <c r="K197" s="16">
        <f t="shared" si="90"/>
        <v>0</v>
      </c>
    </row>
    <row r="198" spans="1:11" ht="17.25" customHeight="1">
      <c r="A198" s="5" t="s">
        <v>74</v>
      </c>
      <c r="B198" s="6" t="s">
        <v>75</v>
      </c>
      <c r="C198" s="7">
        <f>SUM(D198:K198)</f>
        <v>48000</v>
      </c>
      <c r="D198" s="7"/>
      <c r="E198" s="7">
        <v>48000</v>
      </c>
      <c r="F198" s="7"/>
      <c r="G198" s="7"/>
      <c r="H198" s="7"/>
      <c r="I198" s="7"/>
      <c r="J198" s="7"/>
      <c r="K198" s="7"/>
    </row>
    <row r="199" spans="3:11" ht="17.25" customHeight="1">
      <c r="C199" s="8">
        <f>SUM(D199:K199)</f>
        <v>0</v>
      </c>
      <c r="D199" s="7"/>
      <c r="E199" s="7"/>
      <c r="F199" s="7"/>
      <c r="G199" s="7"/>
      <c r="H199" s="7"/>
      <c r="I199" s="7"/>
      <c r="J199" s="7"/>
      <c r="K199" s="7"/>
    </row>
    <row r="200" spans="1:11" ht="17.25" customHeight="1">
      <c r="A200" s="37"/>
      <c r="B200" s="37"/>
      <c r="C200" s="10">
        <f aca="true" t="shared" si="91" ref="C200:K200">C198+C199</f>
        <v>48000</v>
      </c>
      <c r="D200" s="10">
        <f t="shared" si="91"/>
        <v>0</v>
      </c>
      <c r="E200" s="10">
        <f t="shared" si="91"/>
        <v>48000</v>
      </c>
      <c r="F200" s="10">
        <f t="shared" si="91"/>
        <v>0</v>
      </c>
      <c r="G200" s="10">
        <f t="shared" si="91"/>
        <v>0</v>
      </c>
      <c r="H200" s="10">
        <f t="shared" si="91"/>
        <v>0</v>
      </c>
      <c r="I200" s="10">
        <f t="shared" si="91"/>
        <v>0</v>
      </c>
      <c r="J200" s="10">
        <f t="shared" si="91"/>
        <v>0</v>
      </c>
      <c r="K200" s="11">
        <f t="shared" si="91"/>
        <v>0</v>
      </c>
    </row>
    <row r="201" spans="1:11" ht="17.25" customHeight="1">
      <c r="A201" s="12" t="s">
        <v>74</v>
      </c>
      <c r="B201" s="13" t="s">
        <v>3</v>
      </c>
      <c r="C201" s="14">
        <f aca="true" t="shared" si="92" ref="C201:K201">C198</f>
        <v>48000</v>
      </c>
      <c r="D201" s="14">
        <f t="shared" si="92"/>
        <v>0</v>
      </c>
      <c r="E201" s="14">
        <f t="shared" si="92"/>
        <v>48000</v>
      </c>
      <c r="F201" s="14">
        <f t="shared" si="92"/>
        <v>0</v>
      </c>
      <c r="G201" s="14">
        <f t="shared" si="92"/>
        <v>0</v>
      </c>
      <c r="H201" s="14">
        <f t="shared" si="92"/>
        <v>0</v>
      </c>
      <c r="I201" s="14">
        <f t="shared" si="92"/>
        <v>0</v>
      </c>
      <c r="J201" s="14">
        <f t="shared" si="92"/>
        <v>0</v>
      </c>
      <c r="K201" s="14">
        <f t="shared" si="92"/>
        <v>0</v>
      </c>
    </row>
    <row r="202" spans="3:11" ht="17.25" customHeight="1">
      <c r="C202" s="8">
        <f aca="true" t="shared" si="93" ref="C202:K202">C199</f>
        <v>0</v>
      </c>
      <c r="D202" s="7">
        <f t="shared" si="93"/>
        <v>0</v>
      </c>
      <c r="E202" s="7">
        <f t="shared" si="93"/>
        <v>0</v>
      </c>
      <c r="F202" s="7">
        <f t="shared" si="93"/>
        <v>0</v>
      </c>
      <c r="G202" s="7">
        <f t="shared" si="93"/>
        <v>0</v>
      </c>
      <c r="H202" s="7">
        <f t="shared" si="93"/>
        <v>0</v>
      </c>
      <c r="I202" s="7">
        <f t="shared" si="93"/>
        <v>0</v>
      </c>
      <c r="J202" s="7">
        <f t="shared" si="93"/>
        <v>0</v>
      </c>
      <c r="K202" s="7">
        <f t="shared" si="93"/>
        <v>0</v>
      </c>
    </row>
    <row r="203" spans="1:11" ht="17.25" customHeight="1">
      <c r="A203" s="38"/>
      <c r="B203" s="38"/>
      <c r="C203" s="15">
        <f aca="true" t="shared" si="94" ref="C203:K203">C201+C202</f>
        <v>48000</v>
      </c>
      <c r="D203" s="16">
        <f t="shared" si="94"/>
        <v>0</v>
      </c>
      <c r="E203" s="16">
        <f t="shared" si="94"/>
        <v>48000</v>
      </c>
      <c r="F203" s="16">
        <f t="shared" si="94"/>
        <v>0</v>
      </c>
      <c r="G203" s="16">
        <f t="shared" si="94"/>
        <v>0</v>
      </c>
      <c r="H203" s="16">
        <f t="shared" si="94"/>
        <v>0</v>
      </c>
      <c r="I203" s="16">
        <f t="shared" si="94"/>
        <v>0</v>
      </c>
      <c r="J203" s="16">
        <f t="shared" si="94"/>
        <v>0</v>
      </c>
      <c r="K203" s="16">
        <f t="shared" si="94"/>
        <v>0</v>
      </c>
    </row>
    <row r="204" spans="1:11" ht="17.25" customHeight="1">
      <c r="A204" s="17" t="s">
        <v>76</v>
      </c>
      <c r="B204" s="9" t="s">
        <v>3</v>
      </c>
      <c r="C204" s="18">
        <f aca="true" t="shared" si="95" ref="C204:K204">C195+C201</f>
        <v>162655</v>
      </c>
      <c r="D204" s="18">
        <f t="shared" si="95"/>
        <v>0</v>
      </c>
      <c r="E204" s="18">
        <f t="shared" si="95"/>
        <v>162655</v>
      </c>
      <c r="F204" s="18">
        <f t="shared" si="95"/>
        <v>0</v>
      </c>
      <c r="G204" s="18">
        <f t="shared" si="95"/>
        <v>0</v>
      </c>
      <c r="H204" s="18">
        <f t="shared" si="95"/>
        <v>0</v>
      </c>
      <c r="I204" s="18">
        <f t="shared" si="95"/>
        <v>0</v>
      </c>
      <c r="J204" s="18">
        <f t="shared" si="95"/>
        <v>0</v>
      </c>
      <c r="K204" s="18">
        <f t="shared" si="95"/>
        <v>0</v>
      </c>
    </row>
    <row r="205" spans="1:11" ht="17.25" customHeight="1">
      <c r="A205" s="39" t="s">
        <v>290</v>
      </c>
      <c r="B205" s="39"/>
      <c r="C205" s="18">
        <f aca="true" t="shared" si="96" ref="C205:K205">C196+C202</f>
        <v>0</v>
      </c>
      <c r="D205" s="18">
        <f t="shared" si="96"/>
        <v>0</v>
      </c>
      <c r="E205" s="18">
        <f t="shared" si="96"/>
        <v>0</v>
      </c>
      <c r="F205" s="18">
        <f t="shared" si="96"/>
        <v>0</v>
      </c>
      <c r="G205" s="18">
        <f t="shared" si="96"/>
        <v>0</v>
      </c>
      <c r="H205" s="18">
        <f t="shared" si="96"/>
        <v>0</v>
      </c>
      <c r="I205" s="18">
        <f t="shared" si="96"/>
        <v>0</v>
      </c>
      <c r="J205" s="18">
        <f t="shared" si="96"/>
        <v>0</v>
      </c>
      <c r="K205" s="18">
        <f t="shared" si="96"/>
        <v>0</v>
      </c>
    </row>
    <row r="206" spans="1:11" ht="17.25" customHeight="1">
      <c r="A206" s="37"/>
      <c r="B206" s="37"/>
      <c r="C206" s="18">
        <f aca="true" t="shared" si="97" ref="C206:K206">C204+C205</f>
        <v>162655</v>
      </c>
      <c r="D206" s="18">
        <f t="shared" si="97"/>
        <v>0</v>
      </c>
      <c r="E206" s="18">
        <f t="shared" si="97"/>
        <v>162655</v>
      </c>
      <c r="F206" s="18">
        <f t="shared" si="97"/>
        <v>0</v>
      </c>
      <c r="G206" s="18">
        <f t="shared" si="97"/>
        <v>0</v>
      </c>
      <c r="H206" s="18">
        <f t="shared" si="97"/>
        <v>0</v>
      </c>
      <c r="I206" s="18">
        <f t="shared" si="97"/>
        <v>0</v>
      </c>
      <c r="J206" s="18">
        <f t="shared" si="97"/>
        <v>0</v>
      </c>
      <c r="K206" s="18">
        <f t="shared" si="97"/>
        <v>0</v>
      </c>
    </row>
    <row r="207" spans="1:11" ht="17.25" customHeight="1">
      <c r="A207" s="36" t="s">
        <v>77</v>
      </c>
      <c r="B207" s="36"/>
      <c r="C207" s="36"/>
      <c r="D207" s="36"/>
      <c r="E207" s="36"/>
      <c r="F207" s="36"/>
      <c r="G207" s="36"/>
      <c r="H207" s="36"/>
      <c r="I207" s="36"/>
      <c r="J207" s="36"/>
      <c r="K207" s="36"/>
    </row>
    <row r="208" spans="1:11" ht="17.25" customHeight="1">
      <c r="A208" s="5" t="s">
        <v>78</v>
      </c>
      <c r="B208" s="6" t="s">
        <v>79</v>
      </c>
      <c r="C208" s="7">
        <f>SUM(D208:K208)</f>
        <v>1000000</v>
      </c>
      <c r="D208" s="7"/>
      <c r="E208" s="7"/>
      <c r="F208" s="7"/>
      <c r="G208" s="7"/>
      <c r="H208" s="7">
        <v>1000000</v>
      </c>
      <c r="I208" s="7"/>
      <c r="J208" s="7"/>
      <c r="K208" s="7"/>
    </row>
    <row r="209" spans="3:11" ht="17.25" customHeight="1">
      <c r="C209" s="8">
        <f>SUM(D209:K209)</f>
        <v>-840872</v>
      </c>
      <c r="D209" s="7"/>
      <c r="E209" s="7"/>
      <c r="F209" s="7"/>
      <c r="G209" s="7"/>
      <c r="H209" s="7">
        <v>-840872</v>
      </c>
      <c r="I209" s="7"/>
      <c r="J209" s="7"/>
      <c r="K209" s="7"/>
    </row>
    <row r="210" spans="1:11" ht="17.25" customHeight="1">
      <c r="A210" s="37"/>
      <c r="B210" s="37"/>
      <c r="C210" s="10">
        <f aca="true" t="shared" si="98" ref="C210:K210">C208+C209</f>
        <v>159128</v>
      </c>
      <c r="D210" s="10">
        <f t="shared" si="98"/>
        <v>0</v>
      </c>
      <c r="E210" s="10">
        <f t="shared" si="98"/>
        <v>0</v>
      </c>
      <c r="F210" s="10">
        <f t="shared" si="98"/>
        <v>0</v>
      </c>
      <c r="G210" s="10">
        <f t="shared" si="98"/>
        <v>0</v>
      </c>
      <c r="H210" s="10">
        <f t="shared" si="98"/>
        <v>159128</v>
      </c>
      <c r="I210" s="10">
        <f t="shared" si="98"/>
        <v>0</v>
      </c>
      <c r="J210" s="10">
        <f t="shared" si="98"/>
        <v>0</v>
      </c>
      <c r="K210" s="11">
        <f t="shared" si="98"/>
        <v>0</v>
      </c>
    </row>
    <row r="211" spans="1:11" ht="17.25" customHeight="1">
      <c r="A211" s="5"/>
      <c r="B211" s="6" t="s">
        <v>80</v>
      </c>
      <c r="C211" s="7">
        <f>SUM(D211:K211)</f>
        <v>387706</v>
      </c>
      <c r="D211" s="7">
        <v>199437</v>
      </c>
      <c r="E211" s="7">
        <v>64000</v>
      </c>
      <c r="F211" s="7">
        <v>6000</v>
      </c>
      <c r="G211" s="7"/>
      <c r="H211" s="7">
        <v>108491</v>
      </c>
      <c r="I211" s="7"/>
      <c r="J211" s="7">
        <v>9778</v>
      </c>
      <c r="K211" s="7"/>
    </row>
    <row r="212" spans="3:11" ht="17.25" customHeight="1">
      <c r="C212" s="8">
        <f>SUM(D212:K212)</f>
        <v>-26000</v>
      </c>
      <c r="D212" s="7"/>
      <c r="E212" s="7"/>
      <c r="F212" s="7">
        <v>-26000</v>
      </c>
      <c r="G212" s="7"/>
      <c r="H212" s="7"/>
      <c r="I212" s="7"/>
      <c r="J212" s="7"/>
      <c r="K212" s="7"/>
    </row>
    <row r="213" spans="1:11" ht="17.25" customHeight="1">
      <c r="A213" s="37"/>
      <c r="B213" s="37"/>
      <c r="C213" s="10">
        <f aca="true" t="shared" si="99" ref="C213:K213">C211+C212</f>
        <v>361706</v>
      </c>
      <c r="D213" s="10">
        <f t="shared" si="99"/>
        <v>199437</v>
      </c>
      <c r="E213" s="10">
        <f t="shared" si="99"/>
        <v>64000</v>
      </c>
      <c r="F213" s="10">
        <f t="shared" si="99"/>
        <v>-20000</v>
      </c>
      <c r="G213" s="10">
        <f t="shared" si="99"/>
        <v>0</v>
      </c>
      <c r="H213" s="10">
        <f t="shared" si="99"/>
        <v>108491</v>
      </c>
      <c r="I213" s="10">
        <f t="shared" si="99"/>
        <v>0</v>
      </c>
      <c r="J213" s="10">
        <f t="shared" si="99"/>
        <v>9778</v>
      </c>
      <c r="K213" s="11">
        <f t="shared" si="99"/>
        <v>0</v>
      </c>
    </row>
    <row r="214" spans="1:11" ht="17.25" customHeight="1">
      <c r="A214" s="5"/>
      <c r="B214" s="6" t="s">
        <v>81</v>
      </c>
      <c r="C214" s="7">
        <f>SUM(D214:K214)</f>
        <v>176376</v>
      </c>
      <c r="D214" s="7"/>
      <c r="E214" s="7">
        <v>4876</v>
      </c>
      <c r="F214" s="7"/>
      <c r="G214" s="7"/>
      <c r="H214" s="7">
        <v>171500</v>
      </c>
      <c r="I214" s="7"/>
      <c r="J214" s="7"/>
      <c r="K214" s="7"/>
    </row>
    <row r="215" spans="3:11" ht="17.25" customHeight="1">
      <c r="C215" s="8">
        <f>SUM(D215:K215)</f>
        <v>0</v>
      </c>
      <c r="D215" s="7"/>
      <c r="E215" s="7"/>
      <c r="F215" s="7"/>
      <c r="G215" s="7"/>
      <c r="H215" s="7"/>
      <c r="I215" s="7"/>
      <c r="J215" s="7"/>
      <c r="K215" s="7"/>
    </row>
    <row r="216" spans="1:11" ht="17.25" customHeight="1">
      <c r="A216" s="37"/>
      <c r="B216" s="37"/>
      <c r="C216" s="10">
        <f aca="true" t="shared" si="100" ref="C216:K216">C214+C215</f>
        <v>176376</v>
      </c>
      <c r="D216" s="10">
        <f t="shared" si="100"/>
        <v>0</v>
      </c>
      <c r="E216" s="10">
        <f t="shared" si="100"/>
        <v>4876</v>
      </c>
      <c r="F216" s="10">
        <f t="shared" si="100"/>
        <v>0</v>
      </c>
      <c r="G216" s="10">
        <f t="shared" si="100"/>
        <v>0</v>
      </c>
      <c r="H216" s="10">
        <f t="shared" si="100"/>
        <v>171500</v>
      </c>
      <c r="I216" s="10">
        <f t="shared" si="100"/>
        <v>0</v>
      </c>
      <c r="J216" s="10">
        <f t="shared" si="100"/>
        <v>0</v>
      </c>
      <c r="K216" s="11">
        <f t="shared" si="100"/>
        <v>0</v>
      </c>
    </row>
    <row r="217" spans="1:11" ht="17.25" customHeight="1">
      <c r="A217" s="12" t="s">
        <v>78</v>
      </c>
      <c r="B217" s="13" t="s">
        <v>3</v>
      </c>
      <c r="C217" s="14">
        <f aca="true" t="shared" si="101" ref="C217:K217">C208+C211+C214</f>
        <v>1564082</v>
      </c>
      <c r="D217" s="14">
        <f t="shared" si="101"/>
        <v>199437</v>
      </c>
      <c r="E217" s="14">
        <f t="shared" si="101"/>
        <v>68876</v>
      </c>
      <c r="F217" s="14">
        <f t="shared" si="101"/>
        <v>6000</v>
      </c>
      <c r="G217" s="14">
        <f t="shared" si="101"/>
        <v>0</v>
      </c>
      <c r="H217" s="14">
        <f t="shared" si="101"/>
        <v>1279991</v>
      </c>
      <c r="I217" s="14">
        <f t="shared" si="101"/>
        <v>0</v>
      </c>
      <c r="J217" s="14">
        <f t="shared" si="101"/>
        <v>9778</v>
      </c>
      <c r="K217" s="14">
        <f t="shared" si="101"/>
        <v>0</v>
      </c>
    </row>
    <row r="218" spans="2:11" ht="17.25" customHeight="1">
      <c r="B218" s="21" t="s">
        <v>290</v>
      </c>
      <c r="C218" s="8">
        <f aca="true" t="shared" si="102" ref="C218:K218">C209+C212+C215</f>
        <v>-866872</v>
      </c>
      <c r="D218" s="7">
        <f t="shared" si="102"/>
        <v>0</v>
      </c>
      <c r="E218" s="7">
        <f t="shared" si="102"/>
        <v>0</v>
      </c>
      <c r="F218" s="7">
        <f t="shared" si="102"/>
        <v>-26000</v>
      </c>
      <c r="G218" s="7">
        <f t="shared" si="102"/>
        <v>0</v>
      </c>
      <c r="H218" s="7">
        <f t="shared" si="102"/>
        <v>-840872</v>
      </c>
      <c r="I218" s="7">
        <f t="shared" si="102"/>
        <v>0</v>
      </c>
      <c r="J218" s="7">
        <f t="shared" si="102"/>
        <v>0</v>
      </c>
      <c r="K218" s="7">
        <f t="shared" si="102"/>
        <v>0</v>
      </c>
    </row>
    <row r="219" spans="1:11" ht="17.25" customHeight="1">
      <c r="A219" s="38"/>
      <c r="B219" s="38"/>
      <c r="C219" s="15">
        <f aca="true" t="shared" si="103" ref="C219:K219">C217+C218</f>
        <v>697210</v>
      </c>
      <c r="D219" s="16">
        <f t="shared" si="103"/>
        <v>199437</v>
      </c>
      <c r="E219" s="16">
        <f t="shared" si="103"/>
        <v>68876</v>
      </c>
      <c r="F219" s="16">
        <f t="shared" si="103"/>
        <v>-20000</v>
      </c>
      <c r="G219" s="16">
        <f t="shared" si="103"/>
        <v>0</v>
      </c>
      <c r="H219" s="16">
        <f t="shared" si="103"/>
        <v>439119</v>
      </c>
      <c r="I219" s="16">
        <f t="shared" si="103"/>
        <v>0</v>
      </c>
      <c r="J219" s="16">
        <f t="shared" si="103"/>
        <v>9778</v>
      </c>
      <c r="K219" s="16">
        <f t="shared" si="103"/>
        <v>0</v>
      </c>
    </row>
    <row r="220" spans="1:11" ht="17.25" customHeight="1">
      <c r="A220" s="5" t="s">
        <v>82</v>
      </c>
      <c r="B220" s="6" t="s">
        <v>83</v>
      </c>
      <c r="C220" s="7">
        <f>SUM(D220:K220)</f>
        <v>102350</v>
      </c>
      <c r="D220" s="7"/>
      <c r="E220" s="7">
        <v>28350</v>
      </c>
      <c r="F220" s="7">
        <v>74000</v>
      </c>
      <c r="G220" s="7"/>
      <c r="H220" s="7"/>
      <c r="I220" s="7"/>
      <c r="J220" s="7"/>
      <c r="K220" s="7"/>
    </row>
    <row r="221" spans="3:11" ht="17.25" customHeight="1">
      <c r="C221" s="8">
        <f>SUM(D221:K221)</f>
        <v>0</v>
      </c>
      <c r="D221" s="7"/>
      <c r="E221" s="7">
        <v>0</v>
      </c>
      <c r="F221" s="7"/>
      <c r="G221" s="7"/>
      <c r="H221" s="7"/>
      <c r="I221" s="7"/>
      <c r="J221" s="7"/>
      <c r="K221" s="7"/>
    </row>
    <row r="222" spans="1:11" ht="17.25" customHeight="1">
      <c r="A222" s="37"/>
      <c r="B222" s="37"/>
      <c r="C222" s="10">
        <f aca="true" t="shared" si="104" ref="C222:K222">C220+C221</f>
        <v>102350</v>
      </c>
      <c r="D222" s="10">
        <f t="shared" si="104"/>
        <v>0</v>
      </c>
      <c r="E222" s="10">
        <f t="shared" si="104"/>
        <v>28350</v>
      </c>
      <c r="F222" s="10">
        <f t="shared" si="104"/>
        <v>74000</v>
      </c>
      <c r="G222" s="10">
        <f t="shared" si="104"/>
        <v>0</v>
      </c>
      <c r="H222" s="10">
        <f t="shared" si="104"/>
        <v>0</v>
      </c>
      <c r="I222" s="10">
        <f t="shared" si="104"/>
        <v>0</v>
      </c>
      <c r="J222" s="10">
        <f t="shared" si="104"/>
        <v>0</v>
      </c>
      <c r="K222" s="11">
        <f t="shared" si="104"/>
        <v>0</v>
      </c>
    </row>
    <row r="223" spans="1:11" ht="17.25" customHeight="1">
      <c r="A223" s="5"/>
      <c r="B223" s="6" t="s">
        <v>84</v>
      </c>
      <c r="C223" s="7">
        <f>SUM(D223:K223)</f>
        <v>19305</v>
      </c>
      <c r="D223" s="7"/>
      <c r="E223" s="7">
        <v>19305</v>
      </c>
      <c r="F223" s="7"/>
      <c r="G223" s="7"/>
      <c r="H223" s="7"/>
      <c r="I223" s="7"/>
      <c r="J223" s="7"/>
      <c r="K223" s="7"/>
    </row>
    <row r="224" spans="3:11" ht="17.25" customHeight="1">
      <c r="C224" s="8">
        <f>SUM(D224:K224)</f>
        <v>0</v>
      </c>
      <c r="D224" s="7"/>
      <c r="E224" s="7"/>
      <c r="F224" s="7"/>
      <c r="G224" s="7"/>
      <c r="H224" s="7"/>
      <c r="I224" s="7"/>
      <c r="J224" s="7"/>
      <c r="K224" s="7"/>
    </row>
    <row r="225" spans="1:11" ht="17.25" customHeight="1">
      <c r="A225" s="37"/>
      <c r="B225" s="37"/>
      <c r="C225" s="10">
        <f aca="true" t="shared" si="105" ref="C225:K225">C223+C224</f>
        <v>19305</v>
      </c>
      <c r="D225" s="10">
        <f t="shared" si="105"/>
        <v>0</v>
      </c>
      <c r="E225" s="10">
        <f t="shared" si="105"/>
        <v>19305</v>
      </c>
      <c r="F225" s="10">
        <f t="shared" si="105"/>
        <v>0</v>
      </c>
      <c r="G225" s="10">
        <f t="shared" si="105"/>
        <v>0</v>
      </c>
      <c r="H225" s="10">
        <f t="shared" si="105"/>
        <v>0</v>
      </c>
      <c r="I225" s="10">
        <f t="shared" si="105"/>
        <v>0</v>
      </c>
      <c r="J225" s="10">
        <f t="shared" si="105"/>
        <v>0</v>
      </c>
      <c r="K225" s="11">
        <f t="shared" si="105"/>
        <v>0</v>
      </c>
    </row>
    <row r="226" spans="1:11" ht="17.25" customHeight="1">
      <c r="A226" s="12" t="s">
        <v>82</v>
      </c>
      <c r="B226" s="13" t="s">
        <v>3</v>
      </c>
      <c r="C226" s="14">
        <f aca="true" t="shared" si="106" ref="C226:K226">C220+C223</f>
        <v>121655</v>
      </c>
      <c r="D226" s="14">
        <f t="shared" si="106"/>
        <v>0</v>
      </c>
      <c r="E226" s="14">
        <f t="shared" si="106"/>
        <v>47655</v>
      </c>
      <c r="F226" s="14">
        <f t="shared" si="106"/>
        <v>74000</v>
      </c>
      <c r="G226" s="14">
        <f t="shared" si="106"/>
        <v>0</v>
      </c>
      <c r="H226" s="14">
        <f t="shared" si="106"/>
        <v>0</v>
      </c>
      <c r="I226" s="14">
        <f t="shared" si="106"/>
        <v>0</v>
      </c>
      <c r="J226" s="14">
        <f t="shared" si="106"/>
        <v>0</v>
      </c>
      <c r="K226" s="14">
        <f t="shared" si="106"/>
        <v>0</v>
      </c>
    </row>
    <row r="227" spans="2:11" ht="17.25" customHeight="1">
      <c r="B227" s="21" t="s">
        <v>290</v>
      </c>
      <c r="C227" s="8">
        <f aca="true" t="shared" si="107" ref="C227:K227">C221+C224</f>
        <v>0</v>
      </c>
      <c r="D227" s="7">
        <f t="shared" si="107"/>
        <v>0</v>
      </c>
      <c r="E227" s="7">
        <f t="shared" si="107"/>
        <v>0</v>
      </c>
      <c r="F227" s="7">
        <f t="shared" si="107"/>
        <v>0</v>
      </c>
      <c r="G227" s="7">
        <f t="shared" si="107"/>
        <v>0</v>
      </c>
      <c r="H227" s="7">
        <f t="shared" si="107"/>
        <v>0</v>
      </c>
      <c r="I227" s="7">
        <f t="shared" si="107"/>
        <v>0</v>
      </c>
      <c r="J227" s="7">
        <f t="shared" si="107"/>
        <v>0</v>
      </c>
      <c r="K227" s="7">
        <f t="shared" si="107"/>
        <v>0</v>
      </c>
    </row>
    <row r="228" spans="1:11" ht="17.25" customHeight="1">
      <c r="A228" s="38"/>
      <c r="B228" s="38"/>
      <c r="C228" s="15">
        <f aca="true" t="shared" si="108" ref="C228:K228">C226+C227</f>
        <v>121655</v>
      </c>
      <c r="D228" s="16">
        <f t="shared" si="108"/>
        <v>0</v>
      </c>
      <c r="E228" s="16">
        <f t="shared" si="108"/>
        <v>47655</v>
      </c>
      <c r="F228" s="16">
        <f t="shared" si="108"/>
        <v>74000</v>
      </c>
      <c r="G228" s="16">
        <f t="shared" si="108"/>
        <v>0</v>
      </c>
      <c r="H228" s="16">
        <f t="shared" si="108"/>
        <v>0</v>
      </c>
      <c r="I228" s="16">
        <f t="shared" si="108"/>
        <v>0</v>
      </c>
      <c r="J228" s="16">
        <f t="shared" si="108"/>
        <v>0</v>
      </c>
      <c r="K228" s="16">
        <f t="shared" si="108"/>
        <v>0</v>
      </c>
    </row>
    <row r="229" spans="1:11" ht="17.25" customHeight="1">
      <c r="A229" s="5" t="s">
        <v>85</v>
      </c>
      <c r="B229" s="6" t="s">
        <v>86</v>
      </c>
      <c r="C229" s="7">
        <f>SUM(D229:K229)</f>
        <v>128898</v>
      </c>
      <c r="D229" s="7"/>
      <c r="E229" s="7">
        <v>63064</v>
      </c>
      <c r="F229" s="7"/>
      <c r="G229" s="7"/>
      <c r="H229" s="7">
        <v>65834</v>
      </c>
      <c r="I229" s="7"/>
      <c r="J229" s="7"/>
      <c r="K229" s="7"/>
    </row>
    <row r="230" spans="3:11" ht="17.25" customHeight="1">
      <c r="C230" s="8">
        <f>SUM(D230:K230)</f>
        <v>0</v>
      </c>
      <c r="D230" s="7"/>
      <c r="E230" s="7">
        <v>-555</v>
      </c>
      <c r="F230" s="7"/>
      <c r="G230" s="7"/>
      <c r="H230" s="7">
        <v>555</v>
      </c>
      <c r="I230" s="7"/>
      <c r="J230" s="7"/>
      <c r="K230" s="7"/>
    </row>
    <row r="231" spans="1:11" ht="17.25" customHeight="1">
      <c r="A231" s="37"/>
      <c r="B231" s="37"/>
      <c r="C231" s="10">
        <f aca="true" t="shared" si="109" ref="C231:K231">C229+C230</f>
        <v>128898</v>
      </c>
      <c r="D231" s="10">
        <f t="shared" si="109"/>
        <v>0</v>
      </c>
      <c r="E231" s="10">
        <f t="shared" si="109"/>
        <v>62509</v>
      </c>
      <c r="F231" s="10">
        <f t="shared" si="109"/>
        <v>0</v>
      </c>
      <c r="G231" s="10">
        <f t="shared" si="109"/>
        <v>0</v>
      </c>
      <c r="H231" s="10">
        <f t="shared" si="109"/>
        <v>66389</v>
      </c>
      <c r="I231" s="10">
        <f t="shared" si="109"/>
        <v>0</v>
      </c>
      <c r="J231" s="10">
        <f t="shared" si="109"/>
        <v>0</v>
      </c>
      <c r="K231" s="11">
        <f t="shared" si="109"/>
        <v>0</v>
      </c>
    </row>
    <row r="232" spans="1:11" ht="17.25" customHeight="1">
      <c r="A232" s="5"/>
      <c r="B232" s="6" t="s">
        <v>87</v>
      </c>
      <c r="C232" s="7">
        <f>SUM(D232:K232)</f>
        <v>483300</v>
      </c>
      <c r="D232" s="7"/>
      <c r="E232" s="7">
        <v>483300</v>
      </c>
      <c r="F232" s="7"/>
      <c r="G232" s="7"/>
      <c r="H232" s="7"/>
      <c r="I232" s="7"/>
      <c r="J232" s="7"/>
      <c r="K232" s="7"/>
    </row>
    <row r="233" spans="3:11" ht="17.25" customHeight="1">
      <c r="C233" s="8">
        <f>SUM(D233:K233)</f>
        <v>0</v>
      </c>
      <c r="D233" s="7"/>
      <c r="E233" s="7">
        <v>0</v>
      </c>
      <c r="F233" s="7"/>
      <c r="G233" s="7"/>
      <c r="H233" s="7"/>
      <c r="I233" s="7"/>
      <c r="J233" s="7"/>
      <c r="K233" s="7"/>
    </row>
    <row r="234" spans="1:11" ht="17.25" customHeight="1">
      <c r="A234" s="37"/>
      <c r="B234" s="37"/>
      <c r="C234" s="10">
        <f aca="true" t="shared" si="110" ref="C234:K234">C232+C233</f>
        <v>483300</v>
      </c>
      <c r="D234" s="10">
        <f t="shared" si="110"/>
        <v>0</v>
      </c>
      <c r="E234" s="10">
        <f t="shared" si="110"/>
        <v>483300</v>
      </c>
      <c r="F234" s="10">
        <f t="shared" si="110"/>
        <v>0</v>
      </c>
      <c r="G234" s="10">
        <f t="shared" si="110"/>
        <v>0</v>
      </c>
      <c r="H234" s="10">
        <f t="shared" si="110"/>
        <v>0</v>
      </c>
      <c r="I234" s="10">
        <f t="shared" si="110"/>
        <v>0</v>
      </c>
      <c r="J234" s="10">
        <f t="shared" si="110"/>
        <v>0</v>
      </c>
      <c r="K234" s="11">
        <f t="shared" si="110"/>
        <v>0</v>
      </c>
    </row>
    <row r="235" spans="1:11" ht="17.25" customHeight="1">
      <c r="A235" s="5"/>
      <c r="B235" s="6" t="s">
        <v>88</v>
      </c>
      <c r="C235" s="7">
        <f>SUM(D235:K235)</f>
        <v>319253</v>
      </c>
      <c r="D235" s="7"/>
      <c r="E235" s="7">
        <v>319253</v>
      </c>
      <c r="F235" s="7"/>
      <c r="G235" s="7"/>
      <c r="H235" s="7"/>
      <c r="I235" s="7"/>
      <c r="J235" s="7"/>
      <c r="K235" s="7"/>
    </row>
    <row r="236" spans="3:11" ht="17.25" customHeight="1">
      <c r="C236" s="8">
        <f>SUM(D236:K236)</f>
        <v>-40000</v>
      </c>
      <c r="D236" s="7"/>
      <c r="E236" s="7">
        <v>-40000</v>
      </c>
      <c r="F236" s="7"/>
      <c r="G236" s="7"/>
      <c r="H236" s="7"/>
      <c r="I236" s="7"/>
      <c r="J236" s="7"/>
      <c r="K236" s="7"/>
    </row>
    <row r="237" spans="1:11" ht="17.25" customHeight="1">
      <c r="A237" s="37"/>
      <c r="B237" s="37"/>
      <c r="C237" s="10">
        <f aca="true" t="shared" si="111" ref="C237:K237">C235+C236</f>
        <v>279253</v>
      </c>
      <c r="D237" s="10">
        <f t="shared" si="111"/>
        <v>0</v>
      </c>
      <c r="E237" s="10">
        <f t="shared" si="111"/>
        <v>279253</v>
      </c>
      <c r="F237" s="10">
        <f t="shared" si="111"/>
        <v>0</v>
      </c>
      <c r="G237" s="10">
        <f t="shared" si="111"/>
        <v>0</v>
      </c>
      <c r="H237" s="10">
        <f t="shared" si="111"/>
        <v>0</v>
      </c>
      <c r="I237" s="10">
        <f t="shared" si="111"/>
        <v>0</v>
      </c>
      <c r="J237" s="10">
        <f t="shared" si="111"/>
        <v>0</v>
      </c>
      <c r="K237" s="11">
        <f t="shared" si="111"/>
        <v>0</v>
      </c>
    </row>
    <row r="238" spans="1:11" ht="17.25" customHeight="1">
      <c r="A238" s="12" t="s">
        <v>85</v>
      </c>
      <c r="B238" s="13" t="s">
        <v>3</v>
      </c>
      <c r="C238" s="14">
        <f aca="true" t="shared" si="112" ref="C238:K238">C229+C232+C235</f>
        <v>931451</v>
      </c>
      <c r="D238" s="14">
        <f t="shared" si="112"/>
        <v>0</v>
      </c>
      <c r="E238" s="14">
        <f t="shared" si="112"/>
        <v>865617</v>
      </c>
      <c r="F238" s="14">
        <f t="shared" si="112"/>
        <v>0</v>
      </c>
      <c r="G238" s="14">
        <f t="shared" si="112"/>
        <v>0</v>
      </c>
      <c r="H238" s="14">
        <f t="shared" si="112"/>
        <v>65834</v>
      </c>
      <c r="I238" s="14">
        <f t="shared" si="112"/>
        <v>0</v>
      </c>
      <c r="J238" s="14">
        <f t="shared" si="112"/>
        <v>0</v>
      </c>
      <c r="K238" s="14">
        <f t="shared" si="112"/>
        <v>0</v>
      </c>
    </row>
    <row r="239" spans="3:11" ht="17.25" customHeight="1">
      <c r="C239" s="8">
        <f aca="true" t="shared" si="113" ref="C239:K239">C230+C233+C236</f>
        <v>-40000</v>
      </c>
      <c r="D239" s="7">
        <f t="shared" si="113"/>
        <v>0</v>
      </c>
      <c r="E239" s="7">
        <f t="shared" si="113"/>
        <v>-40555</v>
      </c>
      <c r="F239" s="7">
        <f t="shared" si="113"/>
        <v>0</v>
      </c>
      <c r="G239" s="7">
        <f t="shared" si="113"/>
        <v>0</v>
      </c>
      <c r="H239" s="7">
        <f t="shared" si="113"/>
        <v>555</v>
      </c>
      <c r="I239" s="7">
        <f t="shared" si="113"/>
        <v>0</v>
      </c>
      <c r="J239" s="7">
        <f t="shared" si="113"/>
        <v>0</v>
      </c>
      <c r="K239" s="7">
        <f t="shared" si="113"/>
        <v>0</v>
      </c>
    </row>
    <row r="240" spans="1:11" ht="17.25" customHeight="1">
      <c r="A240" s="38"/>
      <c r="B240" s="38"/>
      <c r="C240" s="15">
        <f aca="true" t="shared" si="114" ref="C240:K240">C238+C239</f>
        <v>891451</v>
      </c>
      <c r="D240" s="16">
        <f t="shared" si="114"/>
        <v>0</v>
      </c>
      <c r="E240" s="16">
        <f t="shared" si="114"/>
        <v>825062</v>
      </c>
      <c r="F240" s="16">
        <f t="shared" si="114"/>
        <v>0</v>
      </c>
      <c r="G240" s="16">
        <f t="shared" si="114"/>
        <v>0</v>
      </c>
      <c r="H240" s="16">
        <f t="shared" si="114"/>
        <v>66389</v>
      </c>
      <c r="I240" s="16">
        <f t="shared" si="114"/>
        <v>0</v>
      </c>
      <c r="J240" s="16">
        <f t="shared" si="114"/>
        <v>0</v>
      </c>
      <c r="K240" s="16">
        <f t="shared" si="114"/>
        <v>0</v>
      </c>
    </row>
    <row r="241" spans="1:11" ht="17.25" customHeight="1">
      <c r="A241" s="5" t="s">
        <v>89</v>
      </c>
      <c r="B241" s="6" t="s">
        <v>90</v>
      </c>
      <c r="C241" s="7">
        <f>SUM(D241:K241)</f>
        <v>454030</v>
      </c>
      <c r="D241" s="7"/>
      <c r="E241" s="7">
        <v>403956</v>
      </c>
      <c r="F241" s="7"/>
      <c r="G241" s="7"/>
      <c r="H241" s="7">
        <v>50074</v>
      </c>
      <c r="I241" s="7"/>
      <c r="J241" s="7"/>
      <c r="K241" s="7"/>
    </row>
    <row r="242" spans="3:11" ht="17.25" customHeight="1">
      <c r="C242" s="8">
        <f>SUM(D242:K242)</f>
        <v>0</v>
      </c>
      <c r="D242" s="7"/>
      <c r="E242" s="7">
        <v>0</v>
      </c>
      <c r="F242" s="7"/>
      <c r="G242" s="7"/>
      <c r="H242" s="7">
        <v>0</v>
      </c>
      <c r="I242" s="7"/>
      <c r="J242" s="7"/>
      <c r="K242" s="7"/>
    </row>
    <row r="243" spans="1:11" ht="17.25" customHeight="1">
      <c r="A243" s="37"/>
      <c r="B243" s="37"/>
      <c r="C243" s="10">
        <f aca="true" t="shared" si="115" ref="C243:K243">C241+C242</f>
        <v>454030</v>
      </c>
      <c r="D243" s="10">
        <f t="shared" si="115"/>
        <v>0</v>
      </c>
      <c r="E243" s="10">
        <f t="shared" si="115"/>
        <v>403956</v>
      </c>
      <c r="F243" s="10">
        <f t="shared" si="115"/>
        <v>0</v>
      </c>
      <c r="G243" s="10">
        <f t="shared" si="115"/>
        <v>0</v>
      </c>
      <c r="H243" s="10">
        <f t="shared" si="115"/>
        <v>50074</v>
      </c>
      <c r="I243" s="10">
        <f t="shared" si="115"/>
        <v>0</v>
      </c>
      <c r="J243" s="10">
        <f t="shared" si="115"/>
        <v>0</v>
      </c>
      <c r="K243" s="11">
        <f t="shared" si="115"/>
        <v>0</v>
      </c>
    </row>
    <row r="244" spans="1:11" ht="17.25" customHeight="1">
      <c r="A244" s="5"/>
      <c r="B244" s="6" t="s">
        <v>91</v>
      </c>
      <c r="C244" s="7">
        <f>SUM(D244:K244)</f>
        <v>71169</v>
      </c>
      <c r="D244" s="7"/>
      <c r="E244" s="7">
        <v>61344</v>
      </c>
      <c r="F244" s="7"/>
      <c r="G244" s="7"/>
      <c r="H244" s="7">
        <v>9825</v>
      </c>
      <c r="I244" s="7"/>
      <c r="J244" s="7"/>
      <c r="K244" s="7"/>
    </row>
    <row r="245" spans="3:11" ht="17.25" customHeight="1">
      <c r="C245" s="8">
        <f>SUM(D245:K245)</f>
        <v>0</v>
      </c>
      <c r="D245" s="7"/>
      <c r="E245" s="7"/>
      <c r="F245" s="7"/>
      <c r="G245" s="7"/>
      <c r="H245" s="7"/>
      <c r="I245" s="7"/>
      <c r="J245" s="7"/>
      <c r="K245" s="7"/>
    </row>
    <row r="246" spans="1:11" ht="17.25" customHeight="1">
      <c r="A246" s="37"/>
      <c r="B246" s="37"/>
      <c r="C246" s="10">
        <f aca="true" t="shared" si="116" ref="C246:K246">C244+C245</f>
        <v>71169</v>
      </c>
      <c r="D246" s="10">
        <f t="shared" si="116"/>
        <v>0</v>
      </c>
      <c r="E246" s="10">
        <f t="shared" si="116"/>
        <v>61344</v>
      </c>
      <c r="F246" s="10">
        <f t="shared" si="116"/>
        <v>0</v>
      </c>
      <c r="G246" s="10">
        <f t="shared" si="116"/>
        <v>0</v>
      </c>
      <c r="H246" s="10">
        <f t="shared" si="116"/>
        <v>9825</v>
      </c>
      <c r="I246" s="10">
        <f t="shared" si="116"/>
        <v>0</v>
      </c>
      <c r="J246" s="10">
        <f t="shared" si="116"/>
        <v>0</v>
      </c>
      <c r="K246" s="11">
        <f t="shared" si="116"/>
        <v>0</v>
      </c>
    </row>
    <row r="247" spans="1:11" ht="17.25" customHeight="1">
      <c r="A247" s="5"/>
      <c r="B247" s="6" t="s">
        <v>92</v>
      </c>
      <c r="C247" s="7">
        <f>SUM(D247:K247)</f>
        <v>20765</v>
      </c>
      <c r="D247" s="7"/>
      <c r="E247" s="7">
        <v>20165</v>
      </c>
      <c r="F247" s="7"/>
      <c r="G247" s="7"/>
      <c r="H247" s="7">
        <v>600</v>
      </c>
      <c r="I247" s="7"/>
      <c r="J247" s="7"/>
      <c r="K247" s="7"/>
    </row>
    <row r="248" spans="3:11" ht="17.25" customHeight="1">
      <c r="C248" s="8">
        <f>SUM(D248:K248)</f>
        <v>0</v>
      </c>
      <c r="D248" s="7"/>
      <c r="E248" s="7">
        <v>0</v>
      </c>
      <c r="F248" s="7"/>
      <c r="G248" s="7"/>
      <c r="H248" s="7"/>
      <c r="I248" s="7"/>
      <c r="J248" s="7"/>
      <c r="K248" s="7"/>
    </row>
    <row r="249" spans="1:11" ht="17.25" customHeight="1">
      <c r="A249" s="37"/>
      <c r="B249" s="37"/>
      <c r="C249" s="10">
        <f aca="true" t="shared" si="117" ref="C249:K249">C247+C248</f>
        <v>20765</v>
      </c>
      <c r="D249" s="10">
        <f t="shared" si="117"/>
        <v>0</v>
      </c>
      <c r="E249" s="10">
        <f t="shared" si="117"/>
        <v>20165</v>
      </c>
      <c r="F249" s="10">
        <f t="shared" si="117"/>
        <v>0</v>
      </c>
      <c r="G249" s="10">
        <f t="shared" si="117"/>
        <v>0</v>
      </c>
      <c r="H249" s="10">
        <f t="shared" si="117"/>
        <v>600</v>
      </c>
      <c r="I249" s="10">
        <f t="shared" si="117"/>
        <v>0</v>
      </c>
      <c r="J249" s="10">
        <f t="shared" si="117"/>
        <v>0</v>
      </c>
      <c r="K249" s="11">
        <f t="shared" si="117"/>
        <v>0</v>
      </c>
    </row>
    <row r="250" spans="1:11" ht="17.25" customHeight="1">
      <c r="A250" s="5"/>
      <c r="B250" s="6" t="s">
        <v>93</v>
      </c>
      <c r="C250" s="7">
        <f>SUM(D250:K250)</f>
        <v>71970</v>
      </c>
      <c r="D250" s="7">
        <v>19310</v>
      </c>
      <c r="E250" s="7">
        <v>52660</v>
      </c>
      <c r="F250" s="7"/>
      <c r="G250" s="7"/>
      <c r="H250" s="7"/>
      <c r="I250" s="7"/>
      <c r="J250" s="7"/>
      <c r="K250" s="7"/>
    </row>
    <row r="251" spans="3:11" ht="17.25" customHeight="1">
      <c r="C251" s="8">
        <f>SUM(D251:K251)</f>
        <v>0</v>
      </c>
      <c r="D251" s="7"/>
      <c r="E251" s="7">
        <v>-3388</v>
      </c>
      <c r="F251" s="7"/>
      <c r="G251" s="7"/>
      <c r="H251" s="7">
        <v>3388</v>
      </c>
      <c r="I251" s="7"/>
      <c r="J251" s="7"/>
      <c r="K251" s="7"/>
    </row>
    <row r="252" spans="1:11" ht="17.25" customHeight="1">
      <c r="A252" s="37"/>
      <c r="B252" s="37"/>
      <c r="C252" s="10">
        <f aca="true" t="shared" si="118" ref="C252:K252">C250+C251</f>
        <v>71970</v>
      </c>
      <c r="D252" s="10">
        <f t="shared" si="118"/>
        <v>19310</v>
      </c>
      <c r="E252" s="10">
        <f t="shared" si="118"/>
        <v>49272</v>
      </c>
      <c r="F252" s="10">
        <f t="shared" si="118"/>
        <v>0</v>
      </c>
      <c r="G252" s="10">
        <f t="shared" si="118"/>
        <v>0</v>
      </c>
      <c r="H252" s="10">
        <f t="shared" si="118"/>
        <v>3388</v>
      </c>
      <c r="I252" s="10">
        <f t="shared" si="118"/>
        <v>0</v>
      </c>
      <c r="J252" s="10">
        <f t="shared" si="118"/>
        <v>0</v>
      </c>
      <c r="K252" s="11">
        <f t="shared" si="118"/>
        <v>0</v>
      </c>
    </row>
    <row r="253" spans="1:11" ht="17.25" customHeight="1">
      <c r="A253" s="5"/>
      <c r="B253" s="6" t="s">
        <v>94</v>
      </c>
      <c r="C253" s="7">
        <f>SUM(D253:K253)</f>
        <v>82373</v>
      </c>
      <c r="D253" s="7">
        <v>47162</v>
      </c>
      <c r="E253" s="7">
        <v>28211</v>
      </c>
      <c r="F253" s="7"/>
      <c r="G253" s="7"/>
      <c r="H253" s="7">
        <v>7000</v>
      </c>
      <c r="I253" s="7"/>
      <c r="J253" s="7"/>
      <c r="K253" s="7"/>
    </row>
    <row r="254" spans="3:11" ht="17.25" customHeight="1">
      <c r="C254" s="8">
        <f>SUM(D254:K254)</f>
        <v>0</v>
      </c>
      <c r="D254" s="7"/>
      <c r="E254" s="7">
        <v>0</v>
      </c>
      <c r="F254" s="7"/>
      <c r="G254" s="7"/>
      <c r="H254" s="7">
        <v>0</v>
      </c>
      <c r="I254" s="7"/>
      <c r="J254" s="7"/>
      <c r="K254" s="7"/>
    </row>
    <row r="255" spans="1:11" ht="17.25" customHeight="1">
      <c r="A255" s="37"/>
      <c r="B255" s="37"/>
      <c r="C255" s="10">
        <f aca="true" t="shared" si="119" ref="C255:K255">C253+C254</f>
        <v>82373</v>
      </c>
      <c r="D255" s="10">
        <f t="shared" si="119"/>
        <v>47162</v>
      </c>
      <c r="E255" s="10">
        <f t="shared" si="119"/>
        <v>28211</v>
      </c>
      <c r="F255" s="10">
        <f t="shared" si="119"/>
        <v>0</v>
      </c>
      <c r="G255" s="10">
        <f t="shared" si="119"/>
        <v>0</v>
      </c>
      <c r="H255" s="10">
        <f t="shared" si="119"/>
        <v>7000</v>
      </c>
      <c r="I255" s="10">
        <f t="shared" si="119"/>
        <v>0</v>
      </c>
      <c r="J255" s="10">
        <f t="shared" si="119"/>
        <v>0</v>
      </c>
      <c r="K255" s="11">
        <f t="shared" si="119"/>
        <v>0</v>
      </c>
    </row>
    <row r="256" spans="1:11" ht="17.25" customHeight="1">
      <c r="A256" s="5"/>
      <c r="B256" s="6" t="s">
        <v>95</v>
      </c>
      <c r="C256" s="7">
        <f>SUM(D256:K256)</f>
        <v>109957</v>
      </c>
      <c r="D256" s="7"/>
      <c r="E256" s="7">
        <v>109957</v>
      </c>
      <c r="F256" s="7"/>
      <c r="G256" s="7"/>
      <c r="H256" s="7"/>
      <c r="I256" s="7"/>
      <c r="J256" s="7"/>
      <c r="K256" s="7"/>
    </row>
    <row r="257" spans="3:11" ht="17.25" customHeight="1">
      <c r="C257" s="8">
        <f>SUM(D257:K257)</f>
        <v>13852</v>
      </c>
      <c r="D257" s="7"/>
      <c r="E257" s="7">
        <v>13852</v>
      </c>
      <c r="F257" s="7"/>
      <c r="G257" s="7"/>
      <c r="H257" s="7"/>
      <c r="I257" s="7"/>
      <c r="J257" s="7"/>
      <c r="K257" s="7"/>
    </row>
    <row r="258" spans="1:11" ht="17.25" customHeight="1">
      <c r="A258" s="37"/>
      <c r="B258" s="37"/>
      <c r="C258" s="10">
        <f aca="true" t="shared" si="120" ref="C258:K258">C256+C257</f>
        <v>123809</v>
      </c>
      <c r="D258" s="10">
        <f t="shared" si="120"/>
        <v>0</v>
      </c>
      <c r="E258" s="10">
        <f t="shared" si="120"/>
        <v>123809</v>
      </c>
      <c r="F258" s="10">
        <f t="shared" si="120"/>
        <v>0</v>
      </c>
      <c r="G258" s="10">
        <f t="shared" si="120"/>
        <v>0</v>
      </c>
      <c r="H258" s="10">
        <f t="shared" si="120"/>
        <v>0</v>
      </c>
      <c r="I258" s="10">
        <f t="shared" si="120"/>
        <v>0</v>
      </c>
      <c r="J258" s="10">
        <f t="shared" si="120"/>
        <v>0</v>
      </c>
      <c r="K258" s="11">
        <f t="shared" si="120"/>
        <v>0</v>
      </c>
    </row>
    <row r="259" spans="1:11" ht="17.25" customHeight="1">
      <c r="A259" s="5"/>
      <c r="B259" s="6" t="s">
        <v>96</v>
      </c>
      <c r="C259" s="7">
        <f>SUM(D259:K259)</f>
        <v>35320</v>
      </c>
      <c r="D259" s="7"/>
      <c r="E259" s="7">
        <v>35320</v>
      </c>
      <c r="F259" s="7"/>
      <c r="G259" s="7"/>
      <c r="H259" s="7"/>
      <c r="I259" s="7"/>
      <c r="J259" s="7"/>
      <c r="K259" s="7"/>
    </row>
    <row r="260" spans="3:11" ht="17.25" customHeight="1">
      <c r="C260" s="8">
        <f>SUM(D260:K260)</f>
        <v>0</v>
      </c>
      <c r="D260" s="7"/>
      <c r="E260" s="7">
        <v>0</v>
      </c>
      <c r="F260" s="7"/>
      <c r="G260" s="7"/>
      <c r="H260" s="7"/>
      <c r="I260" s="7"/>
      <c r="J260" s="7"/>
      <c r="K260" s="7"/>
    </row>
    <row r="261" spans="1:11" ht="17.25" customHeight="1">
      <c r="A261" s="37"/>
      <c r="B261" s="37"/>
      <c r="C261" s="10">
        <f aca="true" t="shared" si="121" ref="C261:K261">C259+C260</f>
        <v>35320</v>
      </c>
      <c r="D261" s="10">
        <f t="shared" si="121"/>
        <v>0</v>
      </c>
      <c r="E261" s="10">
        <f t="shared" si="121"/>
        <v>35320</v>
      </c>
      <c r="F261" s="10">
        <f t="shared" si="121"/>
        <v>0</v>
      </c>
      <c r="G261" s="10">
        <f t="shared" si="121"/>
        <v>0</v>
      </c>
      <c r="H261" s="10">
        <f t="shared" si="121"/>
        <v>0</v>
      </c>
      <c r="I261" s="10">
        <f t="shared" si="121"/>
        <v>0</v>
      </c>
      <c r="J261" s="10">
        <f t="shared" si="121"/>
        <v>0</v>
      </c>
      <c r="K261" s="11">
        <f t="shared" si="121"/>
        <v>0</v>
      </c>
    </row>
    <row r="262" spans="1:11" ht="17.25" customHeight="1">
      <c r="A262" s="5"/>
      <c r="B262" s="6" t="s">
        <v>97</v>
      </c>
      <c r="C262" s="7">
        <f>SUM(D262:K262)</f>
        <v>96919</v>
      </c>
      <c r="D262" s="7">
        <v>150</v>
      </c>
      <c r="E262" s="7">
        <v>93746</v>
      </c>
      <c r="F262" s="7"/>
      <c r="G262" s="7"/>
      <c r="H262" s="7">
        <v>3023</v>
      </c>
      <c r="I262" s="7"/>
      <c r="J262" s="7"/>
      <c r="K262" s="7"/>
    </row>
    <row r="263" spans="3:11" ht="17.25" customHeight="1">
      <c r="C263" s="8">
        <f>SUM(D263:K263)</f>
        <v>-5216</v>
      </c>
      <c r="D263" s="7"/>
      <c r="E263" s="7">
        <v>-5216</v>
      </c>
      <c r="F263" s="7"/>
      <c r="G263" s="7"/>
      <c r="H263" s="7"/>
      <c r="I263" s="7"/>
      <c r="J263" s="7"/>
      <c r="K263" s="7"/>
    </row>
    <row r="264" spans="1:11" ht="17.25" customHeight="1">
      <c r="A264" s="37"/>
      <c r="B264" s="37"/>
      <c r="C264" s="10">
        <f aca="true" t="shared" si="122" ref="C264:K264">C262+C263</f>
        <v>91703</v>
      </c>
      <c r="D264" s="10">
        <f t="shared" si="122"/>
        <v>150</v>
      </c>
      <c r="E264" s="10">
        <f t="shared" si="122"/>
        <v>88530</v>
      </c>
      <c r="F264" s="10">
        <f t="shared" si="122"/>
        <v>0</v>
      </c>
      <c r="G264" s="10">
        <f t="shared" si="122"/>
        <v>0</v>
      </c>
      <c r="H264" s="10">
        <f t="shared" si="122"/>
        <v>3023</v>
      </c>
      <c r="I264" s="10">
        <f t="shared" si="122"/>
        <v>0</v>
      </c>
      <c r="J264" s="10">
        <f t="shared" si="122"/>
        <v>0</v>
      </c>
      <c r="K264" s="11">
        <f t="shared" si="122"/>
        <v>0</v>
      </c>
    </row>
    <row r="265" spans="1:11" ht="17.25" customHeight="1">
      <c r="A265" s="5"/>
      <c r="B265" s="6" t="s">
        <v>98</v>
      </c>
      <c r="C265" s="7">
        <f>SUM(D265:K265)</f>
        <v>133076</v>
      </c>
      <c r="D265" s="7"/>
      <c r="E265" s="7">
        <v>120592</v>
      </c>
      <c r="F265" s="7"/>
      <c r="G265" s="7"/>
      <c r="H265" s="7">
        <v>12484</v>
      </c>
      <c r="I265" s="7"/>
      <c r="J265" s="7"/>
      <c r="K265" s="7"/>
    </row>
    <row r="266" spans="3:11" ht="17.25" customHeight="1">
      <c r="C266" s="8">
        <f>SUM(D266:K266)</f>
        <v>0</v>
      </c>
      <c r="D266" s="7"/>
      <c r="E266" s="7"/>
      <c r="F266" s="7"/>
      <c r="G266" s="7"/>
      <c r="H266" s="7"/>
      <c r="I266" s="7"/>
      <c r="J266" s="7"/>
      <c r="K266" s="7"/>
    </row>
    <row r="267" spans="1:11" ht="17.25" customHeight="1">
      <c r="A267" s="37"/>
      <c r="B267" s="37"/>
      <c r="C267" s="10">
        <f aca="true" t="shared" si="123" ref="C267:K267">C265+C266</f>
        <v>133076</v>
      </c>
      <c r="D267" s="10">
        <f t="shared" si="123"/>
        <v>0</v>
      </c>
      <c r="E267" s="10">
        <f t="shared" si="123"/>
        <v>120592</v>
      </c>
      <c r="F267" s="10">
        <f t="shared" si="123"/>
        <v>0</v>
      </c>
      <c r="G267" s="10">
        <f t="shared" si="123"/>
        <v>0</v>
      </c>
      <c r="H267" s="10">
        <f t="shared" si="123"/>
        <v>12484</v>
      </c>
      <c r="I267" s="10">
        <f t="shared" si="123"/>
        <v>0</v>
      </c>
      <c r="J267" s="10">
        <f t="shared" si="123"/>
        <v>0</v>
      </c>
      <c r="K267" s="11">
        <f t="shared" si="123"/>
        <v>0</v>
      </c>
    </row>
    <row r="268" spans="1:11" ht="17.25" customHeight="1">
      <c r="A268" s="5"/>
      <c r="B268" s="6" t="s">
        <v>99</v>
      </c>
      <c r="C268" s="7">
        <f>SUM(D268:K268)</f>
        <v>40350</v>
      </c>
      <c r="D268" s="7"/>
      <c r="E268" s="7">
        <v>32850</v>
      </c>
      <c r="F268" s="7"/>
      <c r="G268" s="7"/>
      <c r="H268" s="7">
        <v>7500</v>
      </c>
      <c r="I268" s="7"/>
      <c r="J268" s="7"/>
      <c r="K268" s="7"/>
    </row>
    <row r="269" spans="3:11" ht="17.25" customHeight="1">
      <c r="C269" s="8">
        <f>SUM(D269:K269)</f>
        <v>0</v>
      </c>
      <c r="D269" s="7"/>
      <c r="E269" s="7">
        <v>0</v>
      </c>
      <c r="F269" s="7"/>
      <c r="G269" s="7"/>
      <c r="H269" s="7"/>
      <c r="I269" s="7"/>
      <c r="J269" s="7"/>
      <c r="K269" s="7"/>
    </row>
    <row r="270" spans="1:11" ht="17.25" customHeight="1">
      <c r="A270" s="37"/>
      <c r="B270" s="37"/>
      <c r="C270" s="10">
        <f aca="true" t="shared" si="124" ref="C270:K270">C268+C269</f>
        <v>40350</v>
      </c>
      <c r="D270" s="10">
        <f t="shared" si="124"/>
        <v>0</v>
      </c>
      <c r="E270" s="10">
        <f t="shared" si="124"/>
        <v>32850</v>
      </c>
      <c r="F270" s="10">
        <f t="shared" si="124"/>
        <v>0</v>
      </c>
      <c r="G270" s="10">
        <f t="shared" si="124"/>
        <v>0</v>
      </c>
      <c r="H270" s="10">
        <f t="shared" si="124"/>
        <v>7500</v>
      </c>
      <c r="I270" s="10">
        <f t="shared" si="124"/>
        <v>0</v>
      </c>
      <c r="J270" s="10">
        <f t="shared" si="124"/>
        <v>0</v>
      </c>
      <c r="K270" s="11">
        <f t="shared" si="124"/>
        <v>0</v>
      </c>
    </row>
    <row r="271" spans="1:11" ht="17.25" customHeight="1">
      <c r="A271" s="5"/>
      <c r="B271" s="6" t="s">
        <v>100</v>
      </c>
      <c r="C271" s="7">
        <f>SUM(D271:K271)</f>
        <v>26510</v>
      </c>
      <c r="D271" s="7"/>
      <c r="E271" s="7">
        <v>24671</v>
      </c>
      <c r="F271" s="7"/>
      <c r="G271" s="7"/>
      <c r="H271" s="7">
        <v>1839</v>
      </c>
      <c r="I271" s="7"/>
      <c r="J271" s="7"/>
      <c r="K271" s="7"/>
    </row>
    <row r="272" spans="3:11" ht="17.25" customHeight="1">
      <c r="C272" s="8">
        <f>SUM(D272:K272)</f>
        <v>0</v>
      </c>
      <c r="D272" s="7"/>
      <c r="E272" s="7">
        <v>-1908</v>
      </c>
      <c r="F272" s="7"/>
      <c r="G272" s="7"/>
      <c r="H272" s="7">
        <v>1908</v>
      </c>
      <c r="I272" s="7"/>
      <c r="J272" s="7"/>
      <c r="K272" s="7"/>
    </row>
    <row r="273" spans="1:11" ht="17.25" customHeight="1">
      <c r="A273" s="37"/>
      <c r="B273" s="37"/>
      <c r="C273" s="10">
        <f aca="true" t="shared" si="125" ref="C273:K273">C271+C272</f>
        <v>26510</v>
      </c>
      <c r="D273" s="10">
        <f t="shared" si="125"/>
        <v>0</v>
      </c>
      <c r="E273" s="10">
        <f t="shared" si="125"/>
        <v>22763</v>
      </c>
      <c r="F273" s="10">
        <f t="shared" si="125"/>
        <v>0</v>
      </c>
      <c r="G273" s="10">
        <f t="shared" si="125"/>
        <v>0</v>
      </c>
      <c r="H273" s="10">
        <f t="shared" si="125"/>
        <v>3747</v>
      </c>
      <c r="I273" s="10">
        <f t="shared" si="125"/>
        <v>0</v>
      </c>
      <c r="J273" s="10">
        <f t="shared" si="125"/>
        <v>0</v>
      </c>
      <c r="K273" s="11">
        <f t="shared" si="125"/>
        <v>0</v>
      </c>
    </row>
    <row r="274" spans="1:11" ht="17.25" customHeight="1">
      <c r="A274" s="5"/>
      <c r="B274" s="6" t="s">
        <v>101</v>
      </c>
      <c r="C274" s="7">
        <f>SUM(D274:K274)</f>
        <v>13880</v>
      </c>
      <c r="D274" s="7"/>
      <c r="E274" s="7">
        <v>13830</v>
      </c>
      <c r="F274" s="7"/>
      <c r="G274" s="7"/>
      <c r="H274" s="7">
        <v>50</v>
      </c>
      <c r="I274" s="7"/>
      <c r="J274" s="7"/>
      <c r="K274" s="7"/>
    </row>
    <row r="275" spans="3:11" ht="17.25" customHeight="1">
      <c r="C275" s="8">
        <f>SUM(D275:K275)</f>
        <v>0</v>
      </c>
      <c r="D275" s="7"/>
      <c r="E275" s="7">
        <v>0</v>
      </c>
      <c r="F275" s="7"/>
      <c r="G275" s="7"/>
      <c r="H275" s="7"/>
      <c r="I275" s="7"/>
      <c r="J275" s="7"/>
      <c r="K275" s="7"/>
    </row>
    <row r="276" spans="1:11" ht="17.25" customHeight="1">
      <c r="A276" s="37"/>
      <c r="B276" s="37"/>
      <c r="C276" s="10">
        <f aca="true" t="shared" si="126" ref="C276:K276">C274+C275</f>
        <v>13880</v>
      </c>
      <c r="D276" s="10">
        <f t="shared" si="126"/>
        <v>0</v>
      </c>
      <c r="E276" s="10">
        <f t="shared" si="126"/>
        <v>13830</v>
      </c>
      <c r="F276" s="10">
        <f t="shared" si="126"/>
        <v>0</v>
      </c>
      <c r="G276" s="10">
        <f t="shared" si="126"/>
        <v>0</v>
      </c>
      <c r="H276" s="10">
        <f t="shared" si="126"/>
        <v>50</v>
      </c>
      <c r="I276" s="10">
        <f t="shared" si="126"/>
        <v>0</v>
      </c>
      <c r="J276" s="10">
        <f t="shared" si="126"/>
        <v>0</v>
      </c>
      <c r="K276" s="11">
        <f t="shared" si="126"/>
        <v>0</v>
      </c>
    </row>
    <row r="277" spans="1:11" ht="17.25" customHeight="1">
      <c r="A277" s="5"/>
      <c r="B277" s="6" t="s">
        <v>102</v>
      </c>
      <c r="C277" s="7">
        <f>SUM(D277:K277)</f>
        <v>49198</v>
      </c>
      <c r="D277" s="7"/>
      <c r="E277" s="7">
        <v>48198</v>
      </c>
      <c r="F277" s="7"/>
      <c r="G277" s="7"/>
      <c r="H277" s="7">
        <v>1000</v>
      </c>
      <c r="I277" s="7"/>
      <c r="J277" s="7"/>
      <c r="K277" s="7"/>
    </row>
    <row r="278" spans="3:11" ht="17.25" customHeight="1">
      <c r="C278" s="8">
        <f>SUM(D278:K278)</f>
        <v>0</v>
      </c>
      <c r="D278" s="7"/>
      <c r="E278" s="7"/>
      <c r="F278" s="7"/>
      <c r="G278" s="7"/>
      <c r="H278" s="7"/>
      <c r="I278" s="7"/>
      <c r="J278" s="7"/>
      <c r="K278" s="7"/>
    </row>
    <row r="279" spans="1:11" ht="17.25" customHeight="1">
      <c r="A279" s="37"/>
      <c r="B279" s="37"/>
      <c r="C279" s="10">
        <f aca="true" t="shared" si="127" ref="C279:K279">C277+C278</f>
        <v>49198</v>
      </c>
      <c r="D279" s="10">
        <f t="shared" si="127"/>
        <v>0</v>
      </c>
      <c r="E279" s="10">
        <f t="shared" si="127"/>
        <v>48198</v>
      </c>
      <c r="F279" s="10">
        <f t="shared" si="127"/>
        <v>0</v>
      </c>
      <c r="G279" s="10">
        <f t="shared" si="127"/>
        <v>0</v>
      </c>
      <c r="H279" s="10">
        <f t="shared" si="127"/>
        <v>1000</v>
      </c>
      <c r="I279" s="10">
        <f t="shared" si="127"/>
        <v>0</v>
      </c>
      <c r="J279" s="10">
        <f t="shared" si="127"/>
        <v>0</v>
      </c>
      <c r="K279" s="11">
        <f t="shared" si="127"/>
        <v>0</v>
      </c>
    </row>
    <row r="280" spans="1:11" ht="17.25" customHeight="1">
      <c r="A280" s="5"/>
      <c r="B280" s="6" t="s">
        <v>103</v>
      </c>
      <c r="C280" s="7">
        <f>SUM(D280:K280)</f>
        <v>50298</v>
      </c>
      <c r="D280" s="7"/>
      <c r="E280" s="7">
        <v>41778</v>
      </c>
      <c r="F280" s="7"/>
      <c r="G280" s="7"/>
      <c r="H280" s="7">
        <v>8520</v>
      </c>
      <c r="I280" s="7"/>
      <c r="J280" s="7"/>
      <c r="K280" s="7"/>
    </row>
    <row r="281" spans="3:11" ht="17.25" customHeight="1">
      <c r="C281" s="8">
        <f>SUM(D281:K281)</f>
        <v>0</v>
      </c>
      <c r="D281" s="7"/>
      <c r="E281" s="7">
        <v>0</v>
      </c>
      <c r="F281" s="7"/>
      <c r="G281" s="7"/>
      <c r="H281" s="7"/>
      <c r="I281" s="7"/>
      <c r="J281" s="7"/>
      <c r="K281" s="7"/>
    </row>
    <row r="282" spans="1:11" ht="17.25" customHeight="1">
      <c r="A282" s="37"/>
      <c r="B282" s="37"/>
      <c r="C282" s="10">
        <f aca="true" t="shared" si="128" ref="C282:K282">C280+C281</f>
        <v>50298</v>
      </c>
      <c r="D282" s="10">
        <f t="shared" si="128"/>
        <v>0</v>
      </c>
      <c r="E282" s="10">
        <f t="shared" si="128"/>
        <v>41778</v>
      </c>
      <c r="F282" s="10">
        <f t="shared" si="128"/>
        <v>0</v>
      </c>
      <c r="G282" s="10">
        <f t="shared" si="128"/>
        <v>0</v>
      </c>
      <c r="H282" s="10">
        <f t="shared" si="128"/>
        <v>8520</v>
      </c>
      <c r="I282" s="10">
        <f t="shared" si="128"/>
        <v>0</v>
      </c>
      <c r="J282" s="10">
        <f t="shared" si="128"/>
        <v>0</v>
      </c>
      <c r="K282" s="11">
        <f t="shared" si="128"/>
        <v>0</v>
      </c>
    </row>
    <row r="283" spans="1:11" ht="17.25" customHeight="1">
      <c r="A283" s="5"/>
      <c r="B283" s="6" t="s">
        <v>104</v>
      </c>
      <c r="C283" s="7">
        <f>SUM(D283:K283)</f>
        <v>139686</v>
      </c>
      <c r="D283" s="7"/>
      <c r="E283" s="7">
        <v>75692</v>
      </c>
      <c r="F283" s="7"/>
      <c r="G283" s="7"/>
      <c r="H283" s="7">
        <v>63994</v>
      </c>
      <c r="I283" s="7"/>
      <c r="J283" s="7"/>
      <c r="K283" s="7"/>
    </row>
    <row r="284" spans="3:11" ht="17.25" customHeight="1">
      <c r="C284" s="8">
        <f>SUM(D284:K284)</f>
        <v>0</v>
      </c>
      <c r="D284" s="7"/>
      <c r="E284" s="7">
        <v>10282</v>
      </c>
      <c r="F284" s="7"/>
      <c r="G284" s="7"/>
      <c r="H284" s="7">
        <v>-10282</v>
      </c>
      <c r="I284" s="7"/>
      <c r="J284" s="7"/>
      <c r="K284" s="7"/>
    </row>
    <row r="285" spans="1:11" ht="17.25" customHeight="1">
      <c r="A285" s="37"/>
      <c r="B285" s="37"/>
      <c r="C285" s="10">
        <f aca="true" t="shared" si="129" ref="C285:K285">C283+C284</f>
        <v>139686</v>
      </c>
      <c r="D285" s="10">
        <f t="shared" si="129"/>
        <v>0</v>
      </c>
      <c r="E285" s="10">
        <f t="shared" si="129"/>
        <v>85974</v>
      </c>
      <c r="F285" s="10">
        <f t="shared" si="129"/>
        <v>0</v>
      </c>
      <c r="G285" s="10">
        <f t="shared" si="129"/>
        <v>0</v>
      </c>
      <c r="H285" s="10">
        <f t="shared" si="129"/>
        <v>53712</v>
      </c>
      <c r="I285" s="10">
        <f t="shared" si="129"/>
        <v>0</v>
      </c>
      <c r="J285" s="10">
        <f t="shared" si="129"/>
        <v>0</v>
      </c>
      <c r="K285" s="11">
        <f t="shared" si="129"/>
        <v>0</v>
      </c>
    </row>
    <row r="286" spans="1:11" ht="17.25" customHeight="1">
      <c r="A286" s="5"/>
      <c r="B286" s="6" t="s">
        <v>105</v>
      </c>
      <c r="C286" s="7">
        <f>SUM(D286:K286)</f>
        <v>18050</v>
      </c>
      <c r="D286" s="7"/>
      <c r="E286" s="7">
        <v>18050</v>
      </c>
      <c r="F286" s="7"/>
      <c r="G286" s="7"/>
      <c r="H286" s="7"/>
      <c r="I286" s="7"/>
      <c r="J286" s="7"/>
      <c r="K286" s="7"/>
    </row>
    <row r="287" spans="3:11" ht="17.25" customHeight="1">
      <c r="C287" s="8">
        <f>SUM(D287:K287)</f>
        <v>0</v>
      </c>
      <c r="D287" s="7"/>
      <c r="E287" s="7">
        <v>0</v>
      </c>
      <c r="F287" s="7"/>
      <c r="G287" s="7"/>
      <c r="H287" s="7"/>
      <c r="I287" s="7"/>
      <c r="J287" s="7"/>
      <c r="K287" s="7"/>
    </row>
    <row r="288" spans="1:11" ht="17.25" customHeight="1">
      <c r="A288" s="37"/>
      <c r="B288" s="37"/>
      <c r="C288" s="10">
        <f aca="true" t="shared" si="130" ref="C288:K288">C286+C287</f>
        <v>18050</v>
      </c>
      <c r="D288" s="10">
        <f t="shared" si="130"/>
        <v>0</v>
      </c>
      <c r="E288" s="10">
        <f t="shared" si="130"/>
        <v>18050</v>
      </c>
      <c r="F288" s="10">
        <f t="shared" si="130"/>
        <v>0</v>
      </c>
      <c r="G288" s="10">
        <f t="shared" si="130"/>
        <v>0</v>
      </c>
      <c r="H288" s="10">
        <f t="shared" si="130"/>
        <v>0</v>
      </c>
      <c r="I288" s="10">
        <f t="shared" si="130"/>
        <v>0</v>
      </c>
      <c r="J288" s="10">
        <f t="shared" si="130"/>
        <v>0</v>
      </c>
      <c r="K288" s="11">
        <f t="shared" si="130"/>
        <v>0</v>
      </c>
    </row>
    <row r="289" spans="1:11" ht="17.25" customHeight="1">
      <c r="A289" s="5"/>
      <c r="B289" s="6" t="s">
        <v>106</v>
      </c>
      <c r="C289" s="7">
        <f>SUM(D289:K289)</f>
        <v>9900</v>
      </c>
      <c r="D289" s="7">
        <v>600</v>
      </c>
      <c r="E289" s="7">
        <v>8624</v>
      </c>
      <c r="F289" s="7"/>
      <c r="G289" s="7"/>
      <c r="H289" s="7">
        <v>676</v>
      </c>
      <c r="I289" s="7"/>
      <c r="J289" s="7"/>
      <c r="K289" s="7"/>
    </row>
    <row r="290" spans="3:11" ht="17.25" customHeight="1">
      <c r="C290" s="8">
        <f>SUM(D290:K290)</f>
        <v>0</v>
      </c>
      <c r="D290" s="7"/>
      <c r="E290" s="7">
        <v>-143</v>
      </c>
      <c r="F290" s="7"/>
      <c r="G290" s="7"/>
      <c r="H290" s="7">
        <v>143</v>
      </c>
      <c r="I290" s="7"/>
      <c r="J290" s="7"/>
      <c r="K290" s="7"/>
    </row>
    <row r="291" spans="1:11" ht="17.25" customHeight="1">
      <c r="A291" s="37"/>
      <c r="B291" s="37"/>
      <c r="C291" s="10">
        <f aca="true" t="shared" si="131" ref="C291:K291">C289+C290</f>
        <v>9900</v>
      </c>
      <c r="D291" s="10">
        <f t="shared" si="131"/>
        <v>600</v>
      </c>
      <c r="E291" s="10">
        <f t="shared" si="131"/>
        <v>8481</v>
      </c>
      <c r="F291" s="10">
        <f t="shared" si="131"/>
        <v>0</v>
      </c>
      <c r="G291" s="10">
        <f t="shared" si="131"/>
        <v>0</v>
      </c>
      <c r="H291" s="10">
        <f t="shared" si="131"/>
        <v>819</v>
      </c>
      <c r="I291" s="10">
        <f t="shared" si="131"/>
        <v>0</v>
      </c>
      <c r="J291" s="10">
        <f t="shared" si="131"/>
        <v>0</v>
      </c>
      <c r="K291" s="11">
        <f t="shared" si="131"/>
        <v>0</v>
      </c>
    </row>
    <row r="292" spans="1:11" ht="17.25" customHeight="1">
      <c r="A292" s="5"/>
      <c r="B292" s="6" t="s">
        <v>107</v>
      </c>
      <c r="C292" s="7">
        <f>SUM(D292:K292)</f>
        <v>45990</v>
      </c>
      <c r="D292" s="7"/>
      <c r="E292" s="7">
        <v>45990</v>
      </c>
      <c r="F292" s="7"/>
      <c r="G292" s="7"/>
      <c r="H292" s="7"/>
      <c r="I292" s="7"/>
      <c r="J292" s="7"/>
      <c r="K292" s="7"/>
    </row>
    <row r="293" spans="3:11" ht="17.25" customHeight="1">
      <c r="C293" s="8">
        <f>SUM(D293:K293)</f>
        <v>0</v>
      </c>
      <c r="D293" s="7"/>
      <c r="E293" s="7">
        <v>-41</v>
      </c>
      <c r="F293" s="7"/>
      <c r="G293" s="7"/>
      <c r="H293" s="7">
        <v>41</v>
      </c>
      <c r="I293" s="7"/>
      <c r="J293" s="7"/>
      <c r="K293" s="7"/>
    </row>
    <row r="294" spans="1:11" ht="17.25" customHeight="1">
      <c r="A294" s="37"/>
      <c r="B294" s="37"/>
      <c r="C294" s="10">
        <f aca="true" t="shared" si="132" ref="C294:K294">C292+C293</f>
        <v>45990</v>
      </c>
      <c r="D294" s="10">
        <f t="shared" si="132"/>
        <v>0</v>
      </c>
      <c r="E294" s="10">
        <f t="shared" si="132"/>
        <v>45949</v>
      </c>
      <c r="F294" s="10">
        <f t="shared" si="132"/>
        <v>0</v>
      </c>
      <c r="G294" s="10">
        <f t="shared" si="132"/>
        <v>0</v>
      </c>
      <c r="H294" s="10">
        <f t="shared" si="132"/>
        <v>41</v>
      </c>
      <c r="I294" s="10">
        <f t="shared" si="132"/>
        <v>0</v>
      </c>
      <c r="J294" s="10">
        <f t="shared" si="132"/>
        <v>0</v>
      </c>
      <c r="K294" s="11">
        <f t="shared" si="132"/>
        <v>0</v>
      </c>
    </row>
    <row r="295" spans="1:11" ht="17.25" customHeight="1">
      <c r="A295" s="5"/>
      <c r="B295" s="6" t="s">
        <v>108</v>
      </c>
      <c r="C295" s="7">
        <f>SUM(D295:K295)</f>
        <v>15512</v>
      </c>
      <c r="D295" s="7"/>
      <c r="E295" s="7"/>
      <c r="F295" s="7">
        <v>15512</v>
      </c>
      <c r="G295" s="7"/>
      <c r="H295" s="7"/>
      <c r="I295" s="7"/>
      <c r="J295" s="7"/>
      <c r="K295" s="7"/>
    </row>
    <row r="296" spans="3:11" ht="17.25" customHeight="1">
      <c r="C296" s="8">
        <f>SUM(D296:K296)</f>
        <v>0</v>
      </c>
      <c r="D296" s="7"/>
      <c r="E296" s="7"/>
      <c r="F296" s="7"/>
      <c r="G296" s="7"/>
      <c r="H296" s="7"/>
      <c r="I296" s="7"/>
      <c r="J296" s="7"/>
      <c r="K296" s="7"/>
    </row>
    <row r="297" spans="1:11" ht="17.25" customHeight="1">
      <c r="A297" s="37"/>
      <c r="B297" s="37"/>
      <c r="C297" s="10">
        <f aca="true" t="shared" si="133" ref="C297:K297">C295+C296</f>
        <v>15512</v>
      </c>
      <c r="D297" s="10">
        <f t="shared" si="133"/>
        <v>0</v>
      </c>
      <c r="E297" s="10">
        <f t="shared" si="133"/>
        <v>0</v>
      </c>
      <c r="F297" s="10">
        <f t="shared" si="133"/>
        <v>15512</v>
      </c>
      <c r="G297" s="10">
        <f t="shared" si="133"/>
        <v>0</v>
      </c>
      <c r="H297" s="10">
        <f t="shared" si="133"/>
        <v>0</v>
      </c>
      <c r="I297" s="10">
        <f t="shared" si="133"/>
        <v>0</v>
      </c>
      <c r="J297" s="10">
        <f t="shared" si="133"/>
        <v>0</v>
      </c>
      <c r="K297" s="11">
        <f t="shared" si="133"/>
        <v>0</v>
      </c>
    </row>
    <row r="298" spans="1:11" ht="17.25" customHeight="1">
      <c r="A298" s="5"/>
      <c r="B298" s="6" t="s">
        <v>109</v>
      </c>
      <c r="C298" s="7">
        <f>SUM(D298:K298)</f>
        <v>47092</v>
      </c>
      <c r="D298" s="7"/>
      <c r="E298" s="7"/>
      <c r="F298" s="7">
        <v>47092</v>
      </c>
      <c r="G298" s="7"/>
      <c r="H298" s="7"/>
      <c r="I298" s="7"/>
      <c r="J298" s="7"/>
      <c r="K298" s="7"/>
    </row>
    <row r="299" spans="3:11" ht="17.25" customHeight="1">
      <c r="C299" s="8">
        <f>SUM(D299:K299)</f>
        <v>0</v>
      </c>
      <c r="D299" s="7"/>
      <c r="E299" s="7"/>
      <c r="F299" s="7"/>
      <c r="G299" s="7"/>
      <c r="H299" s="7"/>
      <c r="I299" s="7"/>
      <c r="J299" s="7"/>
      <c r="K299" s="7"/>
    </row>
    <row r="300" spans="1:11" ht="17.25" customHeight="1">
      <c r="A300" s="37"/>
      <c r="B300" s="37"/>
      <c r="C300" s="10">
        <f aca="true" t="shared" si="134" ref="C300:K300">C298+C299</f>
        <v>47092</v>
      </c>
      <c r="D300" s="10">
        <f t="shared" si="134"/>
        <v>0</v>
      </c>
      <c r="E300" s="10">
        <f t="shared" si="134"/>
        <v>0</v>
      </c>
      <c r="F300" s="10">
        <f t="shared" si="134"/>
        <v>47092</v>
      </c>
      <c r="G300" s="10">
        <f t="shared" si="134"/>
        <v>0</v>
      </c>
      <c r="H300" s="10">
        <f t="shared" si="134"/>
        <v>0</v>
      </c>
      <c r="I300" s="10">
        <f t="shared" si="134"/>
        <v>0</v>
      </c>
      <c r="J300" s="10">
        <f t="shared" si="134"/>
        <v>0</v>
      </c>
      <c r="K300" s="11">
        <f t="shared" si="134"/>
        <v>0</v>
      </c>
    </row>
    <row r="301" spans="1:11" ht="17.25" customHeight="1">
      <c r="A301" s="5"/>
      <c r="B301" s="6" t="s">
        <v>110</v>
      </c>
      <c r="C301" s="7">
        <f>SUM(D301:K301)</f>
        <v>188238</v>
      </c>
      <c r="D301" s="7"/>
      <c r="E301" s="7">
        <v>161238</v>
      </c>
      <c r="F301" s="7"/>
      <c r="G301" s="7"/>
      <c r="H301" s="7">
        <v>27000</v>
      </c>
      <c r="I301" s="7"/>
      <c r="J301" s="7"/>
      <c r="K301" s="7"/>
    </row>
    <row r="302" spans="3:11" ht="17.25" customHeight="1">
      <c r="C302" s="8">
        <f>SUM(D302:K302)</f>
        <v>0</v>
      </c>
      <c r="D302" s="7"/>
      <c r="E302" s="7">
        <v>-9396</v>
      </c>
      <c r="F302" s="7"/>
      <c r="G302" s="7"/>
      <c r="H302" s="7">
        <v>9396</v>
      </c>
      <c r="I302" s="7"/>
      <c r="J302" s="7"/>
      <c r="K302" s="7"/>
    </row>
    <row r="303" spans="1:11" ht="17.25" customHeight="1">
      <c r="A303" s="37"/>
      <c r="B303" s="37"/>
      <c r="C303" s="10">
        <f aca="true" t="shared" si="135" ref="C303:K303">C301+C302</f>
        <v>188238</v>
      </c>
      <c r="D303" s="10">
        <f t="shared" si="135"/>
        <v>0</v>
      </c>
      <c r="E303" s="10">
        <f t="shared" si="135"/>
        <v>151842</v>
      </c>
      <c r="F303" s="10">
        <f t="shared" si="135"/>
        <v>0</v>
      </c>
      <c r="G303" s="10">
        <f t="shared" si="135"/>
        <v>0</v>
      </c>
      <c r="H303" s="10">
        <f t="shared" si="135"/>
        <v>36396</v>
      </c>
      <c r="I303" s="10">
        <f t="shared" si="135"/>
        <v>0</v>
      </c>
      <c r="J303" s="10">
        <f t="shared" si="135"/>
        <v>0</v>
      </c>
      <c r="K303" s="11">
        <f t="shared" si="135"/>
        <v>0</v>
      </c>
    </row>
    <row r="304" spans="1:11" ht="17.25" customHeight="1">
      <c r="A304" s="5"/>
      <c r="B304" s="6" t="s">
        <v>111</v>
      </c>
      <c r="C304" s="7">
        <f>SUM(D304:K304)</f>
        <v>798400</v>
      </c>
      <c r="D304" s="7"/>
      <c r="E304" s="7"/>
      <c r="F304" s="7">
        <v>798400</v>
      </c>
      <c r="G304" s="7"/>
      <c r="H304" s="7"/>
      <c r="I304" s="7"/>
      <c r="J304" s="7"/>
      <c r="K304" s="7"/>
    </row>
    <row r="305" spans="3:11" ht="17.25" customHeight="1">
      <c r="C305" s="8">
        <f>SUM(D305:K305)</f>
        <v>0</v>
      </c>
      <c r="D305" s="7"/>
      <c r="E305" s="7"/>
      <c r="F305" s="7"/>
      <c r="G305" s="7"/>
      <c r="H305" s="7"/>
      <c r="I305" s="7"/>
      <c r="J305" s="7"/>
      <c r="K305" s="7"/>
    </row>
    <row r="306" spans="1:11" ht="17.25" customHeight="1">
      <c r="A306" s="37"/>
      <c r="B306" s="37"/>
      <c r="C306" s="10">
        <f aca="true" t="shared" si="136" ref="C306:K306">C304+C305</f>
        <v>798400</v>
      </c>
      <c r="D306" s="10">
        <f t="shared" si="136"/>
        <v>0</v>
      </c>
      <c r="E306" s="10">
        <f t="shared" si="136"/>
        <v>0</v>
      </c>
      <c r="F306" s="10">
        <f t="shared" si="136"/>
        <v>798400</v>
      </c>
      <c r="G306" s="10">
        <f t="shared" si="136"/>
        <v>0</v>
      </c>
      <c r="H306" s="10">
        <f t="shared" si="136"/>
        <v>0</v>
      </c>
      <c r="I306" s="10">
        <f t="shared" si="136"/>
        <v>0</v>
      </c>
      <c r="J306" s="10">
        <f t="shared" si="136"/>
        <v>0</v>
      </c>
      <c r="K306" s="11">
        <f t="shared" si="136"/>
        <v>0</v>
      </c>
    </row>
    <row r="307" spans="1:11" ht="17.25" customHeight="1">
      <c r="A307" s="5"/>
      <c r="B307" s="6" t="s">
        <v>306</v>
      </c>
      <c r="C307" s="7">
        <f>SUM(D307:K307)</f>
        <v>363251</v>
      </c>
      <c r="D307" s="7"/>
      <c r="E307" s="7"/>
      <c r="F307" s="7">
        <v>363251</v>
      </c>
      <c r="G307" s="7"/>
      <c r="H307" s="7"/>
      <c r="I307" s="7"/>
      <c r="J307" s="7"/>
      <c r="K307" s="7"/>
    </row>
    <row r="308" spans="3:11" ht="17.25" customHeight="1">
      <c r="C308" s="8">
        <f>SUM(D308:K308)</f>
        <v>0</v>
      </c>
      <c r="D308" s="7"/>
      <c r="E308" s="7"/>
      <c r="F308" s="7"/>
      <c r="G308" s="7"/>
      <c r="H308" s="7"/>
      <c r="I308" s="7"/>
      <c r="J308" s="7"/>
      <c r="K308" s="7"/>
    </row>
    <row r="309" spans="1:11" ht="17.25" customHeight="1">
      <c r="A309" s="37"/>
      <c r="B309" s="37"/>
      <c r="C309" s="10">
        <f aca="true" t="shared" si="137" ref="C309:K309">C307+C308</f>
        <v>363251</v>
      </c>
      <c r="D309" s="10">
        <f t="shared" si="137"/>
        <v>0</v>
      </c>
      <c r="E309" s="10">
        <f t="shared" si="137"/>
        <v>0</v>
      </c>
      <c r="F309" s="10">
        <f t="shared" si="137"/>
        <v>363251</v>
      </c>
      <c r="G309" s="10">
        <f t="shared" si="137"/>
        <v>0</v>
      </c>
      <c r="H309" s="10">
        <f t="shared" si="137"/>
        <v>0</v>
      </c>
      <c r="I309" s="10">
        <f t="shared" si="137"/>
        <v>0</v>
      </c>
      <c r="J309" s="10">
        <f t="shared" si="137"/>
        <v>0</v>
      </c>
      <c r="K309" s="11">
        <f t="shared" si="137"/>
        <v>0</v>
      </c>
    </row>
    <row r="310" spans="1:11" ht="17.25" customHeight="1">
      <c r="A310" s="5"/>
      <c r="B310" s="6" t="s">
        <v>112</v>
      </c>
      <c r="C310" s="7">
        <f>SUM(D310:K310)</f>
        <v>15466</v>
      </c>
      <c r="D310" s="7"/>
      <c r="E310" s="7"/>
      <c r="F310" s="7">
        <v>15466</v>
      </c>
      <c r="G310" s="7"/>
      <c r="H310" s="7"/>
      <c r="I310" s="7"/>
      <c r="J310" s="7"/>
      <c r="K310" s="7"/>
    </row>
    <row r="311" spans="3:11" ht="17.25" customHeight="1">
      <c r="C311" s="8">
        <f>SUM(D311:K311)</f>
        <v>0</v>
      </c>
      <c r="D311" s="7"/>
      <c r="E311" s="7"/>
      <c r="F311" s="7"/>
      <c r="G311" s="7"/>
      <c r="H311" s="7"/>
      <c r="I311" s="7"/>
      <c r="J311" s="7"/>
      <c r="K311" s="7"/>
    </row>
    <row r="312" spans="1:11" ht="17.25" customHeight="1">
      <c r="A312" s="37"/>
      <c r="B312" s="37"/>
      <c r="C312" s="10">
        <f aca="true" t="shared" si="138" ref="C312:K312">C310+C311</f>
        <v>15466</v>
      </c>
      <c r="D312" s="10">
        <f t="shared" si="138"/>
        <v>0</v>
      </c>
      <c r="E312" s="10">
        <f t="shared" si="138"/>
        <v>0</v>
      </c>
      <c r="F312" s="10">
        <f t="shared" si="138"/>
        <v>15466</v>
      </c>
      <c r="G312" s="10">
        <f t="shared" si="138"/>
        <v>0</v>
      </c>
      <c r="H312" s="10">
        <f t="shared" si="138"/>
        <v>0</v>
      </c>
      <c r="I312" s="10">
        <f t="shared" si="138"/>
        <v>0</v>
      </c>
      <c r="J312" s="10">
        <f t="shared" si="138"/>
        <v>0</v>
      </c>
      <c r="K312" s="11">
        <f t="shared" si="138"/>
        <v>0</v>
      </c>
    </row>
    <row r="313" spans="1:11" ht="17.25" customHeight="1">
      <c r="A313" s="5"/>
      <c r="B313" s="6" t="s">
        <v>113</v>
      </c>
      <c r="C313" s="7">
        <f>SUM(D313:K313)</f>
        <v>411640</v>
      </c>
      <c r="D313" s="7"/>
      <c r="E313" s="7">
        <v>344679</v>
      </c>
      <c r="F313" s="7"/>
      <c r="G313" s="7"/>
      <c r="H313" s="7">
        <v>66961</v>
      </c>
      <c r="I313" s="7"/>
      <c r="J313" s="7"/>
      <c r="K313" s="7"/>
    </row>
    <row r="314" spans="3:11" ht="17.25" customHeight="1">
      <c r="C314" s="8">
        <f>SUM(D314:K314)</f>
        <v>1998052</v>
      </c>
      <c r="D314" s="7"/>
      <c r="E314" s="7">
        <v>1998052</v>
      </c>
      <c r="F314" s="7"/>
      <c r="G314" s="7"/>
      <c r="H314" s="7"/>
      <c r="I314" s="7"/>
      <c r="J314" s="7"/>
      <c r="K314" s="7"/>
    </row>
    <row r="315" spans="1:11" ht="17.25" customHeight="1">
      <c r="A315" s="37"/>
      <c r="B315" s="37"/>
      <c r="C315" s="10">
        <f aca="true" t="shared" si="139" ref="C315:K315">C313+C314</f>
        <v>2409692</v>
      </c>
      <c r="D315" s="10">
        <f t="shared" si="139"/>
        <v>0</v>
      </c>
      <c r="E315" s="10">
        <f t="shared" si="139"/>
        <v>2342731</v>
      </c>
      <c r="F315" s="10">
        <f t="shared" si="139"/>
        <v>0</v>
      </c>
      <c r="G315" s="10">
        <f t="shared" si="139"/>
        <v>0</v>
      </c>
      <c r="H315" s="10">
        <f t="shared" si="139"/>
        <v>66961</v>
      </c>
      <c r="I315" s="10">
        <f t="shared" si="139"/>
        <v>0</v>
      </c>
      <c r="J315" s="10">
        <f t="shared" si="139"/>
        <v>0</v>
      </c>
      <c r="K315" s="11">
        <f t="shared" si="139"/>
        <v>0</v>
      </c>
    </row>
    <row r="316" spans="1:11" ht="17.25" customHeight="1">
      <c r="A316" s="5"/>
      <c r="B316" s="6" t="s">
        <v>114</v>
      </c>
      <c r="C316" s="7">
        <f>SUM(D316:K316)</f>
        <v>384311</v>
      </c>
      <c r="D316" s="7"/>
      <c r="E316" s="7"/>
      <c r="F316" s="7">
        <v>384311</v>
      </c>
      <c r="G316" s="7"/>
      <c r="H316" s="7"/>
      <c r="I316" s="7"/>
      <c r="J316" s="7"/>
      <c r="K316" s="7"/>
    </row>
    <row r="317" spans="3:11" ht="17.25" customHeight="1">
      <c r="C317" s="8">
        <f>SUM(D317:K317)</f>
        <v>0</v>
      </c>
      <c r="D317" s="7"/>
      <c r="E317" s="7"/>
      <c r="F317" s="7"/>
      <c r="G317" s="7"/>
      <c r="H317" s="7"/>
      <c r="I317" s="7"/>
      <c r="J317" s="7"/>
      <c r="K317" s="7"/>
    </row>
    <row r="318" spans="1:11" ht="17.25" customHeight="1">
      <c r="A318" s="37"/>
      <c r="B318" s="37"/>
      <c r="C318" s="10">
        <f aca="true" t="shared" si="140" ref="C318:K318">C316+C317</f>
        <v>384311</v>
      </c>
      <c r="D318" s="10">
        <f t="shared" si="140"/>
        <v>0</v>
      </c>
      <c r="E318" s="10">
        <f t="shared" si="140"/>
        <v>0</v>
      </c>
      <c r="F318" s="10">
        <f t="shared" si="140"/>
        <v>384311</v>
      </c>
      <c r="G318" s="10">
        <f t="shared" si="140"/>
        <v>0</v>
      </c>
      <c r="H318" s="10">
        <f t="shared" si="140"/>
        <v>0</v>
      </c>
      <c r="I318" s="10">
        <f t="shared" si="140"/>
        <v>0</v>
      </c>
      <c r="J318" s="10">
        <f t="shared" si="140"/>
        <v>0</v>
      </c>
      <c r="K318" s="11">
        <f t="shared" si="140"/>
        <v>0</v>
      </c>
    </row>
    <row r="319" spans="1:11" ht="17.25" customHeight="1">
      <c r="A319" s="5"/>
      <c r="B319" s="6" t="s">
        <v>115</v>
      </c>
      <c r="C319" s="7">
        <f>SUM(D319:K319)</f>
        <v>424402</v>
      </c>
      <c r="D319" s="7">
        <v>424402</v>
      </c>
      <c r="E319" s="7"/>
      <c r="F319" s="7"/>
      <c r="G319" s="7"/>
      <c r="H319" s="7"/>
      <c r="I319" s="7"/>
      <c r="J319" s="7"/>
      <c r="K319" s="7"/>
    </row>
    <row r="320" spans="3:11" ht="17.25" customHeight="1">
      <c r="C320" s="8">
        <f>SUM(D320:K320)</f>
        <v>3262</v>
      </c>
      <c r="D320" s="7">
        <v>3262</v>
      </c>
      <c r="E320" s="7"/>
      <c r="F320" s="7"/>
      <c r="G320" s="7"/>
      <c r="H320" s="7"/>
      <c r="I320" s="7"/>
      <c r="J320" s="7"/>
      <c r="K320" s="7"/>
    </row>
    <row r="321" spans="1:11" ht="17.25" customHeight="1">
      <c r="A321" s="37"/>
      <c r="B321" s="37"/>
      <c r="C321" s="10">
        <f aca="true" t="shared" si="141" ref="C321:K321">C319+C320</f>
        <v>427664</v>
      </c>
      <c r="D321" s="10">
        <f t="shared" si="141"/>
        <v>427664</v>
      </c>
      <c r="E321" s="10">
        <f t="shared" si="141"/>
        <v>0</v>
      </c>
      <c r="F321" s="10">
        <f t="shared" si="141"/>
        <v>0</v>
      </c>
      <c r="G321" s="10">
        <f t="shared" si="141"/>
        <v>0</v>
      </c>
      <c r="H321" s="10">
        <f t="shared" si="141"/>
        <v>0</v>
      </c>
      <c r="I321" s="10">
        <f t="shared" si="141"/>
        <v>0</v>
      </c>
      <c r="J321" s="10">
        <f t="shared" si="141"/>
        <v>0</v>
      </c>
      <c r="K321" s="11">
        <f t="shared" si="141"/>
        <v>0</v>
      </c>
    </row>
    <row r="322" spans="1:11" ht="17.25" customHeight="1">
      <c r="A322" s="5"/>
      <c r="B322" s="6" t="s">
        <v>116</v>
      </c>
      <c r="C322" s="7">
        <f>SUM(D322:K322)</f>
        <v>45399</v>
      </c>
      <c r="D322" s="7"/>
      <c r="E322" s="7">
        <v>27150</v>
      </c>
      <c r="F322" s="7"/>
      <c r="G322" s="7"/>
      <c r="H322" s="7">
        <v>18249</v>
      </c>
      <c r="I322" s="7"/>
      <c r="J322" s="7"/>
      <c r="K322" s="7"/>
    </row>
    <row r="323" spans="3:11" ht="17.25" customHeight="1">
      <c r="C323" s="8">
        <f>SUM(D323:K323)</f>
        <v>5216</v>
      </c>
      <c r="D323" s="7"/>
      <c r="E323" s="7"/>
      <c r="F323" s="7"/>
      <c r="G323" s="7"/>
      <c r="H323" s="7">
        <v>5216</v>
      </c>
      <c r="I323" s="7"/>
      <c r="J323" s="7"/>
      <c r="K323" s="7"/>
    </row>
    <row r="324" spans="1:11" ht="17.25" customHeight="1">
      <c r="A324" s="37"/>
      <c r="B324" s="37"/>
      <c r="C324" s="10">
        <f aca="true" t="shared" si="142" ref="C324:K324">C322+C323</f>
        <v>50615</v>
      </c>
      <c r="D324" s="10">
        <f t="shared" si="142"/>
        <v>0</v>
      </c>
      <c r="E324" s="10">
        <f t="shared" si="142"/>
        <v>27150</v>
      </c>
      <c r="F324" s="10">
        <f t="shared" si="142"/>
        <v>0</v>
      </c>
      <c r="G324" s="10">
        <f t="shared" si="142"/>
        <v>0</v>
      </c>
      <c r="H324" s="10">
        <f t="shared" si="142"/>
        <v>23465</v>
      </c>
      <c r="I324" s="10">
        <f t="shared" si="142"/>
        <v>0</v>
      </c>
      <c r="J324" s="10">
        <f t="shared" si="142"/>
        <v>0</v>
      </c>
      <c r="K324" s="11">
        <f t="shared" si="142"/>
        <v>0</v>
      </c>
    </row>
    <row r="325" spans="1:11" ht="17.25" customHeight="1">
      <c r="A325" s="5"/>
      <c r="B325" s="6" t="s">
        <v>117</v>
      </c>
      <c r="C325" s="7">
        <f>SUM(D325:K325)</f>
        <v>35440</v>
      </c>
      <c r="D325" s="7"/>
      <c r="E325" s="7">
        <v>35440</v>
      </c>
      <c r="F325" s="7"/>
      <c r="G325" s="7"/>
      <c r="H325" s="7"/>
      <c r="I325" s="7"/>
      <c r="J325" s="7"/>
      <c r="K325" s="7"/>
    </row>
    <row r="326" spans="3:11" ht="17.25" customHeight="1">
      <c r="C326" s="8">
        <f>SUM(D326:K326)</f>
        <v>0</v>
      </c>
      <c r="D326" s="7"/>
      <c r="E326" s="7"/>
      <c r="F326" s="7"/>
      <c r="G326" s="7"/>
      <c r="H326" s="7"/>
      <c r="I326" s="7"/>
      <c r="J326" s="7"/>
      <c r="K326" s="7"/>
    </row>
    <row r="327" spans="1:11" ht="17.25" customHeight="1">
      <c r="A327" s="37"/>
      <c r="B327" s="37"/>
      <c r="C327" s="10">
        <f aca="true" t="shared" si="143" ref="C327:K327">C325+C326</f>
        <v>35440</v>
      </c>
      <c r="D327" s="10">
        <f t="shared" si="143"/>
        <v>0</v>
      </c>
      <c r="E327" s="10">
        <f t="shared" si="143"/>
        <v>35440</v>
      </c>
      <c r="F327" s="10">
        <f t="shared" si="143"/>
        <v>0</v>
      </c>
      <c r="G327" s="10">
        <f t="shared" si="143"/>
        <v>0</v>
      </c>
      <c r="H327" s="10">
        <f t="shared" si="143"/>
        <v>0</v>
      </c>
      <c r="I327" s="10">
        <f t="shared" si="143"/>
        <v>0</v>
      </c>
      <c r="J327" s="10">
        <f t="shared" si="143"/>
        <v>0</v>
      </c>
      <c r="K327" s="11">
        <f t="shared" si="143"/>
        <v>0</v>
      </c>
    </row>
    <row r="328" spans="1:11" ht="17.25" customHeight="1">
      <c r="A328" s="5"/>
      <c r="B328" s="6" t="s">
        <v>118</v>
      </c>
      <c r="C328" s="7">
        <f>SUM(D328:K328)</f>
        <v>45750</v>
      </c>
      <c r="D328" s="7"/>
      <c r="E328" s="7">
        <v>45750</v>
      </c>
      <c r="F328" s="7"/>
      <c r="G328" s="7"/>
      <c r="H328" s="7"/>
      <c r="I328" s="7"/>
      <c r="J328" s="7"/>
      <c r="K328" s="7"/>
    </row>
    <row r="329" spans="3:11" ht="17.25" customHeight="1">
      <c r="C329" s="8">
        <f>SUM(D329:K329)</f>
        <v>0</v>
      </c>
      <c r="D329" s="7"/>
      <c r="E329" s="7"/>
      <c r="F329" s="7"/>
      <c r="G329" s="7"/>
      <c r="H329" s="7"/>
      <c r="I329" s="7"/>
      <c r="J329" s="7"/>
      <c r="K329" s="7"/>
    </row>
    <row r="330" spans="1:11" ht="17.25" customHeight="1">
      <c r="A330" s="37"/>
      <c r="B330" s="37"/>
      <c r="C330" s="10">
        <f aca="true" t="shared" si="144" ref="C330:K330">C328+C329</f>
        <v>45750</v>
      </c>
      <c r="D330" s="10">
        <f t="shared" si="144"/>
        <v>0</v>
      </c>
      <c r="E330" s="10">
        <f t="shared" si="144"/>
        <v>45750</v>
      </c>
      <c r="F330" s="10">
        <f t="shared" si="144"/>
        <v>0</v>
      </c>
      <c r="G330" s="10">
        <f t="shared" si="144"/>
        <v>0</v>
      </c>
      <c r="H330" s="10">
        <f t="shared" si="144"/>
        <v>0</v>
      </c>
      <c r="I330" s="10">
        <f t="shared" si="144"/>
        <v>0</v>
      </c>
      <c r="J330" s="10">
        <f t="shared" si="144"/>
        <v>0</v>
      </c>
      <c r="K330" s="11">
        <f t="shared" si="144"/>
        <v>0</v>
      </c>
    </row>
    <row r="331" spans="1:11" ht="17.25" customHeight="1">
      <c r="A331" s="5"/>
      <c r="B331" s="6" t="s">
        <v>119</v>
      </c>
      <c r="C331" s="7">
        <f>SUM(D331:K331)</f>
        <v>460580</v>
      </c>
      <c r="D331" s="7">
        <v>353220</v>
      </c>
      <c r="E331" s="7">
        <v>92115</v>
      </c>
      <c r="F331" s="7"/>
      <c r="G331" s="7"/>
      <c r="H331" s="7">
        <v>15245</v>
      </c>
      <c r="I331" s="7"/>
      <c r="J331" s="7"/>
      <c r="K331" s="7"/>
    </row>
    <row r="332" spans="3:11" ht="17.25" customHeight="1">
      <c r="C332" s="8">
        <f>SUM(D332:K332)</f>
        <v>0</v>
      </c>
      <c r="D332" s="7">
        <v>0</v>
      </c>
      <c r="E332" s="7">
        <v>0</v>
      </c>
      <c r="F332" s="7"/>
      <c r="G332" s="7"/>
      <c r="H332" s="7"/>
      <c r="I332" s="7"/>
      <c r="J332" s="7"/>
      <c r="K332" s="7"/>
    </row>
    <row r="333" spans="1:11" ht="17.25" customHeight="1">
      <c r="A333" s="37"/>
      <c r="B333" s="37"/>
      <c r="C333" s="10">
        <f aca="true" t="shared" si="145" ref="C333:K333">C331+C332</f>
        <v>460580</v>
      </c>
      <c r="D333" s="10">
        <f t="shared" si="145"/>
        <v>353220</v>
      </c>
      <c r="E333" s="10">
        <f t="shared" si="145"/>
        <v>92115</v>
      </c>
      <c r="F333" s="10">
        <f t="shared" si="145"/>
        <v>0</v>
      </c>
      <c r="G333" s="10">
        <f t="shared" si="145"/>
        <v>0</v>
      </c>
      <c r="H333" s="10">
        <f t="shared" si="145"/>
        <v>15245</v>
      </c>
      <c r="I333" s="10">
        <f t="shared" si="145"/>
        <v>0</v>
      </c>
      <c r="J333" s="10">
        <f t="shared" si="145"/>
        <v>0</v>
      </c>
      <c r="K333" s="11">
        <f t="shared" si="145"/>
        <v>0</v>
      </c>
    </row>
    <row r="334" spans="1:11" ht="17.25" customHeight="1">
      <c r="A334" s="5"/>
      <c r="B334" s="6" t="s">
        <v>120</v>
      </c>
      <c r="C334" s="7">
        <f>SUM(D334:K334)</f>
        <v>126500</v>
      </c>
      <c r="D334" s="7"/>
      <c r="E334" s="7">
        <v>126500</v>
      </c>
      <c r="F334" s="7"/>
      <c r="G334" s="7"/>
      <c r="H334" s="7"/>
      <c r="I334" s="7"/>
      <c r="J334" s="7"/>
      <c r="K334" s="7"/>
    </row>
    <row r="335" spans="3:11" ht="17.25" customHeight="1">
      <c r="C335" s="8">
        <f>SUM(D335:K335)</f>
        <v>0</v>
      </c>
      <c r="D335" s="7"/>
      <c r="E335" s="7"/>
      <c r="F335" s="7"/>
      <c r="G335" s="7"/>
      <c r="H335" s="7"/>
      <c r="I335" s="7"/>
      <c r="J335" s="7"/>
      <c r="K335" s="7"/>
    </row>
    <row r="336" spans="1:11" ht="17.25" customHeight="1">
      <c r="A336" s="37"/>
      <c r="B336" s="37"/>
      <c r="C336" s="10">
        <f aca="true" t="shared" si="146" ref="C336:K336">C334+C335</f>
        <v>126500</v>
      </c>
      <c r="D336" s="10">
        <f t="shared" si="146"/>
        <v>0</v>
      </c>
      <c r="E336" s="10">
        <f t="shared" si="146"/>
        <v>126500</v>
      </c>
      <c r="F336" s="10">
        <f t="shared" si="146"/>
        <v>0</v>
      </c>
      <c r="G336" s="10">
        <f t="shared" si="146"/>
        <v>0</v>
      </c>
      <c r="H336" s="10">
        <f t="shared" si="146"/>
        <v>0</v>
      </c>
      <c r="I336" s="10">
        <f t="shared" si="146"/>
        <v>0</v>
      </c>
      <c r="J336" s="10">
        <f t="shared" si="146"/>
        <v>0</v>
      </c>
      <c r="K336" s="11">
        <f t="shared" si="146"/>
        <v>0</v>
      </c>
    </row>
    <row r="337" spans="1:11" ht="17.25" customHeight="1">
      <c r="A337" s="5"/>
      <c r="B337" s="6" t="s">
        <v>121</v>
      </c>
      <c r="C337" s="7">
        <f>SUM(D337:K337)</f>
        <v>11320</v>
      </c>
      <c r="D337" s="7"/>
      <c r="E337" s="7">
        <v>11320</v>
      </c>
      <c r="F337" s="7"/>
      <c r="G337" s="7"/>
      <c r="H337" s="7"/>
      <c r="I337" s="7"/>
      <c r="J337" s="7"/>
      <c r="K337" s="7"/>
    </row>
    <row r="338" spans="3:11" ht="17.25" customHeight="1">
      <c r="C338" s="8">
        <f>SUM(D338:K338)</f>
        <v>0</v>
      </c>
      <c r="D338" s="7"/>
      <c r="E338" s="7"/>
      <c r="F338" s="7"/>
      <c r="G338" s="7"/>
      <c r="H338" s="7"/>
      <c r="I338" s="7"/>
      <c r="J338" s="7"/>
      <c r="K338" s="7"/>
    </row>
    <row r="339" spans="1:11" ht="17.25" customHeight="1">
      <c r="A339" s="37"/>
      <c r="B339" s="37"/>
      <c r="C339" s="10">
        <f aca="true" t="shared" si="147" ref="C339:K339">C337+C338</f>
        <v>11320</v>
      </c>
      <c r="D339" s="10">
        <f t="shared" si="147"/>
        <v>0</v>
      </c>
      <c r="E339" s="10">
        <f t="shared" si="147"/>
        <v>11320</v>
      </c>
      <c r="F339" s="10">
        <f t="shared" si="147"/>
        <v>0</v>
      </c>
      <c r="G339" s="10">
        <f t="shared" si="147"/>
        <v>0</v>
      </c>
      <c r="H339" s="10">
        <f t="shared" si="147"/>
        <v>0</v>
      </c>
      <c r="I339" s="10">
        <f t="shared" si="147"/>
        <v>0</v>
      </c>
      <c r="J339" s="10">
        <f t="shared" si="147"/>
        <v>0</v>
      </c>
      <c r="K339" s="11">
        <f t="shared" si="147"/>
        <v>0</v>
      </c>
    </row>
    <row r="340" spans="1:11" ht="17.25" customHeight="1">
      <c r="A340" s="12" t="s">
        <v>89</v>
      </c>
      <c r="B340" s="13" t="s">
        <v>3</v>
      </c>
      <c r="C340" s="14">
        <f aca="true" t="shared" si="148" ref="C340:K340">C241+C244+C247+C250+C253+C256+C259+C262+C265+C268+C271+C274+C277+C280+C283+C286+C289+C292+C295+C298+C301+C304+C307+C310+C313+C316+C319+C322+C325+C328+C331+C334+C337</f>
        <v>4842742</v>
      </c>
      <c r="D340" s="14">
        <f t="shared" si="148"/>
        <v>844844</v>
      </c>
      <c r="E340" s="14">
        <f t="shared" si="148"/>
        <v>2079826</v>
      </c>
      <c r="F340" s="14">
        <f t="shared" si="148"/>
        <v>1624032</v>
      </c>
      <c r="G340" s="14">
        <f t="shared" si="148"/>
        <v>0</v>
      </c>
      <c r="H340" s="14">
        <f t="shared" si="148"/>
        <v>294040</v>
      </c>
      <c r="I340" s="14">
        <f t="shared" si="148"/>
        <v>0</v>
      </c>
      <c r="J340" s="14">
        <f t="shared" si="148"/>
        <v>0</v>
      </c>
      <c r="K340" s="14">
        <f t="shared" si="148"/>
        <v>0</v>
      </c>
    </row>
    <row r="341" spans="2:11" ht="17.25" customHeight="1">
      <c r="B341" s="21" t="s">
        <v>290</v>
      </c>
      <c r="C341" s="8">
        <f aca="true" t="shared" si="149" ref="C341:K341">C242+C245+C248+C251+C254+C257+C260+C263+C266+C269+C272+C275+C278+C281+C284+C287+C290+C293+C296+C299+C302+C305+C308+C311+C314+C317+C320+C323+C326+C329+C332+C335+C338</f>
        <v>2015166</v>
      </c>
      <c r="D341" s="7">
        <f t="shared" si="149"/>
        <v>3262</v>
      </c>
      <c r="E341" s="7">
        <f t="shared" si="149"/>
        <v>2002094</v>
      </c>
      <c r="F341" s="7">
        <f t="shared" si="149"/>
        <v>0</v>
      </c>
      <c r="G341" s="7">
        <f t="shared" si="149"/>
        <v>0</v>
      </c>
      <c r="H341" s="7">
        <f t="shared" si="149"/>
        <v>9810</v>
      </c>
      <c r="I341" s="7">
        <f t="shared" si="149"/>
        <v>0</v>
      </c>
      <c r="J341" s="7">
        <f t="shared" si="149"/>
        <v>0</v>
      </c>
      <c r="K341" s="7">
        <f t="shared" si="149"/>
        <v>0</v>
      </c>
    </row>
    <row r="342" spans="1:11" ht="17.25" customHeight="1">
      <c r="A342" s="38"/>
      <c r="B342" s="38"/>
      <c r="C342" s="15">
        <f aca="true" t="shared" si="150" ref="C342:K342">C340+C341</f>
        <v>6857908</v>
      </c>
      <c r="D342" s="16">
        <f t="shared" si="150"/>
        <v>848106</v>
      </c>
      <c r="E342" s="16">
        <f t="shared" si="150"/>
        <v>4081920</v>
      </c>
      <c r="F342" s="16">
        <f t="shared" si="150"/>
        <v>1624032</v>
      </c>
      <c r="G342" s="16">
        <f t="shared" si="150"/>
        <v>0</v>
      </c>
      <c r="H342" s="16">
        <f t="shared" si="150"/>
        <v>303850</v>
      </c>
      <c r="I342" s="16">
        <f t="shared" si="150"/>
        <v>0</v>
      </c>
      <c r="J342" s="16">
        <f t="shared" si="150"/>
        <v>0</v>
      </c>
      <c r="K342" s="16">
        <f t="shared" si="150"/>
        <v>0</v>
      </c>
    </row>
    <row r="343" spans="1:11" ht="17.25" customHeight="1">
      <c r="A343" s="17" t="s">
        <v>122</v>
      </c>
      <c r="B343" s="9" t="s">
        <v>3</v>
      </c>
      <c r="C343" s="18">
        <f aca="true" t="shared" si="151" ref="C343:K343">C217+C226+C238+C340</f>
        <v>7459930</v>
      </c>
      <c r="D343" s="18">
        <f t="shared" si="151"/>
        <v>1044281</v>
      </c>
      <c r="E343" s="18">
        <f t="shared" si="151"/>
        <v>3061974</v>
      </c>
      <c r="F343" s="18">
        <f t="shared" si="151"/>
        <v>1704032</v>
      </c>
      <c r="G343" s="18">
        <f t="shared" si="151"/>
        <v>0</v>
      </c>
      <c r="H343" s="18">
        <f t="shared" si="151"/>
        <v>1639865</v>
      </c>
      <c r="I343" s="18">
        <f t="shared" si="151"/>
        <v>0</v>
      </c>
      <c r="J343" s="18">
        <f t="shared" si="151"/>
        <v>9778</v>
      </c>
      <c r="K343" s="18">
        <f t="shared" si="151"/>
        <v>0</v>
      </c>
    </row>
    <row r="344" spans="1:11" ht="17.25" customHeight="1">
      <c r="A344" s="39" t="s">
        <v>290</v>
      </c>
      <c r="B344" s="39"/>
      <c r="C344" s="18">
        <f aca="true" t="shared" si="152" ref="C344:K344">C218+C227+C239+C341</f>
        <v>1108294</v>
      </c>
      <c r="D344" s="18">
        <f t="shared" si="152"/>
        <v>3262</v>
      </c>
      <c r="E344" s="18">
        <f t="shared" si="152"/>
        <v>1961539</v>
      </c>
      <c r="F344" s="18">
        <f t="shared" si="152"/>
        <v>-26000</v>
      </c>
      <c r="G344" s="18">
        <f t="shared" si="152"/>
        <v>0</v>
      </c>
      <c r="H344" s="18">
        <f t="shared" si="152"/>
        <v>-830507</v>
      </c>
      <c r="I344" s="18">
        <f t="shared" si="152"/>
        <v>0</v>
      </c>
      <c r="J344" s="18">
        <f t="shared" si="152"/>
        <v>0</v>
      </c>
      <c r="K344" s="18">
        <f t="shared" si="152"/>
        <v>0</v>
      </c>
    </row>
    <row r="345" spans="1:11" ht="17.25" customHeight="1">
      <c r="A345" s="37"/>
      <c r="B345" s="37"/>
      <c r="C345" s="18">
        <f aca="true" t="shared" si="153" ref="C345:K345">C343+C344</f>
        <v>8568224</v>
      </c>
      <c r="D345" s="18">
        <f t="shared" si="153"/>
        <v>1047543</v>
      </c>
      <c r="E345" s="18">
        <f t="shared" si="153"/>
        <v>5023513</v>
      </c>
      <c r="F345" s="18">
        <f t="shared" si="153"/>
        <v>1678032</v>
      </c>
      <c r="G345" s="18">
        <f t="shared" si="153"/>
        <v>0</v>
      </c>
      <c r="H345" s="18">
        <f t="shared" si="153"/>
        <v>809358</v>
      </c>
      <c r="I345" s="18">
        <f t="shared" si="153"/>
        <v>0</v>
      </c>
      <c r="J345" s="18">
        <f t="shared" si="153"/>
        <v>9778</v>
      </c>
      <c r="K345" s="18">
        <f t="shared" si="153"/>
        <v>0</v>
      </c>
    </row>
    <row r="346" spans="1:11" ht="17.25" customHeight="1">
      <c r="A346" s="36" t="s">
        <v>123</v>
      </c>
      <c r="B346" s="36"/>
      <c r="C346" s="36"/>
      <c r="D346" s="36"/>
      <c r="E346" s="36"/>
      <c r="F346" s="36"/>
      <c r="G346" s="36"/>
      <c r="H346" s="36"/>
      <c r="I346" s="36"/>
      <c r="J346" s="36"/>
      <c r="K346" s="36"/>
    </row>
    <row r="347" spans="1:11" ht="17.25" customHeight="1">
      <c r="A347" s="5" t="s">
        <v>124</v>
      </c>
      <c r="B347" s="6" t="s">
        <v>125</v>
      </c>
      <c r="C347" s="7">
        <f>SUM(D347:K347)</f>
        <v>113123</v>
      </c>
      <c r="D347" s="7">
        <v>13000</v>
      </c>
      <c r="E347" s="7">
        <v>100123</v>
      </c>
      <c r="F347" s="7"/>
      <c r="G347" s="7"/>
      <c r="H347" s="7"/>
      <c r="I347" s="7"/>
      <c r="J347" s="7"/>
      <c r="K347" s="7"/>
    </row>
    <row r="348" spans="3:11" ht="17.25" customHeight="1">
      <c r="C348" s="8">
        <f>SUM(D348:K348)</f>
        <v>0</v>
      </c>
      <c r="D348" s="7"/>
      <c r="E348" s="7"/>
      <c r="F348" s="7"/>
      <c r="G348" s="7"/>
      <c r="H348" s="7"/>
      <c r="I348" s="7"/>
      <c r="J348" s="7"/>
      <c r="K348" s="7"/>
    </row>
    <row r="349" spans="1:11" ht="17.25" customHeight="1">
      <c r="A349" s="37"/>
      <c r="B349" s="37"/>
      <c r="C349" s="10">
        <f aca="true" t="shared" si="154" ref="C349:K349">C347+C348</f>
        <v>113123</v>
      </c>
      <c r="D349" s="10">
        <f t="shared" si="154"/>
        <v>13000</v>
      </c>
      <c r="E349" s="10">
        <f t="shared" si="154"/>
        <v>100123</v>
      </c>
      <c r="F349" s="10">
        <f t="shared" si="154"/>
        <v>0</v>
      </c>
      <c r="G349" s="10">
        <f t="shared" si="154"/>
        <v>0</v>
      </c>
      <c r="H349" s="10">
        <f t="shared" si="154"/>
        <v>0</v>
      </c>
      <c r="I349" s="10">
        <f t="shared" si="154"/>
        <v>0</v>
      </c>
      <c r="J349" s="10">
        <f t="shared" si="154"/>
        <v>0</v>
      </c>
      <c r="K349" s="11">
        <f t="shared" si="154"/>
        <v>0</v>
      </c>
    </row>
    <row r="350" spans="1:11" ht="17.25" customHeight="1">
      <c r="A350" s="5"/>
      <c r="B350" s="6" t="s">
        <v>126</v>
      </c>
      <c r="C350" s="7">
        <f>SUM(D350:K350)</f>
        <v>16255</v>
      </c>
      <c r="D350" s="7">
        <v>7448</v>
      </c>
      <c r="E350" s="7">
        <v>8807</v>
      </c>
      <c r="F350" s="7"/>
      <c r="G350" s="7"/>
      <c r="H350" s="7"/>
      <c r="I350" s="7"/>
      <c r="J350" s="7"/>
      <c r="K350" s="7"/>
    </row>
    <row r="351" spans="3:11" ht="17.25" customHeight="1">
      <c r="C351" s="8">
        <f>SUM(D351:K351)</f>
        <v>0</v>
      </c>
      <c r="D351" s="7"/>
      <c r="E351" s="7"/>
      <c r="F351" s="7"/>
      <c r="G351" s="7"/>
      <c r="H351" s="7"/>
      <c r="I351" s="7"/>
      <c r="J351" s="7"/>
      <c r="K351" s="7"/>
    </row>
    <row r="352" spans="1:11" ht="17.25" customHeight="1">
      <c r="A352" s="37"/>
      <c r="B352" s="37"/>
      <c r="C352" s="10">
        <f aca="true" t="shared" si="155" ref="C352:K352">C350+C351</f>
        <v>16255</v>
      </c>
      <c r="D352" s="10">
        <f t="shared" si="155"/>
        <v>7448</v>
      </c>
      <c r="E352" s="10">
        <f t="shared" si="155"/>
        <v>8807</v>
      </c>
      <c r="F352" s="10">
        <f t="shared" si="155"/>
        <v>0</v>
      </c>
      <c r="G352" s="10">
        <f t="shared" si="155"/>
        <v>0</v>
      </c>
      <c r="H352" s="10">
        <f t="shared" si="155"/>
        <v>0</v>
      </c>
      <c r="I352" s="10">
        <f t="shared" si="155"/>
        <v>0</v>
      </c>
      <c r="J352" s="10">
        <f t="shared" si="155"/>
        <v>0</v>
      </c>
      <c r="K352" s="11">
        <f t="shared" si="155"/>
        <v>0</v>
      </c>
    </row>
    <row r="353" spans="1:11" ht="17.25" customHeight="1">
      <c r="A353" s="5"/>
      <c r="B353" s="6" t="s">
        <v>127</v>
      </c>
      <c r="C353" s="7">
        <f>SUM(D353:K353)</f>
        <v>400</v>
      </c>
      <c r="D353" s="7"/>
      <c r="E353" s="7">
        <v>400</v>
      </c>
      <c r="F353" s="7"/>
      <c r="G353" s="7"/>
      <c r="H353" s="7"/>
      <c r="I353" s="7"/>
      <c r="J353" s="7"/>
      <c r="K353" s="7"/>
    </row>
    <row r="354" spans="3:11" ht="17.25" customHeight="1">
      <c r="C354" s="8">
        <f>SUM(D354:K354)</f>
        <v>0</v>
      </c>
      <c r="D354" s="7"/>
      <c r="E354" s="7"/>
      <c r="F354" s="7"/>
      <c r="G354" s="7"/>
      <c r="H354" s="7"/>
      <c r="I354" s="7"/>
      <c r="J354" s="7"/>
      <c r="K354" s="7"/>
    </row>
    <row r="355" spans="1:11" ht="17.25" customHeight="1">
      <c r="A355" s="37"/>
      <c r="B355" s="37"/>
      <c r="C355" s="10">
        <f aca="true" t="shared" si="156" ref="C355:K355">C353+C354</f>
        <v>400</v>
      </c>
      <c r="D355" s="10">
        <f t="shared" si="156"/>
        <v>0</v>
      </c>
      <c r="E355" s="10">
        <f t="shared" si="156"/>
        <v>400</v>
      </c>
      <c r="F355" s="10">
        <f t="shared" si="156"/>
        <v>0</v>
      </c>
      <c r="G355" s="10">
        <f t="shared" si="156"/>
        <v>0</v>
      </c>
      <c r="H355" s="10">
        <f t="shared" si="156"/>
        <v>0</v>
      </c>
      <c r="I355" s="10">
        <f t="shared" si="156"/>
        <v>0</v>
      </c>
      <c r="J355" s="10">
        <f t="shared" si="156"/>
        <v>0</v>
      </c>
      <c r="K355" s="11">
        <f t="shared" si="156"/>
        <v>0</v>
      </c>
    </row>
    <row r="356" spans="1:11" ht="17.25" customHeight="1">
      <c r="A356" s="5"/>
      <c r="B356" s="6" t="s">
        <v>128</v>
      </c>
      <c r="C356" s="7">
        <f>SUM(D356:K356)</f>
        <v>2000</v>
      </c>
      <c r="D356" s="7"/>
      <c r="E356" s="7">
        <v>2000</v>
      </c>
      <c r="F356" s="7"/>
      <c r="G356" s="7"/>
      <c r="H356" s="7"/>
      <c r="I356" s="7"/>
      <c r="J356" s="7"/>
      <c r="K356" s="7"/>
    </row>
    <row r="357" spans="3:11" ht="17.25" customHeight="1">
      <c r="C357" s="8">
        <f>SUM(D357:K357)</f>
        <v>0</v>
      </c>
      <c r="D357" s="7"/>
      <c r="E357" s="7"/>
      <c r="F357" s="7"/>
      <c r="G357" s="7"/>
      <c r="H357" s="7"/>
      <c r="I357" s="7"/>
      <c r="J357" s="7"/>
      <c r="K357" s="7"/>
    </row>
    <row r="358" spans="1:11" ht="17.25" customHeight="1">
      <c r="A358" s="37"/>
      <c r="B358" s="37"/>
      <c r="C358" s="10">
        <f aca="true" t="shared" si="157" ref="C358:K358">C356+C357</f>
        <v>2000</v>
      </c>
      <c r="D358" s="10">
        <f t="shared" si="157"/>
        <v>0</v>
      </c>
      <c r="E358" s="10">
        <f t="shared" si="157"/>
        <v>2000</v>
      </c>
      <c r="F358" s="10">
        <f t="shared" si="157"/>
        <v>0</v>
      </c>
      <c r="G358" s="10">
        <f t="shared" si="157"/>
        <v>0</v>
      </c>
      <c r="H358" s="10">
        <f t="shared" si="157"/>
        <v>0</v>
      </c>
      <c r="I358" s="10">
        <f t="shared" si="157"/>
        <v>0</v>
      </c>
      <c r="J358" s="10">
        <f t="shared" si="157"/>
        <v>0</v>
      </c>
      <c r="K358" s="11">
        <f t="shared" si="157"/>
        <v>0</v>
      </c>
    </row>
    <row r="359" spans="1:11" ht="17.25" customHeight="1">
      <c r="A359" s="5"/>
      <c r="B359" s="6" t="s">
        <v>129</v>
      </c>
      <c r="C359" s="7">
        <f>SUM(D359:K359)</f>
        <v>7125</v>
      </c>
      <c r="D359" s="7"/>
      <c r="E359" s="7">
        <v>7125</v>
      </c>
      <c r="F359" s="7"/>
      <c r="G359" s="7"/>
      <c r="H359" s="7"/>
      <c r="I359" s="7"/>
      <c r="J359" s="7"/>
      <c r="K359" s="7"/>
    </row>
    <row r="360" spans="3:11" ht="17.25" customHeight="1">
      <c r="C360" s="8">
        <f>SUM(D360:K360)</f>
        <v>0</v>
      </c>
      <c r="D360" s="7"/>
      <c r="E360" s="7"/>
      <c r="F360" s="7"/>
      <c r="G360" s="7"/>
      <c r="H360" s="7"/>
      <c r="I360" s="7"/>
      <c r="J360" s="7"/>
      <c r="K360" s="7"/>
    </row>
    <row r="361" spans="1:11" ht="17.25" customHeight="1">
      <c r="A361" s="37"/>
      <c r="B361" s="37"/>
      <c r="C361" s="10">
        <f aca="true" t="shared" si="158" ref="C361:K361">C359+C360</f>
        <v>7125</v>
      </c>
      <c r="D361" s="10">
        <f t="shared" si="158"/>
        <v>0</v>
      </c>
      <c r="E361" s="10">
        <f t="shared" si="158"/>
        <v>7125</v>
      </c>
      <c r="F361" s="10">
        <f t="shared" si="158"/>
        <v>0</v>
      </c>
      <c r="G361" s="10">
        <f t="shared" si="158"/>
        <v>0</v>
      </c>
      <c r="H361" s="10">
        <f t="shared" si="158"/>
        <v>0</v>
      </c>
      <c r="I361" s="10">
        <f t="shared" si="158"/>
        <v>0</v>
      </c>
      <c r="J361" s="10">
        <f t="shared" si="158"/>
        <v>0</v>
      </c>
      <c r="K361" s="11">
        <f t="shared" si="158"/>
        <v>0</v>
      </c>
    </row>
    <row r="362" spans="1:11" ht="17.25" customHeight="1">
      <c r="A362" s="5"/>
      <c r="B362" s="6" t="s">
        <v>130</v>
      </c>
      <c r="C362" s="7">
        <f>SUM(D362:K362)</f>
        <v>4890</v>
      </c>
      <c r="D362" s="7"/>
      <c r="E362" s="7">
        <v>4890</v>
      </c>
      <c r="F362" s="7"/>
      <c r="G362" s="7"/>
      <c r="H362" s="7"/>
      <c r="I362" s="7"/>
      <c r="J362" s="7"/>
      <c r="K362" s="7"/>
    </row>
    <row r="363" spans="3:11" ht="17.25" customHeight="1">
      <c r="C363" s="8">
        <f>SUM(D363:K363)</f>
        <v>0</v>
      </c>
      <c r="D363" s="7"/>
      <c r="E363" s="7"/>
      <c r="F363" s="7"/>
      <c r="G363" s="7"/>
      <c r="H363" s="7"/>
      <c r="I363" s="7"/>
      <c r="J363" s="7"/>
      <c r="K363" s="7"/>
    </row>
    <row r="364" spans="1:11" ht="17.25" customHeight="1">
      <c r="A364" s="37"/>
      <c r="B364" s="37"/>
      <c r="C364" s="10">
        <f aca="true" t="shared" si="159" ref="C364:K364">C362+C363</f>
        <v>4890</v>
      </c>
      <c r="D364" s="10">
        <f t="shared" si="159"/>
        <v>0</v>
      </c>
      <c r="E364" s="10">
        <f t="shared" si="159"/>
        <v>4890</v>
      </c>
      <c r="F364" s="10">
        <f t="shared" si="159"/>
        <v>0</v>
      </c>
      <c r="G364" s="10">
        <f t="shared" si="159"/>
        <v>0</v>
      </c>
      <c r="H364" s="10">
        <f t="shared" si="159"/>
        <v>0</v>
      </c>
      <c r="I364" s="10">
        <f t="shared" si="159"/>
        <v>0</v>
      </c>
      <c r="J364" s="10">
        <f t="shared" si="159"/>
        <v>0</v>
      </c>
      <c r="K364" s="11">
        <f t="shared" si="159"/>
        <v>0</v>
      </c>
    </row>
    <row r="365" spans="1:11" ht="17.25" customHeight="1">
      <c r="A365" s="5"/>
      <c r="B365" s="6" t="s">
        <v>131</v>
      </c>
      <c r="C365" s="7">
        <f>SUM(D365:K365)</f>
        <v>3000</v>
      </c>
      <c r="D365" s="7"/>
      <c r="E365" s="7">
        <v>3000</v>
      </c>
      <c r="F365" s="7"/>
      <c r="G365" s="7"/>
      <c r="H365" s="7"/>
      <c r="I365" s="7"/>
      <c r="J365" s="7"/>
      <c r="K365" s="7"/>
    </row>
    <row r="366" spans="3:11" ht="17.25" customHeight="1">
      <c r="C366" s="8">
        <f>SUM(D366:K366)</f>
        <v>0</v>
      </c>
      <c r="D366" s="7"/>
      <c r="E366" s="7"/>
      <c r="F366" s="7"/>
      <c r="G366" s="7"/>
      <c r="H366" s="7"/>
      <c r="I366" s="7"/>
      <c r="J366" s="7"/>
      <c r="K366" s="7"/>
    </row>
    <row r="367" spans="1:11" ht="17.25" customHeight="1">
      <c r="A367" s="37"/>
      <c r="B367" s="37"/>
      <c r="C367" s="10">
        <f aca="true" t="shared" si="160" ref="C367:K367">C365+C366</f>
        <v>3000</v>
      </c>
      <c r="D367" s="10">
        <f t="shared" si="160"/>
        <v>0</v>
      </c>
      <c r="E367" s="10">
        <f t="shared" si="160"/>
        <v>3000</v>
      </c>
      <c r="F367" s="10">
        <f t="shared" si="160"/>
        <v>0</v>
      </c>
      <c r="G367" s="10">
        <f t="shared" si="160"/>
        <v>0</v>
      </c>
      <c r="H367" s="10">
        <f t="shared" si="160"/>
        <v>0</v>
      </c>
      <c r="I367" s="10">
        <f t="shared" si="160"/>
        <v>0</v>
      </c>
      <c r="J367" s="10">
        <f t="shared" si="160"/>
        <v>0</v>
      </c>
      <c r="K367" s="11">
        <f t="shared" si="160"/>
        <v>0</v>
      </c>
    </row>
    <row r="368" spans="1:11" ht="17.25" customHeight="1">
      <c r="A368" s="12" t="s">
        <v>124</v>
      </c>
      <c r="B368" s="13" t="s">
        <v>3</v>
      </c>
      <c r="C368" s="14">
        <f aca="true" t="shared" si="161" ref="C368:K368">C347+C350+C353+C356+C359+C362+C365</f>
        <v>146793</v>
      </c>
      <c r="D368" s="14">
        <f t="shared" si="161"/>
        <v>20448</v>
      </c>
      <c r="E368" s="14">
        <f t="shared" si="161"/>
        <v>126345</v>
      </c>
      <c r="F368" s="14">
        <f t="shared" si="161"/>
        <v>0</v>
      </c>
      <c r="G368" s="14">
        <f t="shared" si="161"/>
        <v>0</v>
      </c>
      <c r="H368" s="14">
        <f t="shared" si="161"/>
        <v>0</v>
      </c>
      <c r="I368" s="14">
        <f t="shared" si="161"/>
        <v>0</v>
      </c>
      <c r="J368" s="14">
        <f t="shared" si="161"/>
        <v>0</v>
      </c>
      <c r="K368" s="14">
        <f t="shared" si="161"/>
        <v>0</v>
      </c>
    </row>
    <row r="369" spans="3:11" ht="17.25" customHeight="1">
      <c r="C369" s="8">
        <f aca="true" t="shared" si="162" ref="C369:K369">C348+C351+C354+C357+C360+C363+C366</f>
        <v>0</v>
      </c>
      <c r="D369" s="7">
        <f t="shared" si="162"/>
        <v>0</v>
      </c>
      <c r="E369" s="7">
        <f t="shared" si="162"/>
        <v>0</v>
      </c>
      <c r="F369" s="7">
        <f t="shared" si="162"/>
        <v>0</v>
      </c>
      <c r="G369" s="7">
        <f t="shared" si="162"/>
        <v>0</v>
      </c>
      <c r="H369" s="7">
        <f t="shared" si="162"/>
        <v>0</v>
      </c>
      <c r="I369" s="7">
        <f t="shared" si="162"/>
        <v>0</v>
      </c>
      <c r="J369" s="7">
        <f t="shared" si="162"/>
        <v>0</v>
      </c>
      <c r="K369" s="7">
        <f t="shared" si="162"/>
        <v>0</v>
      </c>
    </row>
    <row r="370" spans="1:11" ht="17.25" customHeight="1">
      <c r="A370" s="38"/>
      <c r="B370" s="38"/>
      <c r="C370" s="15">
        <f aca="true" t="shared" si="163" ref="C370:K370">C368+C369</f>
        <v>146793</v>
      </c>
      <c r="D370" s="16">
        <f t="shared" si="163"/>
        <v>20448</v>
      </c>
      <c r="E370" s="16">
        <f t="shared" si="163"/>
        <v>126345</v>
      </c>
      <c r="F370" s="16">
        <f t="shared" si="163"/>
        <v>0</v>
      </c>
      <c r="G370" s="16">
        <f t="shared" si="163"/>
        <v>0</v>
      </c>
      <c r="H370" s="16">
        <f t="shared" si="163"/>
        <v>0</v>
      </c>
      <c r="I370" s="16">
        <f t="shared" si="163"/>
        <v>0</v>
      </c>
      <c r="J370" s="16">
        <f t="shared" si="163"/>
        <v>0</v>
      </c>
      <c r="K370" s="16">
        <f t="shared" si="163"/>
        <v>0</v>
      </c>
    </row>
    <row r="371" spans="1:11" ht="17.25" customHeight="1">
      <c r="A371" s="17" t="s">
        <v>132</v>
      </c>
      <c r="B371" s="9" t="s">
        <v>3</v>
      </c>
      <c r="C371" s="18">
        <f aca="true" t="shared" si="164" ref="C371:K371">C368</f>
        <v>146793</v>
      </c>
      <c r="D371" s="18">
        <f t="shared" si="164"/>
        <v>20448</v>
      </c>
      <c r="E371" s="18">
        <f t="shared" si="164"/>
        <v>126345</v>
      </c>
      <c r="F371" s="18">
        <f t="shared" si="164"/>
        <v>0</v>
      </c>
      <c r="G371" s="18">
        <f t="shared" si="164"/>
        <v>0</v>
      </c>
      <c r="H371" s="18">
        <f t="shared" si="164"/>
        <v>0</v>
      </c>
      <c r="I371" s="18">
        <f t="shared" si="164"/>
        <v>0</v>
      </c>
      <c r="J371" s="18">
        <f t="shared" si="164"/>
        <v>0</v>
      </c>
      <c r="K371" s="18">
        <f t="shared" si="164"/>
        <v>0</v>
      </c>
    </row>
    <row r="372" spans="1:11" ht="17.25" customHeight="1">
      <c r="A372" s="39" t="s">
        <v>290</v>
      </c>
      <c r="B372" s="39"/>
      <c r="C372" s="18">
        <f aca="true" t="shared" si="165" ref="C372:K372">C369</f>
        <v>0</v>
      </c>
      <c r="D372" s="18">
        <f t="shared" si="165"/>
        <v>0</v>
      </c>
      <c r="E372" s="18">
        <f t="shared" si="165"/>
        <v>0</v>
      </c>
      <c r="F372" s="18">
        <f t="shared" si="165"/>
        <v>0</v>
      </c>
      <c r="G372" s="18">
        <f t="shared" si="165"/>
        <v>0</v>
      </c>
      <c r="H372" s="18">
        <f t="shared" si="165"/>
        <v>0</v>
      </c>
      <c r="I372" s="18">
        <f t="shared" si="165"/>
        <v>0</v>
      </c>
      <c r="J372" s="18">
        <f t="shared" si="165"/>
        <v>0</v>
      </c>
      <c r="K372" s="18">
        <f t="shared" si="165"/>
        <v>0</v>
      </c>
    </row>
    <row r="373" spans="1:11" ht="17.25" customHeight="1">
      <c r="A373" s="37"/>
      <c r="B373" s="37"/>
      <c r="C373" s="18">
        <f aca="true" t="shared" si="166" ref="C373:K373">C371+C372</f>
        <v>146793</v>
      </c>
      <c r="D373" s="18">
        <f t="shared" si="166"/>
        <v>20448</v>
      </c>
      <c r="E373" s="18">
        <f t="shared" si="166"/>
        <v>126345</v>
      </c>
      <c r="F373" s="18">
        <f t="shared" si="166"/>
        <v>0</v>
      </c>
      <c r="G373" s="18">
        <f t="shared" si="166"/>
        <v>0</v>
      </c>
      <c r="H373" s="18">
        <f t="shared" si="166"/>
        <v>0</v>
      </c>
      <c r="I373" s="18">
        <f t="shared" si="166"/>
        <v>0</v>
      </c>
      <c r="J373" s="18">
        <f t="shared" si="166"/>
        <v>0</v>
      </c>
      <c r="K373" s="18">
        <f t="shared" si="166"/>
        <v>0</v>
      </c>
    </row>
    <row r="374" spans="1:11" ht="17.25" customHeight="1">
      <c r="A374" s="36" t="s">
        <v>133</v>
      </c>
      <c r="B374" s="36"/>
      <c r="C374" s="36"/>
      <c r="D374" s="36"/>
      <c r="E374" s="36"/>
      <c r="F374" s="36"/>
      <c r="G374" s="36"/>
      <c r="H374" s="36"/>
      <c r="I374" s="36"/>
      <c r="J374" s="36"/>
      <c r="K374" s="36"/>
    </row>
    <row r="375" spans="1:11" ht="17.25" customHeight="1">
      <c r="A375" s="5" t="s">
        <v>134</v>
      </c>
      <c r="B375" s="6" t="s">
        <v>135</v>
      </c>
      <c r="C375" s="7">
        <f>SUM(D375:K375)</f>
        <v>174017</v>
      </c>
      <c r="D375" s="7">
        <v>76507</v>
      </c>
      <c r="E375" s="7">
        <v>42010</v>
      </c>
      <c r="F375" s="7">
        <v>42000</v>
      </c>
      <c r="G375" s="7"/>
      <c r="H375" s="7">
        <v>13500</v>
      </c>
      <c r="I375" s="7"/>
      <c r="J375" s="7"/>
      <c r="K375" s="7"/>
    </row>
    <row r="376" spans="3:11" ht="17.25" customHeight="1">
      <c r="C376" s="8">
        <f>SUM(D376:K376)</f>
        <v>0</v>
      </c>
      <c r="D376" s="7">
        <v>0</v>
      </c>
      <c r="E376" s="7">
        <v>0</v>
      </c>
      <c r="F376" s="7"/>
      <c r="G376" s="7"/>
      <c r="H376" s="7"/>
      <c r="I376" s="7"/>
      <c r="J376" s="7"/>
      <c r="K376" s="7"/>
    </row>
    <row r="377" spans="1:11" ht="17.25" customHeight="1">
      <c r="A377" s="37"/>
      <c r="B377" s="37"/>
      <c r="C377" s="10">
        <f aca="true" t="shared" si="167" ref="C377:K377">C375+C376</f>
        <v>174017</v>
      </c>
      <c r="D377" s="10">
        <f t="shared" si="167"/>
        <v>76507</v>
      </c>
      <c r="E377" s="10">
        <f t="shared" si="167"/>
        <v>42010</v>
      </c>
      <c r="F377" s="10">
        <f t="shared" si="167"/>
        <v>42000</v>
      </c>
      <c r="G377" s="10">
        <f t="shared" si="167"/>
        <v>0</v>
      </c>
      <c r="H377" s="10">
        <f t="shared" si="167"/>
        <v>13500</v>
      </c>
      <c r="I377" s="10">
        <f t="shared" si="167"/>
        <v>0</v>
      </c>
      <c r="J377" s="10">
        <f t="shared" si="167"/>
        <v>0</v>
      </c>
      <c r="K377" s="11">
        <f t="shared" si="167"/>
        <v>0</v>
      </c>
    </row>
    <row r="378" spans="1:11" ht="17.25" customHeight="1">
      <c r="A378" s="5"/>
      <c r="B378" s="6" t="s">
        <v>136</v>
      </c>
      <c r="C378" s="7">
        <f>SUM(D378:K378)</f>
        <v>538535</v>
      </c>
      <c r="D378" s="7">
        <v>175657</v>
      </c>
      <c r="E378" s="7">
        <v>286150</v>
      </c>
      <c r="F378" s="7"/>
      <c r="G378" s="7"/>
      <c r="H378" s="7">
        <v>76728</v>
      </c>
      <c r="I378" s="7"/>
      <c r="J378" s="7"/>
      <c r="K378" s="7"/>
    </row>
    <row r="379" spans="3:11" ht="17.25" customHeight="1">
      <c r="C379" s="8">
        <f>SUM(D379:K379)</f>
        <v>0</v>
      </c>
      <c r="D379" s="7"/>
      <c r="E379" s="7">
        <v>0</v>
      </c>
      <c r="F379" s="7"/>
      <c r="G379" s="7"/>
      <c r="H379" s="7"/>
      <c r="I379" s="7"/>
      <c r="J379" s="7"/>
      <c r="K379" s="7"/>
    </row>
    <row r="380" spans="1:11" ht="17.25" customHeight="1">
      <c r="A380" s="37"/>
      <c r="B380" s="37"/>
      <c r="C380" s="10">
        <f aca="true" t="shared" si="168" ref="C380:K380">C378+C379</f>
        <v>538535</v>
      </c>
      <c r="D380" s="10">
        <f t="shared" si="168"/>
        <v>175657</v>
      </c>
      <c r="E380" s="10">
        <f t="shared" si="168"/>
        <v>286150</v>
      </c>
      <c r="F380" s="10">
        <f t="shared" si="168"/>
        <v>0</v>
      </c>
      <c r="G380" s="10">
        <f t="shared" si="168"/>
        <v>0</v>
      </c>
      <c r="H380" s="10">
        <f t="shared" si="168"/>
        <v>76728</v>
      </c>
      <c r="I380" s="10">
        <f t="shared" si="168"/>
        <v>0</v>
      </c>
      <c r="J380" s="10">
        <f t="shared" si="168"/>
        <v>0</v>
      </c>
      <c r="K380" s="11">
        <f t="shared" si="168"/>
        <v>0</v>
      </c>
    </row>
    <row r="381" spans="1:11" ht="17.25" customHeight="1">
      <c r="A381" s="5"/>
      <c r="B381" s="6" t="s">
        <v>137</v>
      </c>
      <c r="C381" s="7">
        <f>SUM(D381:K381)</f>
        <v>28871</v>
      </c>
      <c r="D381" s="7">
        <v>21981</v>
      </c>
      <c r="E381" s="7">
        <v>6890</v>
      </c>
      <c r="F381" s="7"/>
      <c r="G381" s="7"/>
      <c r="H381" s="7"/>
      <c r="I381" s="7"/>
      <c r="J381" s="7"/>
      <c r="K381" s="7"/>
    </row>
    <row r="382" spans="3:11" ht="17.25" customHeight="1">
      <c r="C382" s="8">
        <f>SUM(D382:K382)</f>
        <v>0</v>
      </c>
      <c r="D382" s="7"/>
      <c r="E382" s="7"/>
      <c r="F382" s="7"/>
      <c r="G382" s="7"/>
      <c r="H382" s="7"/>
      <c r="I382" s="7"/>
      <c r="J382" s="7"/>
      <c r="K382" s="7"/>
    </row>
    <row r="383" spans="1:11" ht="17.25" customHeight="1">
      <c r="A383" s="37"/>
      <c r="B383" s="37"/>
      <c r="C383" s="10">
        <f aca="true" t="shared" si="169" ref="C383:K383">C381+C382</f>
        <v>28871</v>
      </c>
      <c r="D383" s="10">
        <f t="shared" si="169"/>
        <v>21981</v>
      </c>
      <c r="E383" s="10">
        <f t="shared" si="169"/>
        <v>6890</v>
      </c>
      <c r="F383" s="10">
        <f t="shared" si="169"/>
        <v>0</v>
      </c>
      <c r="G383" s="10">
        <f t="shared" si="169"/>
        <v>0</v>
      </c>
      <c r="H383" s="10">
        <f t="shared" si="169"/>
        <v>0</v>
      </c>
      <c r="I383" s="10">
        <f t="shared" si="169"/>
        <v>0</v>
      </c>
      <c r="J383" s="10">
        <f t="shared" si="169"/>
        <v>0</v>
      </c>
      <c r="K383" s="11">
        <f t="shared" si="169"/>
        <v>0</v>
      </c>
    </row>
    <row r="384" spans="1:11" ht="17.25" customHeight="1">
      <c r="A384" s="5"/>
      <c r="B384" s="6" t="s">
        <v>138</v>
      </c>
      <c r="C384" s="7">
        <f>SUM(D384:K384)</f>
        <v>3076</v>
      </c>
      <c r="D384" s="7">
        <v>250</v>
      </c>
      <c r="E384" s="7">
        <v>2826</v>
      </c>
      <c r="F384" s="7"/>
      <c r="G384" s="7"/>
      <c r="H384" s="7"/>
      <c r="I384" s="7"/>
      <c r="J384" s="7"/>
      <c r="K384" s="7"/>
    </row>
    <row r="385" spans="3:11" ht="17.25" customHeight="1">
      <c r="C385" s="8">
        <f>SUM(D385:K385)</f>
        <v>0</v>
      </c>
      <c r="D385" s="7"/>
      <c r="E385" s="7"/>
      <c r="F385" s="7"/>
      <c r="G385" s="7"/>
      <c r="H385" s="7"/>
      <c r="I385" s="7"/>
      <c r="J385" s="7"/>
      <c r="K385" s="7"/>
    </row>
    <row r="386" spans="1:11" ht="17.25" customHeight="1">
      <c r="A386" s="37"/>
      <c r="B386" s="37"/>
      <c r="C386" s="10">
        <f aca="true" t="shared" si="170" ref="C386:K386">C384+C385</f>
        <v>3076</v>
      </c>
      <c r="D386" s="10">
        <f t="shared" si="170"/>
        <v>250</v>
      </c>
      <c r="E386" s="10">
        <f t="shared" si="170"/>
        <v>2826</v>
      </c>
      <c r="F386" s="10">
        <f t="shared" si="170"/>
        <v>0</v>
      </c>
      <c r="G386" s="10">
        <f t="shared" si="170"/>
        <v>0</v>
      </c>
      <c r="H386" s="10">
        <f t="shared" si="170"/>
        <v>0</v>
      </c>
      <c r="I386" s="10">
        <f t="shared" si="170"/>
        <v>0</v>
      </c>
      <c r="J386" s="10">
        <f t="shared" si="170"/>
        <v>0</v>
      </c>
      <c r="K386" s="11">
        <f t="shared" si="170"/>
        <v>0</v>
      </c>
    </row>
    <row r="387" spans="1:11" ht="17.25" customHeight="1">
      <c r="A387" s="5"/>
      <c r="B387" s="6" t="s">
        <v>139</v>
      </c>
      <c r="C387" s="7">
        <f>SUM(D387:K387)</f>
        <v>108708</v>
      </c>
      <c r="D387" s="7">
        <v>60408</v>
      </c>
      <c r="E387" s="7">
        <v>43900</v>
      </c>
      <c r="F387" s="7"/>
      <c r="G387" s="7"/>
      <c r="H387" s="7">
        <v>4400</v>
      </c>
      <c r="I387" s="7"/>
      <c r="J387" s="7"/>
      <c r="K387" s="7"/>
    </row>
    <row r="388" spans="3:11" ht="17.25" customHeight="1">
      <c r="C388" s="8">
        <f>SUM(D388:K388)</f>
        <v>0</v>
      </c>
      <c r="D388" s="7">
        <v>0</v>
      </c>
      <c r="E388" s="7">
        <v>0</v>
      </c>
      <c r="F388" s="7"/>
      <c r="G388" s="7"/>
      <c r="H388" s="7"/>
      <c r="I388" s="7"/>
      <c r="J388" s="7"/>
      <c r="K388" s="7"/>
    </row>
    <row r="389" spans="1:11" ht="17.25" customHeight="1">
      <c r="A389" s="37"/>
      <c r="B389" s="37"/>
      <c r="C389" s="10">
        <f aca="true" t="shared" si="171" ref="C389:K389">C387+C388</f>
        <v>108708</v>
      </c>
      <c r="D389" s="10">
        <f t="shared" si="171"/>
        <v>60408</v>
      </c>
      <c r="E389" s="10">
        <f t="shared" si="171"/>
        <v>43900</v>
      </c>
      <c r="F389" s="10">
        <f t="shared" si="171"/>
        <v>0</v>
      </c>
      <c r="G389" s="10">
        <f t="shared" si="171"/>
        <v>0</v>
      </c>
      <c r="H389" s="10">
        <f t="shared" si="171"/>
        <v>4400</v>
      </c>
      <c r="I389" s="10">
        <f t="shared" si="171"/>
        <v>0</v>
      </c>
      <c r="J389" s="10">
        <f t="shared" si="171"/>
        <v>0</v>
      </c>
      <c r="K389" s="11">
        <f t="shared" si="171"/>
        <v>0</v>
      </c>
    </row>
    <row r="390" spans="1:11" ht="17.25" customHeight="1">
      <c r="A390" s="5"/>
      <c r="B390" s="6" t="s">
        <v>140</v>
      </c>
      <c r="C390" s="7">
        <f>SUM(D390:K390)</f>
        <v>6610</v>
      </c>
      <c r="D390" s="7">
        <v>1300</v>
      </c>
      <c r="E390" s="7">
        <v>5310</v>
      </c>
      <c r="F390" s="7"/>
      <c r="G390" s="7"/>
      <c r="H390" s="7"/>
      <c r="I390" s="7"/>
      <c r="J390" s="7"/>
      <c r="K390" s="7"/>
    </row>
    <row r="391" spans="3:11" ht="17.25" customHeight="1">
      <c r="C391" s="8">
        <f>SUM(D391:K391)</f>
        <v>0</v>
      </c>
      <c r="D391" s="7">
        <v>170</v>
      </c>
      <c r="E391" s="7">
        <v>-170</v>
      </c>
      <c r="F391" s="7"/>
      <c r="G391" s="7"/>
      <c r="H391" s="7"/>
      <c r="I391" s="7"/>
      <c r="J391" s="7"/>
      <c r="K391" s="7"/>
    </row>
    <row r="392" spans="1:11" ht="17.25" customHeight="1">
      <c r="A392" s="37"/>
      <c r="B392" s="37"/>
      <c r="C392" s="10">
        <f aca="true" t="shared" si="172" ref="C392:K392">C390+C391</f>
        <v>6610</v>
      </c>
      <c r="D392" s="10">
        <f t="shared" si="172"/>
        <v>1470</v>
      </c>
      <c r="E392" s="10">
        <f t="shared" si="172"/>
        <v>5140</v>
      </c>
      <c r="F392" s="10">
        <f t="shared" si="172"/>
        <v>0</v>
      </c>
      <c r="G392" s="10">
        <f t="shared" si="172"/>
        <v>0</v>
      </c>
      <c r="H392" s="10">
        <f t="shared" si="172"/>
        <v>0</v>
      </c>
      <c r="I392" s="10">
        <f t="shared" si="172"/>
        <v>0</v>
      </c>
      <c r="J392" s="10">
        <f t="shared" si="172"/>
        <v>0</v>
      </c>
      <c r="K392" s="11">
        <f t="shared" si="172"/>
        <v>0</v>
      </c>
    </row>
    <row r="393" spans="1:11" ht="17.25" customHeight="1">
      <c r="A393" s="5"/>
      <c r="B393" s="6" t="s">
        <v>141</v>
      </c>
      <c r="C393" s="7">
        <f>SUM(D393:K393)</f>
        <v>2070</v>
      </c>
      <c r="D393" s="7">
        <v>250</v>
      </c>
      <c r="E393" s="7">
        <v>1820</v>
      </c>
      <c r="F393" s="7"/>
      <c r="G393" s="7"/>
      <c r="H393" s="7"/>
      <c r="I393" s="7"/>
      <c r="J393" s="7"/>
      <c r="K393" s="7"/>
    </row>
    <row r="394" spans="3:11" ht="17.25" customHeight="1">
      <c r="C394" s="8">
        <f>SUM(D394:K394)</f>
        <v>0</v>
      </c>
      <c r="D394" s="7"/>
      <c r="E394" s="7"/>
      <c r="F394" s="7"/>
      <c r="G394" s="7"/>
      <c r="H394" s="7"/>
      <c r="I394" s="7"/>
      <c r="J394" s="7"/>
      <c r="K394" s="7"/>
    </row>
    <row r="395" spans="1:11" ht="17.25" customHeight="1">
      <c r="A395" s="37"/>
      <c r="B395" s="37"/>
      <c r="C395" s="10">
        <f aca="true" t="shared" si="173" ref="C395:K395">C393+C394</f>
        <v>2070</v>
      </c>
      <c r="D395" s="10">
        <f t="shared" si="173"/>
        <v>250</v>
      </c>
      <c r="E395" s="10">
        <f t="shared" si="173"/>
        <v>1820</v>
      </c>
      <c r="F395" s="10">
        <f t="shared" si="173"/>
        <v>0</v>
      </c>
      <c r="G395" s="10">
        <f t="shared" si="173"/>
        <v>0</v>
      </c>
      <c r="H395" s="10">
        <f t="shared" si="173"/>
        <v>0</v>
      </c>
      <c r="I395" s="10">
        <f t="shared" si="173"/>
        <v>0</v>
      </c>
      <c r="J395" s="10">
        <f t="shared" si="173"/>
        <v>0</v>
      </c>
      <c r="K395" s="11">
        <f t="shared" si="173"/>
        <v>0</v>
      </c>
    </row>
    <row r="396" spans="1:11" ht="17.25" customHeight="1">
      <c r="A396" s="5"/>
      <c r="B396" s="6" t="s">
        <v>142</v>
      </c>
      <c r="C396" s="7">
        <f>SUM(D396:K396)</f>
        <v>138160</v>
      </c>
      <c r="D396" s="7">
        <v>2320</v>
      </c>
      <c r="E396" s="7">
        <v>38830</v>
      </c>
      <c r="F396" s="7">
        <v>97010</v>
      </c>
      <c r="G396" s="7"/>
      <c r="H396" s="7"/>
      <c r="I396" s="7"/>
      <c r="J396" s="7"/>
      <c r="K396" s="7"/>
    </row>
    <row r="397" spans="3:11" ht="17.25" customHeight="1">
      <c r="C397" s="8">
        <f>SUM(D397:K397)</f>
        <v>0</v>
      </c>
      <c r="D397" s="7"/>
      <c r="E397" s="7">
        <v>11346</v>
      </c>
      <c r="F397" s="7">
        <v>-11346</v>
      </c>
      <c r="G397" s="7"/>
      <c r="H397" s="7"/>
      <c r="I397" s="7"/>
      <c r="J397" s="7"/>
      <c r="K397" s="7"/>
    </row>
    <row r="398" spans="1:11" ht="17.25" customHeight="1">
      <c r="A398" s="37"/>
      <c r="B398" s="37"/>
      <c r="C398" s="10">
        <f aca="true" t="shared" si="174" ref="C398:K398">C396+C397</f>
        <v>138160</v>
      </c>
      <c r="D398" s="10">
        <f t="shared" si="174"/>
        <v>2320</v>
      </c>
      <c r="E398" s="10">
        <f t="shared" si="174"/>
        <v>50176</v>
      </c>
      <c r="F398" s="10">
        <f t="shared" si="174"/>
        <v>85664</v>
      </c>
      <c r="G398" s="10">
        <f t="shared" si="174"/>
        <v>0</v>
      </c>
      <c r="H398" s="10">
        <f t="shared" si="174"/>
        <v>0</v>
      </c>
      <c r="I398" s="10">
        <f t="shared" si="174"/>
        <v>0</v>
      </c>
      <c r="J398" s="10">
        <f t="shared" si="174"/>
        <v>0</v>
      </c>
      <c r="K398" s="11">
        <f t="shared" si="174"/>
        <v>0</v>
      </c>
    </row>
    <row r="399" spans="1:11" ht="17.25" customHeight="1">
      <c r="A399" s="5"/>
      <c r="B399" s="6" t="s">
        <v>143</v>
      </c>
      <c r="C399" s="7">
        <f>SUM(D399:K399)</f>
        <v>106362</v>
      </c>
      <c r="D399" s="7">
        <v>106362</v>
      </c>
      <c r="E399" s="7"/>
      <c r="F399" s="7"/>
      <c r="G399" s="7"/>
      <c r="H399" s="7"/>
      <c r="I399" s="7"/>
      <c r="J399" s="7"/>
      <c r="K399" s="7"/>
    </row>
    <row r="400" spans="3:11" ht="17.25" customHeight="1">
      <c r="C400" s="8">
        <f>SUM(D400:K400)</f>
        <v>0</v>
      </c>
      <c r="D400" s="7"/>
      <c r="E400" s="7"/>
      <c r="F400" s="7"/>
      <c r="G400" s="7"/>
      <c r="H400" s="7"/>
      <c r="I400" s="7"/>
      <c r="J400" s="7"/>
      <c r="K400" s="7"/>
    </row>
    <row r="401" spans="1:11" ht="17.25" customHeight="1">
      <c r="A401" s="37"/>
      <c r="B401" s="37"/>
      <c r="C401" s="10">
        <f aca="true" t="shared" si="175" ref="C401:K401">C399+C400</f>
        <v>106362</v>
      </c>
      <c r="D401" s="10">
        <f t="shared" si="175"/>
        <v>106362</v>
      </c>
      <c r="E401" s="10">
        <f t="shared" si="175"/>
        <v>0</v>
      </c>
      <c r="F401" s="10">
        <f t="shared" si="175"/>
        <v>0</v>
      </c>
      <c r="G401" s="10">
        <f t="shared" si="175"/>
        <v>0</v>
      </c>
      <c r="H401" s="10">
        <f t="shared" si="175"/>
        <v>0</v>
      </c>
      <c r="I401" s="10">
        <f t="shared" si="175"/>
        <v>0</v>
      </c>
      <c r="J401" s="10">
        <f t="shared" si="175"/>
        <v>0</v>
      </c>
      <c r="K401" s="11">
        <f t="shared" si="175"/>
        <v>0</v>
      </c>
    </row>
    <row r="402" spans="1:11" ht="17.25" customHeight="1">
      <c r="A402" s="5"/>
      <c r="B402" s="6" t="s">
        <v>144</v>
      </c>
      <c r="C402" s="7">
        <f>SUM(D402:K402)</f>
        <v>2500</v>
      </c>
      <c r="D402" s="7">
        <v>400</v>
      </c>
      <c r="E402" s="7">
        <v>2100</v>
      </c>
      <c r="F402" s="7"/>
      <c r="G402" s="7"/>
      <c r="H402" s="7"/>
      <c r="I402" s="7"/>
      <c r="J402" s="7"/>
      <c r="K402" s="7"/>
    </row>
    <row r="403" spans="3:11" ht="17.25" customHeight="1">
      <c r="C403" s="8">
        <f>SUM(D403:K403)</f>
        <v>0</v>
      </c>
      <c r="D403" s="7"/>
      <c r="E403" s="7"/>
      <c r="F403" s="7"/>
      <c r="G403" s="7"/>
      <c r="H403" s="7"/>
      <c r="I403" s="7"/>
      <c r="J403" s="7"/>
      <c r="K403" s="7"/>
    </row>
    <row r="404" spans="1:11" ht="17.25" customHeight="1">
      <c r="A404" s="37"/>
      <c r="B404" s="37"/>
      <c r="C404" s="10">
        <f aca="true" t="shared" si="176" ref="C404:K404">C402+C403</f>
        <v>2500</v>
      </c>
      <c r="D404" s="10">
        <f t="shared" si="176"/>
        <v>400</v>
      </c>
      <c r="E404" s="10">
        <f t="shared" si="176"/>
        <v>2100</v>
      </c>
      <c r="F404" s="10">
        <f t="shared" si="176"/>
        <v>0</v>
      </c>
      <c r="G404" s="10">
        <f t="shared" si="176"/>
        <v>0</v>
      </c>
      <c r="H404" s="10">
        <f t="shared" si="176"/>
        <v>0</v>
      </c>
      <c r="I404" s="10">
        <f t="shared" si="176"/>
        <v>0</v>
      </c>
      <c r="J404" s="10">
        <f t="shared" si="176"/>
        <v>0</v>
      </c>
      <c r="K404" s="11">
        <f t="shared" si="176"/>
        <v>0</v>
      </c>
    </row>
    <row r="405" spans="1:11" ht="17.25" customHeight="1">
      <c r="A405" s="5"/>
      <c r="B405" s="6" t="s">
        <v>145</v>
      </c>
      <c r="C405" s="7">
        <f>SUM(D405:K405)</f>
        <v>2935</v>
      </c>
      <c r="D405" s="7">
        <v>250</v>
      </c>
      <c r="E405" s="7">
        <v>2685</v>
      </c>
      <c r="F405" s="7"/>
      <c r="G405" s="7"/>
      <c r="H405" s="7"/>
      <c r="I405" s="7"/>
      <c r="J405" s="7"/>
      <c r="K405" s="7"/>
    </row>
    <row r="406" spans="3:11" ht="17.25" customHeight="1">
      <c r="C406" s="8">
        <f>SUM(D406:K406)</f>
        <v>0</v>
      </c>
      <c r="D406" s="7"/>
      <c r="E406" s="7"/>
      <c r="F406" s="7"/>
      <c r="G406" s="7"/>
      <c r="H406" s="7"/>
      <c r="I406" s="7"/>
      <c r="J406" s="7"/>
      <c r="K406" s="7"/>
    </row>
    <row r="407" spans="1:11" ht="17.25" customHeight="1">
      <c r="A407" s="37"/>
      <c r="B407" s="37"/>
      <c r="C407" s="10">
        <f aca="true" t="shared" si="177" ref="C407:K407">C405+C406</f>
        <v>2935</v>
      </c>
      <c r="D407" s="10">
        <f t="shared" si="177"/>
        <v>250</v>
      </c>
      <c r="E407" s="10">
        <f t="shared" si="177"/>
        <v>2685</v>
      </c>
      <c r="F407" s="10">
        <f t="shared" si="177"/>
        <v>0</v>
      </c>
      <c r="G407" s="10">
        <f t="shared" si="177"/>
        <v>0</v>
      </c>
      <c r="H407" s="10">
        <f t="shared" si="177"/>
        <v>0</v>
      </c>
      <c r="I407" s="10">
        <f t="shared" si="177"/>
        <v>0</v>
      </c>
      <c r="J407" s="10">
        <f t="shared" si="177"/>
        <v>0</v>
      </c>
      <c r="K407" s="11">
        <f t="shared" si="177"/>
        <v>0</v>
      </c>
    </row>
    <row r="408" spans="1:11" ht="17.25" customHeight="1">
      <c r="A408" s="5"/>
      <c r="B408" s="6" t="s">
        <v>146</v>
      </c>
      <c r="C408" s="7">
        <f>SUM(D408:K408)</f>
        <v>1695</v>
      </c>
      <c r="D408" s="7">
        <v>200</v>
      </c>
      <c r="E408" s="7">
        <v>1495</v>
      </c>
      <c r="F408" s="7"/>
      <c r="G408" s="7"/>
      <c r="H408" s="7"/>
      <c r="I408" s="7"/>
      <c r="J408" s="7"/>
      <c r="K408" s="7"/>
    </row>
    <row r="409" spans="3:11" ht="17.25" customHeight="1">
      <c r="C409" s="8">
        <f>SUM(D409:K409)</f>
        <v>0</v>
      </c>
      <c r="D409" s="7"/>
      <c r="E409" s="7"/>
      <c r="F409" s="7"/>
      <c r="G409" s="7"/>
      <c r="H409" s="7"/>
      <c r="I409" s="7"/>
      <c r="J409" s="7"/>
      <c r="K409" s="7"/>
    </row>
    <row r="410" spans="1:11" ht="17.25" customHeight="1">
      <c r="A410" s="37"/>
      <c r="B410" s="37"/>
      <c r="C410" s="10">
        <f aca="true" t="shared" si="178" ref="C410:K410">C408+C409</f>
        <v>1695</v>
      </c>
      <c r="D410" s="10">
        <f t="shared" si="178"/>
        <v>200</v>
      </c>
      <c r="E410" s="10">
        <f t="shared" si="178"/>
        <v>1495</v>
      </c>
      <c r="F410" s="10">
        <f t="shared" si="178"/>
        <v>0</v>
      </c>
      <c r="G410" s="10">
        <f t="shared" si="178"/>
        <v>0</v>
      </c>
      <c r="H410" s="10">
        <f t="shared" si="178"/>
        <v>0</v>
      </c>
      <c r="I410" s="10">
        <f t="shared" si="178"/>
        <v>0</v>
      </c>
      <c r="J410" s="10">
        <f t="shared" si="178"/>
        <v>0</v>
      </c>
      <c r="K410" s="11">
        <f t="shared" si="178"/>
        <v>0</v>
      </c>
    </row>
    <row r="411" spans="1:11" ht="17.25" customHeight="1">
      <c r="A411" s="5"/>
      <c r="B411" s="6" t="s">
        <v>147</v>
      </c>
      <c r="C411" s="7">
        <f>SUM(D411:K411)</f>
        <v>3170</v>
      </c>
      <c r="D411" s="7"/>
      <c r="E411" s="7">
        <v>3170</v>
      </c>
      <c r="F411" s="7"/>
      <c r="G411" s="7"/>
      <c r="H411" s="7"/>
      <c r="I411" s="7"/>
      <c r="J411" s="7"/>
      <c r="K411" s="7"/>
    </row>
    <row r="412" spans="3:11" ht="17.25" customHeight="1">
      <c r="C412" s="8">
        <f>SUM(D412:K412)</f>
        <v>0</v>
      </c>
      <c r="D412" s="7"/>
      <c r="E412" s="7"/>
      <c r="F412" s="7"/>
      <c r="G412" s="7"/>
      <c r="H412" s="7"/>
      <c r="I412" s="7"/>
      <c r="J412" s="7"/>
      <c r="K412" s="7"/>
    </row>
    <row r="413" spans="1:11" ht="17.25" customHeight="1">
      <c r="A413" s="37"/>
      <c r="B413" s="37"/>
      <c r="C413" s="10">
        <f aca="true" t="shared" si="179" ref="C413:K413">C411+C412</f>
        <v>3170</v>
      </c>
      <c r="D413" s="10">
        <f t="shared" si="179"/>
        <v>0</v>
      </c>
      <c r="E413" s="10">
        <f t="shared" si="179"/>
        <v>3170</v>
      </c>
      <c r="F413" s="10">
        <f t="shared" si="179"/>
        <v>0</v>
      </c>
      <c r="G413" s="10">
        <f t="shared" si="179"/>
        <v>0</v>
      </c>
      <c r="H413" s="10">
        <f t="shared" si="179"/>
        <v>0</v>
      </c>
      <c r="I413" s="10">
        <f t="shared" si="179"/>
        <v>0</v>
      </c>
      <c r="J413" s="10">
        <f t="shared" si="179"/>
        <v>0</v>
      </c>
      <c r="K413" s="11">
        <f t="shared" si="179"/>
        <v>0</v>
      </c>
    </row>
    <row r="414" spans="1:11" ht="17.25" customHeight="1">
      <c r="A414" s="5"/>
      <c r="B414" s="6" t="s">
        <v>148</v>
      </c>
      <c r="C414" s="7">
        <f>SUM(D414:K414)</f>
        <v>3145</v>
      </c>
      <c r="D414" s="7">
        <v>150</v>
      </c>
      <c r="E414" s="7">
        <v>2495</v>
      </c>
      <c r="F414" s="7"/>
      <c r="G414" s="7"/>
      <c r="H414" s="7">
        <v>500</v>
      </c>
      <c r="I414" s="7"/>
      <c r="J414" s="7"/>
      <c r="K414" s="7"/>
    </row>
    <row r="415" spans="3:11" ht="17.25" customHeight="1">
      <c r="C415" s="8">
        <f>SUM(D415:K415)</f>
        <v>0</v>
      </c>
      <c r="D415" s="7"/>
      <c r="E415" s="7"/>
      <c r="F415" s="7"/>
      <c r="G415" s="7"/>
      <c r="H415" s="7"/>
      <c r="I415" s="7"/>
      <c r="J415" s="7"/>
      <c r="K415" s="7"/>
    </row>
    <row r="416" spans="1:11" ht="17.25" customHeight="1">
      <c r="A416" s="37"/>
      <c r="B416" s="37"/>
      <c r="C416" s="10">
        <f aca="true" t="shared" si="180" ref="C416:K416">C414+C415</f>
        <v>3145</v>
      </c>
      <c r="D416" s="10">
        <f t="shared" si="180"/>
        <v>150</v>
      </c>
      <c r="E416" s="10">
        <f t="shared" si="180"/>
        <v>2495</v>
      </c>
      <c r="F416" s="10">
        <f t="shared" si="180"/>
        <v>0</v>
      </c>
      <c r="G416" s="10">
        <f t="shared" si="180"/>
        <v>0</v>
      </c>
      <c r="H416" s="10">
        <f t="shared" si="180"/>
        <v>500</v>
      </c>
      <c r="I416" s="10">
        <f t="shared" si="180"/>
        <v>0</v>
      </c>
      <c r="J416" s="10">
        <f t="shared" si="180"/>
        <v>0</v>
      </c>
      <c r="K416" s="11">
        <f t="shared" si="180"/>
        <v>0</v>
      </c>
    </row>
    <row r="417" spans="1:11" ht="17.25" customHeight="1">
      <c r="A417" s="5"/>
      <c r="B417" s="6" t="s">
        <v>149</v>
      </c>
      <c r="C417" s="7">
        <f>SUM(D417:K417)</f>
        <v>3350</v>
      </c>
      <c r="D417" s="7">
        <v>300</v>
      </c>
      <c r="E417" s="7">
        <v>3050</v>
      </c>
      <c r="F417" s="7"/>
      <c r="G417" s="7"/>
      <c r="H417" s="7"/>
      <c r="I417" s="7"/>
      <c r="J417" s="7"/>
      <c r="K417" s="7"/>
    </row>
    <row r="418" spans="3:11" ht="17.25" customHeight="1">
      <c r="C418" s="8">
        <f>SUM(D418:K418)</f>
        <v>0</v>
      </c>
      <c r="D418" s="7"/>
      <c r="E418" s="7"/>
      <c r="F418" s="7"/>
      <c r="G418" s="7"/>
      <c r="H418" s="7"/>
      <c r="I418" s="7"/>
      <c r="J418" s="7"/>
      <c r="K418" s="7"/>
    </row>
    <row r="419" spans="1:11" ht="17.25" customHeight="1">
      <c r="A419" s="37"/>
      <c r="B419" s="37"/>
      <c r="C419" s="10">
        <f aca="true" t="shared" si="181" ref="C419:K419">C417+C418</f>
        <v>3350</v>
      </c>
      <c r="D419" s="10">
        <f t="shared" si="181"/>
        <v>300</v>
      </c>
      <c r="E419" s="10">
        <f t="shared" si="181"/>
        <v>3050</v>
      </c>
      <c r="F419" s="10">
        <f t="shared" si="181"/>
        <v>0</v>
      </c>
      <c r="G419" s="10">
        <f t="shared" si="181"/>
        <v>0</v>
      </c>
      <c r="H419" s="10">
        <f t="shared" si="181"/>
        <v>0</v>
      </c>
      <c r="I419" s="10">
        <f t="shared" si="181"/>
        <v>0</v>
      </c>
      <c r="J419" s="10">
        <f t="shared" si="181"/>
        <v>0</v>
      </c>
      <c r="K419" s="11">
        <f t="shared" si="181"/>
        <v>0</v>
      </c>
    </row>
    <row r="420" spans="1:11" ht="17.25" customHeight="1">
      <c r="A420" s="5"/>
      <c r="B420" s="6" t="s">
        <v>150</v>
      </c>
      <c r="C420" s="7">
        <f>SUM(D420:K420)</f>
        <v>3836</v>
      </c>
      <c r="D420" s="7"/>
      <c r="E420" s="7">
        <v>3836</v>
      </c>
      <c r="F420" s="7"/>
      <c r="G420" s="7"/>
      <c r="H420" s="7"/>
      <c r="I420" s="7"/>
      <c r="J420" s="7"/>
      <c r="K420" s="7"/>
    </row>
    <row r="421" spans="3:11" ht="17.25" customHeight="1">
      <c r="C421" s="8">
        <f>SUM(D421:K421)</f>
        <v>0</v>
      </c>
      <c r="D421" s="7"/>
      <c r="E421" s="7">
        <v>0</v>
      </c>
      <c r="F421" s="7"/>
      <c r="G421" s="7"/>
      <c r="H421" s="7"/>
      <c r="I421" s="7"/>
      <c r="J421" s="7"/>
      <c r="K421" s="7"/>
    </row>
    <row r="422" spans="1:11" ht="17.25" customHeight="1">
      <c r="A422" s="37"/>
      <c r="B422" s="37"/>
      <c r="C422" s="10">
        <f aca="true" t="shared" si="182" ref="C422:K422">C420+C421</f>
        <v>3836</v>
      </c>
      <c r="D422" s="10">
        <f t="shared" si="182"/>
        <v>0</v>
      </c>
      <c r="E422" s="10">
        <f t="shared" si="182"/>
        <v>3836</v>
      </c>
      <c r="F422" s="10">
        <f t="shared" si="182"/>
        <v>0</v>
      </c>
      <c r="G422" s="10">
        <f t="shared" si="182"/>
        <v>0</v>
      </c>
      <c r="H422" s="10">
        <f t="shared" si="182"/>
        <v>0</v>
      </c>
      <c r="I422" s="10">
        <f t="shared" si="182"/>
        <v>0</v>
      </c>
      <c r="J422" s="10">
        <f t="shared" si="182"/>
        <v>0</v>
      </c>
      <c r="K422" s="11">
        <f t="shared" si="182"/>
        <v>0</v>
      </c>
    </row>
    <row r="423" spans="1:11" ht="17.25" customHeight="1">
      <c r="A423" s="5"/>
      <c r="B423" s="6" t="s">
        <v>151</v>
      </c>
      <c r="C423" s="7">
        <f>SUM(D423:K423)</f>
        <v>19750</v>
      </c>
      <c r="D423" s="7"/>
      <c r="E423" s="7">
        <v>19750</v>
      </c>
      <c r="F423" s="7"/>
      <c r="G423" s="7"/>
      <c r="H423" s="7"/>
      <c r="I423" s="7"/>
      <c r="J423" s="7"/>
      <c r="K423" s="7"/>
    </row>
    <row r="424" spans="3:11" ht="17.25" customHeight="1">
      <c r="C424" s="8">
        <f>SUM(D424:K424)</f>
        <v>0</v>
      </c>
      <c r="D424" s="7"/>
      <c r="E424" s="7">
        <v>0</v>
      </c>
      <c r="F424" s="7"/>
      <c r="G424" s="7"/>
      <c r="H424" s="7"/>
      <c r="I424" s="7"/>
      <c r="J424" s="7"/>
      <c r="K424" s="7"/>
    </row>
    <row r="425" spans="1:11" ht="17.25" customHeight="1">
      <c r="A425" s="37"/>
      <c r="B425" s="37"/>
      <c r="C425" s="10">
        <f aca="true" t="shared" si="183" ref="C425:K425">C423+C424</f>
        <v>19750</v>
      </c>
      <c r="D425" s="10">
        <f t="shared" si="183"/>
        <v>0</v>
      </c>
      <c r="E425" s="10">
        <f t="shared" si="183"/>
        <v>19750</v>
      </c>
      <c r="F425" s="10">
        <f t="shared" si="183"/>
        <v>0</v>
      </c>
      <c r="G425" s="10">
        <f t="shared" si="183"/>
        <v>0</v>
      </c>
      <c r="H425" s="10">
        <f t="shared" si="183"/>
        <v>0</v>
      </c>
      <c r="I425" s="10">
        <f t="shared" si="183"/>
        <v>0</v>
      </c>
      <c r="J425" s="10">
        <f t="shared" si="183"/>
        <v>0</v>
      </c>
      <c r="K425" s="11">
        <f t="shared" si="183"/>
        <v>0</v>
      </c>
    </row>
    <row r="426" spans="1:11" ht="17.25" customHeight="1">
      <c r="A426" s="12" t="s">
        <v>134</v>
      </c>
      <c r="B426" s="13" t="s">
        <v>3</v>
      </c>
      <c r="C426" s="14">
        <f aca="true" t="shared" si="184" ref="C426:K426">C375+C378+C381+C384+C387+C390+C393+C396+C399+C402+C405+C408+C411+C414+C417+C420+C423</f>
        <v>1146790</v>
      </c>
      <c r="D426" s="14">
        <f t="shared" si="184"/>
        <v>446335</v>
      </c>
      <c r="E426" s="14">
        <f t="shared" si="184"/>
        <v>466317</v>
      </c>
      <c r="F426" s="14">
        <f t="shared" si="184"/>
        <v>139010</v>
      </c>
      <c r="G426" s="14">
        <f t="shared" si="184"/>
        <v>0</v>
      </c>
      <c r="H426" s="14">
        <f t="shared" si="184"/>
        <v>95128</v>
      </c>
      <c r="I426" s="14">
        <f t="shared" si="184"/>
        <v>0</v>
      </c>
      <c r="J426" s="14">
        <f t="shared" si="184"/>
        <v>0</v>
      </c>
      <c r="K426" s="14">
        <f t="shared" si="184"/>
        <v>0</v>
      </c>
    </row>
    <row r="427" spans="2:11" ht="17.25" customHeight="1">
      <c r="B427" s="21" t="s">
        <v>290</v>
      </c>
      <c r="C427" s="8">
        <f aca="true" t="shared" si="185" ref="C427:K427">C376+C379+C382+C385+C388+C391+C394+C397+C400+C403+C406+C409+C412+C415+C418+C421+C424</f>
        <v>0</v>
      </c>
      <c r="D427" s="7">
        <f t="shared" si="185"/>
        <v>170</v>
      </c>
      <c r="E427" s="7">
        <f t="shared" si="185"/>
        <v>11176</v>
      </c>
      <c r="F427" s="7">
        <f t="shared" si="185"/>
        <v>-11346</v>
      </c>
      <c r="G427" s="7">
        <f t="shared" si="185"/>
        <v>0</v>
      </c>
      <c r="H427" s="7">
        <f t="shared" si="185"/>
        <v>0</v>
      </c>
      <c r="I427" s="7">
        <f t="shared" si="185"/>
        <v>0</v>
      </c>
      <c r="J427" s="7">
        <f t="shared" si="185"/>
        <v>0</v>
      </c>
      <c r="K427" s="7">
        <f t="shared" si="185"/>
        <v>0</v>
      </c>
    </row>
    <row r="428" spans="1:11" ht="17.25" customHeight="1">
      <c r="A428" s="38"/>
      <c r="B428" s="38"/>
      <c r="C428" s="15">
        <f aca="true" t="shared" si="186" ref="C428:K428">C426+C427</f>
        <v>1146790</v>
      </c>
      <c r="D428" s="16">
        <f t="shared" si="186"/>
        <v>446505</v>
      </c>
      <c r="E428" s="16">
        <f t="shared" si="186"/>
        <v>477493</v>
      </c>
      <c r="F428" s="16">
        <f t="shared" si="186"/>
        <v>127664</v>
      </c>
      <c r="G428" s="16">
        <f t="shared" si="186"/>
        <v>0</v>
      </c>
      <c r="H428" s="16">
        <f t="shared" si="186"/>
        <v>95128</v>
      </c>
      <c r="I428" s="16">
        <f t="shared" si="186"/>
        <v>0</v>
      </c>
      <c r="J428" s="16">
        <f t="shared" si="186"/>
        <v>0</v>
      </c>
      <c r="K428" s="16">
        <f t="shared" si="186"/>
        <v>0</v>
      </c>
    </row>
    <row r="429" spans="1:11" ht="17.25" customHeight="1">
      <c r="A429" s="5" t="s">
        <v>152</v>
      </c>
      <c r="B429" s="6" t="s">
        <v>153</v>
      </c>
      <c r="C429" s="7">
        <f>SUM(D429:K429)</f>
        <v>293323</v>
      </c>
      <c r="D429" s="7">
        <v>200005</v>
      </c>
      <c r="E429" s="7">
        <v>75118</v>
      </c>
      <c r="F429" s="7"/>
      <c r="G429" s="7"/>
      <c r="H429" s="7">
        <v>18200</v>
      </c>
      <c r="I429" s="7"/>
      <c r="J429" s="7"/>
      <c r="K429" s="7"/>
    </row>
    <row r="430" spans="3:11" ht="17.25" customHeight="1">
      <c r="C430" s="8">
        <f>SUM(D430:K430)</f>
        <v>0</v>
      </c>
      <c r="D430" s="7">
        <v>0</v>
      </c>
      <c r="E430" s="7">
        <v>1500</v>
      </c>
      <c r="F430" s="7"/>
      <c r="G430" s="7"/>
      <c r="H430" s="7">
        <v>-1500</v>
      </c>
      <c r="I430" s="7"/>
      <c r="J430" s="7"/>
      <c r="K430" s="7"/>
    </row>
    <row r="431" spans="1:11" ht="17.25" customHeight="1">
      <c r="A431" s="37"/>
      <c r="B431" s="37"/>
      <c r="C431" s="10">
        <f aca="true" t="shared" si="187" ref="C431:K431">C429+C430</f>
        <v>293323</v>
      </c>
      <c r="D431" s="10">
        <f t="shared" si="187"/>
        <v>200005</v>
      </c>
      <c r="E431" s="10">
        <f t="shared" si="187"/>
        <v>76618</v>
      </c>
      <c r="F431" s="10">
        <f t="shared" si="187"/>
        <v>0</v>
      </c>
      <c r="G431" s="10">
        <f t="shared" si="187"/>
        <v>0</v>
      </c>
      <c r="H431" s="10">
        <f t="shared" si="187"/>
        <v>16700</v>
      </c>
      <c r="I431" s="10">
        <f t="shared" si="187"/>
        <v>0</v>
      </c>
      <c r="J431" s="10">
        <f t="shared" si="187"/>
        <v>0</v>
      </c>
      <c r="K431" s="11">
        <f t="shared" si="187"/>
        <v>0</v>
      </c>
    </row>
    <row r="432" spans="1:11" ht="17.25" customHeight="1">
      <c r="A432" s="5"/>
      <c r="B432" s="6" t="s">
        <v>154</v>
      </c>
      <c r="C432" s="7">
        <f>SUM(D432:K432)</f>
        <v>18769</v>
      </c>
      <c r="D432" s="7">
        <v>13786</v>
      </c>
      <c r="E432" s="7">
        <v>3828</v>
      </c>
      <c r="F432" s="7"/>
      <c r="G432" s="7"/>
      <c r="H432" s="7">
        <v>1155</v>
      </c>
      <c r="I432" s="7"/>
      <c r="J432" s="7"/>
      <c r="K432" s="7"/>
    </row>
    <row r="433" spans="3:11" ht="17.25" customHeight="1">
      <c r="C433" s="8">
        <f>SUM(D433:K433)</f>
        <v>0</v>
      </c>
      <c r="D433" s="7">
        <v>-400</v>
      </c>
      <c r="E433" s="7">
        <v>400</v>
      </c>
      <c r="F433" s="7"/>
      <c r="G433" s="7"/>
      <c r="H433" s="7"/>
      <c r="I433" s="7"/>
      <c r="J433" s="7"/>
      <c r="K433" s="7"/>
    </row>
    <row r="434" spans="1:11" ht="17.25" customHeight="1">
      <c r="A434" s="37"/>
      <c r="B434" s="37"/>
      <c r="C434" s="10">
        <f aca="true" t="shared" si="188" ref="C434:K434">C432+C433</f>
        <v>18769</v>
      </c>
      <c r="D434" s="10">
        <f t="shared" si="188"/>
        <v>13386</v>
      </c>
      <c r="E434" s="10">
        <f t="shared" si="188"/>
        <v>4228</v>
      </c>
      <c r="F434" s="10">
        <f t="shared" si="188"/>
        <v>0</v>
      </c>
      <c r="G434" s="10">
        <f t="shared" si="188"/>
        <v>0</v>
      </c>
      <c r="H434" s="10">
        <f t="shared" si="188"/>
        <v>1155</v>
      </c>
      <c r="I434" s="10">
        <f t="shared" si="188"/>
        <v>0</v>
      </c>
      <c r="J434" s="10">
        <f t="shared" si="188"/>
        <v>0</v>
      </c>
      <c r="K434" s="11">
        <f t="shared" si="188"/>
        <v>0</v>
      </c>
    </row>
    <row r="435" spans="1:11" ht="17.25" customHeight="1">
      <c r="A435" s="5"/>
      <c r="B435" s="6" t="s">
        <v>155</v>
      </c>
      <c r="C435" s="7">
        <f>SUM(D435:K435)</f>
        <v>18719</v>
      </c>
      <c r="D435" s="7">
        <v>13636</v>
      </c>
      <c r="E435" s="7">
        <v>3928</v>
      </c>
      <c r="F435" s="7"/>
      <c r="G435" s="7"/>
      <c r="H435" s="7">
        <v>1155</v>
      </c>
      <c r="I435" s="7"/>
      <c r="J435" s="7"/>
      <c r="K435" s="7"/>
    </row>
    <row r="436" spans="3:11" ht="17.25" customHeight="1">
      <c r="C436" s="8">
        <f>SUM(D436:K436)</f>
        <v>0</v>
      </c>
      <c r="D436" s="7">
        <v>0</v>
      </c>
      <c r="E436" s="7">
        <v>0</v>
      </c>
      <c r="F436" s="7"/>
      <c r="G436" s="7"/>
      <c r="H436" s="7"/>
      <c r="I436" s="7"/>
      <c r="J436" s="7"/>
      <c r="K436" s="7"/>
    </row>
    <row r="437" spans="1:11" ht="17.25" customHeight="1">
      <c r="A437" s="37"/>
      <c r="B437" s="37"/>
      <c r="C437" s="10">
        <f aca="true" t="shared" si="189" ref="C437:K437">C435+C436</f>
        <v>18719</v>
      </c>
      <c r="D437" s="10">
        <f t="shared" si="189"/>
        <v>13636</v>
      </c>
      <c r="E437" s="10">
        <f t="shared" si="189"/>
        <v>3928</v>
      </c>
      <c r="F437" s="10">
        <f t="shared" si="189"/>
        <v>0</v>
      </c>
      <c r="G437" s="10">
        <f t="shared" si="189"/>
        <v>0</v>
      </c>
      <c r="H437" s="10">
        <f t="shared" si="189"/>
        <v>1155</v>
      </c>
      <c r="I437" s="10">
        <f t="shared" si="189"/>
        <v>0</v>
      </c>
      <c r="J437" s="10">
        <f t="shared" si="189"/>
        <v>0</v>
      </c>
      <c r="K437" s="11">
        <f t="shared" si="189"/>
        <v>0</v>
      </c>
    </row>
    <row r="438" spans="1:11" ht="17.25" customHeight="1">
      <c r="A438" s="5"/>
      <c r="B438" s="6" t="s">
        <v>156</v>
      </c>
      <c r="C438" s="7">
        <f>SUM(D438:K438)</f>
        <v>21614</v>
      </c>
      <c r="D438" s="7">
        <v>13536</v>
      </c>
      <c r="E438" s="7">
        <v>5423</v>
      </c>
      <c r="F438" s="7"/>
      <c r="G438" s="7"/>
      <c r="H438" s="7">
        <v>2655</v>
      </c>
      <c r="I438" s="7"/>
      <c r="J438" s="7"/>
      <c r="K438" s="7"/>
    </row>
    <row r="439" spans="3:11" ht="17.25" customHeight="1">
      <c r="C439" s="8">
        <f>SUM(D439:K439)</f>
        <v>0</v>
      </c>
      <c r="D439" s="7"/>
      <c r="E439" s="7"/>
      <c r="F439" s="7"/>
      <c r="G439" s="7"/>
      <c r="H439" s="7"/>
      <c r="I439" s="7"/>
      <c r="J439" s="7"/>
      <c r="K439" s="7"/>
    </row>
    <row r="440" spans="1:11" ht="17.25" customHeight="1">
      <c r="A440" s="37"/>
      <c r="B440" s="37"/>
      <c r="C440" s="10">
        <f aca="true" t="shared" si="190" ref="C440:K440">C438+C439</f>
        <v>21614</v>
      </c>
      <c r="D440" s="10">
        <f t="shared" si="190"/>
        <v>13536</v>
      </c>
      <c r="E440" s="10">
        <f t="shared" si="190"/>
        <v>5423</v>
      </c>
      <c r="F440" s="10">
        <f t="shared" si="190"/>
        <v>0</v>
      </c>
      <c r="G440" s="10">
        <f t="shared" si="190"/>
        <v>0</v>
      </c>
      <c r="H440" s="10">
        <f t="shared" si="190"/>
        <v>2655</v>
      </c>
      <c r="I440" s="10">
        <f t="shared" si="190"/>
        <v>0</v>
      </c>
      <c r="J440" s="10">
        <f t="shared" si="190"/>
        <v>0</v>
      </c>
      <c r="K440" s="11">
        <f t="shared" si="190"/>
        <v>0</v>
      </c>
    </row>
    <row r="441" spans="1:11" ht="17.25" customHeight="1">
      <c r="A441" s="5"/>
      <c r="B441" s="6" t="s">
        <v>157</v>
      </c>
      <c r="C441" s="7">
        <f>SUM(D441:K441)</f>
        <v>17554</v>
      </c>
      <c r="D441" s="7">
        <v>13486</v>
      </c>
      <c r="E441" s="7">
        <v>3018</v>
      </c>
      <c r="F441" s="7"/>
      <c r="G441" s="7"/>
      <c r="H441" s="7">
        <v>1050</v>
      </c>
      <c r="I441" s="7"/>
      <c r="J441" s="7"/>
      <c r="K441" s="7"/>
    </row>
    <row r="442" spans="3:11" ht="17.25" customHeight="1">
      <c r="C442" s="8">
        <f>SUM(D442:K442)</f>
        <v>0</v>
      </c>
      <c r="D442" s="7">
        <v>0</v>
      </c>
      <c r="E442" s="7">
        <v>0</v>
      </c>
      <c r="F442" s="7"/>
      <c r="G442" s="7"/>
      <c r="H442" s="7"/>
      <c r="I442" s="7"/>
      <c r="J442" s="7"/>
      <c r="K442" s="7"/>
    </row>
    <row r="443" spans="1:11" ht="17.25" customHeight="1">
      <c r="A443" s="37"/>
      <c r="B443" s="37"/>
      <c r="C443" s="10">
        <f aca="true" t="shared" si="191" ref="C443:K443">C441+C442</f>
        <v>17554</v>
      </c>
      <c r="D443" s="10">
        <f t="shared" si="191"/>
        <v>13486</v>
      </c>
      <c r="E443" s="10">
        <f t="shared" si="191"/>
        <v>3018</v>
      </c>
      <c r="F443" s="10">
        <f t="shared" si="191"/>
        <v>0</v>
      </c>
      <c r="G443" s="10">
        <f t="shared" si="191"/>
        <v>0</v>
      </c>
      <c r="H443" s="10">
        <f t="shared" si="191"/>
        <v>1050</v>
      </c>
      <c r="I443" s="10">
        <f t="shared" si="191"/>
        <v>0</v>
      </c>
      <c r="J443" s="10">
        <f t="shared" si="191"/>
        <v>0</v>
      </c>
      <c r="K443" s="11">
        <f t="shared" si="191"/>
        <v>0</v>
      </c>
    </row>
    <row r="444" spans="1:11" ht="17.25" customHeight="1">
      <c r="A444" s="5"/>
      <c r="B444" s="6" t="s">
        <v>158</v>
      </c>
      <c r="C444" s="7">
        <f>SUM(D444:K444)</f>
        <v>22334</v>
      </c>
      <c r="D444" s="7">
        <v>13686</v>
      </c>
      <c r="E444" s="7">
        <v>7493</v>
      </c>
      <c r="F444" s="7"/>
      <c r="G444" s="7"/>
      <c r="H444" s="7">
        <v>1155</v>
      </c>
      <c r="I444" s="7"/>
      <c r="J444" s="7"/>
      <c r="K444" s="7"/>
    </row>
    <row r="445" spans="3:11" ht="17.25" customHeight="1">
      <c r="C445" s="8">
        <f>SUM(D445:K445)</f>
        <v>0</v>
      </c>
      <c r="D445" s="7"/>
      <c r="E445" s="7">
        <v>0</v>
      </c>
      <c r="F445" s="7"/>
      <c r="G445" s="7"/>
      <c r="H445" s="7"/>
      <c r="I445" s="7"/>
      <c r="J445" s="7"/>
      <c r="K445" s="7"/>
    </row>
    <row r="446" spans="1:11" ht="17.25" customHeight="1">
      <c r="A446" s="37"/>
      <c r="B446" s="37"/>
      <c r="C446" s="10">
        <f aca="true" t="shared" si="192" ref="C446:K446">C444+C445</f>
        <v>22334</v>
      </c>
      <c r="D446" s="10">
        <f t="shared" si="192"/>
        <v>13686</v>
      </c>
      <c r="E446" s="10">
        <f t="shared" si="192"/>
        <v>7493</v>
      </c>
      <c r="F446" s="10">
        <f t="shared" si="192"/>
        <v>0</v>
      </c>
      <c r="G446" s="10">
        <f t="shared" si="192"/>
        <v>0</v>
      </c>
      <c r="H446" s="10">
        <f t="shared" si="192"/>
        <v>1155</v>
      </c>
      <c r="I446" s="10">
        <f t="shared" si="192"/>
        <v>0</v>
      </c>
      <c r="J446" s="10">
        <f t="shared" si="192"/>
        <v>0</v>
      </c>
      <c r="K446" s="11">
        <f t="shared" si="192"/>
        <v>0</v>
      </c>
    </row>
    <row r="447" spans="1:11" ht="17.25" customHeight="1">
      <c r="A447" s="5"/>
      <c r="B447" s="6" t="s">
        <v>159</v>
      </c>
      <c r="C447" s="7">
        <f>SUM(D447:K447)</f>
        <v>33172</v>
      </c>
      <c r="D447" s="7">
        <v>13636</v>
      </c>
      <c r="E447" s="7">
        <v>18381</v>
      </c>
      <c r="F447" s="7"/>
      <c r="G447" s="7"/>
      <c r="H447" s="7">
        <v>1155</v>
      </c>
      <c r="I447" s="7"/>
      <c r="J447" s="7"/>
      <c r="K447" s="7"/>
    </row>
    <row r="448" spans="3:11" ht="17.25" customHeight="1">
      <c r="C448" s="8">
        <f>SUM(D448:K448)</f>
        <v>0</v>
      </c>
      <c r="D448" s="7">
        <v>-250</v>
      </c>
      <c r="E448" s="7">
        <v>250</v>
      </c>
      <c r="F448" s="7"/>
      <c r="G448" s="7"/>
      <c r="H448" s="7"/>
      <c r="I448" s="7"/>
      <c r="J448" s="7"/>
      <c r="K448" s="7"/>
    </row>
    <row r="449" spans="1:11" ht="17.25" customHeight="1">
      <c r="A449" s="37"/>
      <c r="B449" s="37"/>
      <c r="C449" s="10">
        <f aca="true" t="shared" si="193" ref="C449:K449">C447+C448</f>
        <v>33172</v>
      </c>
      <c r="D449" s="10">
        <f t="shared" si="193"/>
        <v>13386</v>
      </c>
      <c r="E449" s="10">
        <f t="shared" si="193"/>
        <v>18631</v>
      </c>
      <c r="F449" s="10">
        <f t="shared" si="193"/>
        <v>0</v>
      </c>
      <c r="G449" s="10">
        <f t="shared" si="193"/>
        <v>0</v>
      </c>
      <c r="H449" s="10">
        <f t="shared" si="193"/>
        <v>1155</v>
      </c>
      <c r="I449" s="10">
        <f t="shared" si="193"/>
        <v>0</v>
      </c>
      <c r="J449" s="10">
        <f t="shared" si="193"/>
        <v>0</v>
      </c>
      <c r="K449" s="11">
        <f t="shared" si="193"/>
        <v>0</v>
      </c>
    </row>
    <row r="450" spans="1:11" ht="17.25" customHeight="1">
      <c r="A450" s="5"/>
      <c r="B450" s="6" t="s">
        <v>160</v>
      </c>
      <c r="C450" s="7">
        <f>SUM(D450:K450)</f>
        <v>20408</v>
      </c>
      <c r="D450" s="7">
        <v>13636</v>
      </c>
      <c r="E450" s="7">
        <v>4292</v>
      </c>
      <c r="F450" s="7"/>
      <c r="G450" s="7"/>
      <c r="H450" s="7">
        <v>2480</v>
      </c>
      <c r="I450" s="7"/>
      <c r="J450" s="7"/>
      <c r="K450" s="7"/>
    </row>
    <row r="451" spans="3:11" ht="17.25" customHeight="1">
      <c r="C451" s="8">
        <f>SUM(D451:K451)</f>
        <v>0</v>
      </c>
      <c r="D451" s="7">
        <v>-400</v>
      </c>
      <c r="E451" s="7">
        <v>400</v>
      </c>
      <c r="F451" s="7"/>
      <c r="G451" s="7"/>
      <c r="H451" s="7"/>
      <c r="I451" s="7"/>
      <c r="J451" s="7"/>
      <c r="K451" s="7"/>
    </row>
    <row r="452" spans="1:11" ht="17.25" customHeight="1">
      <c r="A452" s="37"/>
      <c r="B452" s="37"/>
      <c r="C452" s="10">
        <f aca="true" t="shared" si="194" ref="C452:K452">C450+C451</f>
        <v>20408</v>
      </c>
      <c r="D452" s="10">
        <f t="shared" si="194"/>
        <v>13236</v>
      </c>
      <c r="E452" s="10">
        <f t="shared" si="194"/>
        <v>4692</v>
      </c>
      <c r="F452" s="10">
        <f t="shared" si="194"/>
        <v>0</v>
      </c>
      <c r="G452" s="10">
        <f t="shared" si="194"/>
        <v>0</v>
      </c>
      <c r="H452" s="10">
        <f t="shared" si="194"/>
        <v>2480</v>
      </c>
      <c r="I452" s="10">
        <f t="shared" si="194"/>
        <v>0</v>
      </c>
      <c r="J452" s="10">
        <f t="shared" si="194"/>
        <v>0</v>
      </c>
      <c r="K452" s="11">
        <f t="shared" si="194"/>
        <v>0</v>
      </c>
    </row>
    <row r="453" spans="1:11" ht="17.25" customHeight="1">
      <c r="A453" s="5"/>
      <c r="B453" s="6" t="s">
        <v>161</v>
      </c>
      <c r="C453" s="7">
        <f>SUM(D453:K453)</f>
        <v>18538</v>
      </c>
      <c r="D453" s="7">
        <v>13786</v>
      </c>
      <c r="E453" s="7">
        <v>3772</v>
      </c>
      <c r="F453" s="7"/>
      <c r="G453" s="7"/>
      <c r="H453" s="7">
        <v>980</v>
      </c>
      <c r="I453" s="7"/>
      <c r="J453" s="7"/>
      <c r="K453" s="7"/>
    </row>
    <row r="454" spans="3:11" ht="17.25" customHeight="1">
      <c r="C454" s="8">
        <f>SUM(D454:K454)</f>
        <v>0</v>
      </c>
      <c r="D454" s="7"/>
      <c r="E454" s="7"/>
      <c r="F454" s="7"/>
      <c r="G454" s="7"/>
      <c r="H454" s="7"/>
      <c r="I454" s="7"/>
      <c r="J454" s="7"/>
      <c r="K454" s="7"/>
    </row>
    <row r="455" spans="1:11" ht="17.25" customHeight="1">
      <c r="A455" s="37"/>
      <c r="B455" s="37"/>
      <c r="C455" s="10">
        <f aca="true" t="shared" si="195" ref="C455:K455">C453+C454</f>
        <v>18538</v>
      </c>
      <c r="D455" s="10">
        <f t="shared" si="195"/>
        <v>13786</v>
      </c>
      <c r="E455" s="10">
        <f t="shared" si="195"/>
        <v>3772</v>
      </c>
      <c r="F455" s="10">
        <f t="shared" si="195"/>
        <v>0</v>
      </c>
      <c r="G455" s="10">
        <f t="shared" si="195"/>
        <v>0</v>
      </c>
      <c r="H455" s="10">
        <f t="shared" si="195"/>
        <v>980</v>
      </c>
      <c r="I455" s="10">
        <f t="shared" si="195"/>
        <v>0</v>
      </c>
      <c r="J455" s="10">
        <f t="shared" si="195"/>
        <v>0</v>
      </c>
      <c r="K455" s="11">
        <f t="shared" si="195"/>
        <v>0</v>
      </c>
    </row>
    <row r="456" spans="1:11" ht="17.25" customHeight="1">
      <c r="A456" s="5"/>
      <c r="B456" s="6" t="s">
        <v>162</v>
      </c>
      <c r="C456" s="7">
        <f>SUM(D456:K456)</f>
        <v>18727</v>
      </c>
      <c r="D456" s="7">
        <v>13726</v>
      </c>
      <c r="E456" s="7">
        <v>4021</v>
      </c>
      <c r="F456" s="7"/>
      <c r="G456" s="7"/>
      <c r="H456" s="7">
        <v>980</v>
      </c>
      <c r="I456" s="7"/>
      <c r="J456" s="7"/>
      <c r="K456" s="7"/>
    </row>
    <row r="457" spans="3:11" ht="17.25" customHeight="1">
      <c r="C457" s="8">
        <f>SUM(D457:K457)</f>
        <v>0</v>
      </c>
      <c r="D457" s="7"/>
      <c r="E457" s="7"/>
      <c r="F457" s="7"/>
      <c r="G457" s="7"/>
      <c r="H457" s="7"/>
      <c r="I457" s="7"/>
      <c r="J457" s="7"/>
      <c r="K457" s="7"/>
    </row>
    <row r="458" spans="1:11" ht="17.25" customHeight="1">
      <c r="A458" s="37"/>
      <c r="B458" s="37"/>
      <c r="C458" s="10">
        <f aca="true" t="shared" si="196" ref="C458:K458">C456+C457</f>
        <v>18727</v>
      </c>
      <c r="D458" s="10">
        <f t="shared" si="196"/>
        <v>13726</v>
      </c>
      <c r="E458" s="10">
        <f t="shared" si="196"/>
        <v>4021</v>
      </c>
      <c r="F458" s="10">
        <f t="shared" si="196"/>
        <v>0</v>
      </c>
      <c r="G458" s="10">
        <f t="shared" si="196"/>
        <v>0</v>
      </c>
      <c r="H458" s="10">
        <f t="shared" si="196"/>
        <v>980</v>
      </c>
      <c r="I458" s="10">
        <f t="shared" si="196"/>
        <v>0</v>
      </c>
      <c r="J458" s="10">
        <f t="shared" si="196"/>
        <v>0</v>
      </c>
      <c r="K458" s="11">
        <f t="shared" si="196"/>
        <v>0</v>
      </c>
    </row>
    <row r="459" spans="1:11" ht="17.25" customHeight="1">
      <c r="A459" s="5"/>
      <c r="B459" s="6" t="s">
        <v>163</v>
      </c>
      <c r="C459" s="7">
        <f>SUM(D459:K459)</f>
        <v>22264</v>
      </c>
      <c r="D459" s="7">
        <v>13786</v>
      </c>
      <c r="E459" s="7">
        <v>6823</v>
      </c>
      <c r="F459" s="7"/>
      <c r="G459" s="7"/>
      <c r="H459" s="7">
        <v>1655</v>
      </c>
      <c r="I459" s="7"/>
      <c r="J459" s="7"/>
      <c r="K459" s="7"/>
    </row>
    <row r="460" spans="3:11" ht="17.25" customHeight="1">
      <c r="C460" s="8">
        <f>SUM(D460:K460)</f>
        <v>0</v>
      </c>
      <c r="D460" s="7"/>
      <c r="E460" s="7"/>
      <c r="F460" s="7"/>
      <c r="G460" s="7"/>
      <c r="H460" s="7"/>
      <c r="I460" s="7"/>
      <c r="J460" s="7"/>
      <c r="K460" s="7"/>
    </row>
    <row r="461" spans="1:11" ht="17.25" customHeight="1">
      <c r="A461" s="37"/>
      <c r="B461" s="37"/>
      <c r="C461" s="10">
        <f aca="true" t="shared" si="197" ref="C461:K461">C459+C460</f>
        <v>22264</v>
      </c>
      <c r="D461" s="10">
        <f t="shared" si="197"/>
        <v>13786</v>
      </c>
      <c r="E461" s="10">
        <f t="shared" si="197"/>
        <v>6823</v>
      </c>
      <c r="F461" s="10">
        <f t="shared" si="197"/>
        <v>0</v>
      </c>
      <c r="G461" s="10">
        <f t="shared" si="197"/>
        <v>0</v>
      </c>
      <c r="H461" s="10">
        <f t="shared" si="197"/>
        <v>1655</v>
      </c>
      <c r="I461" s="10">
        <f t="shared" si="197"/>
        <v>0</v>
      </c>
      <c r="J461" s="10">
        <f t="shared" si="197"/>
        <v>0</v>
      </c>
      <c r="K461" s="11">
        <f t="shared" si="197"/>
        <v>0</v>
      </c>
    </row>
    <row r="462" spans="1:11" ht="17.25" customHeight="1">
      <c r="A462" s="5"/>
      <c r="B462" s="6" t="s">
        <v>164</v>
      </c>
      <c r="C462" s="7">
        <f>SUM(D462:K462)</f>
        <v>18167</v>
      </c>
      <c r="D462" s="7">
        <v>13436</v>
      </c>
      <c r="E462" s="7">
        <v>3576</v>
      </c>
      <c r="F462" s="7"/>
      <c r="G462" s="7"/>
      <c r="H462" s="7">
        <v>1155</v>
      </c>
      <c r="I462" s="7"/>
      <c r="J462" s="7"/>
      <c r="K462" s="7"/>
    </row>
    <row r="463" spans="3:11" ht="17.25" customHeight="1">
      <c r="C463" s="8">
        <f>SUM(D463:K463)</f>
        <v>0</v>
      </c>
      <c r="D463" s="7">
        <v>0</v>
      </c>
      <c r="E463" s="7">
        <v>0</v>
      </c>
      <c r="F463" s="7"/>
      <c r="G463" s="7"/>
      <c r="H463" s="7"/>
      <c r="I463" s="7"/>
      <c r="J463" s="7"/>
      <c r="K463" s="7"/>
    </row>
    <row r="464" spans="1:11" ht="17.25" customHeight="1">
      <c r="A464" s="37"/>
      <c r="B464" s="37"/>
      <c r="C464" s="10">
        <f aca="true" t="shared" si="198" ref="C464:K464">C462+C463</f>
        <v>18167</v>
      </c>
      <c r="D464" s="10">
        <f t="shared" si="198"/>
        <v>13436</v>
      </c>
      <c r="E464" s="10">
        <f t="shared" si="198"/>
        <v>3576</v>
      </c>
      <c r="F464" s="10">
        <f t="shared" si="198"/>
        <v>0</v>
      </c>
      <c r="G464" s="10">
        <f t="shared" si="198"/>
        <v>0</v>
      </c>
      <c r="H464" s="10">
        <f t="shared" si="198"/>
        <v>1155</v>
      </c>
      <c r="I464" s="10">
        <f t="shared" si="198"/>
        <v>0</v>
      </c>
      <c r="J464" s="10">
        <f t="shared" si="198"/>
        <v>0</v>
      </c>
      <c r="K464" s="11">
        <f t="shared" si="198"/>
        <v>0</v>
      </c>
    </row>
    <row r="465" spans="1:11" ht="17.25" customHeight="1">
      <c r="A465" s="5"/>
      <c r="B465" s="6" t="s">
        <v>165</v>
      </c>
      <c r="C465" s="7">
        <f>SUM(D465:K465)</f>
        <v>16847</v>
      </c>
      <c r="D465" s="7">
        <v>13586</v>
      </c>
      <c r="E465" s="7">
        <v>2281</v>
      </c>
      <c r="F465" s="7"/>
      <c r="G465" s="7"/>
      <c r="H465" s="7">
        <v>980</v>
      </c>
      <c r="I465" s="7"/>
      <c r="J465" s="7"/>
      <c r="K465" s="7"/>
    </row>
    <row r="466" spans="3:11" ht="17.25" customHeight="1">
      <c r="C466" s="8">
        <f>SUM(D466:K466)</f>
        <v>0</v>
      </c>
      <c r="D466" s="7"/>
      <c r="E466" s="7">
        <v>0</v>
      </c>
      <c r="F466" s="7"/>
      <c r="G466" s="7"/>
      <c r="H466" s="7"/>
      <c r="I466" s="7"/>
      <c r="J466" s="7"/>
      <c r="K466" s="7"/>
    </row>
    <row r="467" spans="1:11" ht="17.25" customHeight="1">
      <c r="A467" s="37"/>
      <c r="B467" s="37"/>
      <c r="C467" s="10">
        <f aca="true" t="shared" si="199" ref="C467:K467">C465+C466</f>
        <v>16847</v>
      </c>
      <c r="D467" s="10">
        <f t="shared" si="199"/>
        <v>13586</v>
      </c>
      <c r="E467" s="10">
        <f t="shared" si="199"/>
        <v>2281</v>
      </c>
      <c r="F467" s="10">
        <f t="shared" si="199"/>
        <v>0</v>
      </c>
      <c r="G467" s="10">
        <f t="shared" si="199"/>
        <v>0</v>
      </c>
      <c r="H467" s="10">
        <f t="shared" si="199"/>
        <v>980</v>
      </c>
      <c r="I467" s="10">
        <f t="shared" si="199"/>
        <v>0</v>
      </c>
      <c r="J467" s="10">
        <f t="shared" si="199"/>
        <v>0</v>
      </c>
      <c r="K467" s="11">
        <f t="shared" si="199"/>
        <v>0</v>
      </c>
    </row>
    <row r="468" spans="1:11" ht="17.25" customHeight="1">
      <c r="A468" s="5"/>
      <c r="B468" s="6" t="s">
        <v>166</v>
      </c>
      <c r="C468" s="7">
        <f>SUM(D468:K468)</f>
        <v>22552</v>
      </c>
      <c r="D468" s="7">
        <v>13686</v>
      </c>
      <c r="E468" s="7">
        <v>7711</v>
      </c>
      <c r="F468" s="7"/>
      <c r="G468" s="7"/>
      <c r="H468" s="7">
        <v>1155</v>
      </c>
      <c r="I468" s="7"/>
      <c r="J468" s="7"/>
      <c r="K468" s="7"/>
    </row>
    <row r="469" spans="3:11" ht="17.25" customHeight="1">
      <c r="C469" s="8">
        <f>SUM(D469:K469)</f>
        <v>0</v>
      </c>
      <c r="D469" s="7"/>
      <c r="E469" s="7">
        <v>0</v>
      </c>
      <c r="F469" s="7"/>
      <c r="G469" s="7"/>
      <c r="H469" s="7"/>
      <c r="I469" s="7"/>
      <c r="J469" s="7"/>
      <c r="K469" s="7"/>
    </row>
    <row r="470" spans="1:11" ht="17.25" customHeight="1">
      <c r="A470" s="37"/>
      <c r="B470" s="37"/>
      <c r="C470" s="10">
        <f aca="true" t="shared" si="200" ref="C470:K470">C468+C469</f>
        <v>22552</v>
      </c>
      <c r="D470" s="10">
        <f t="shared" si="200"/>
        <v>13686</v>
      </c>
      <c r="E470" s="10">
        <f t="shared" si="200"/>
        <v>7711</v>
      </c>
      <c r="F470" s="10">
        <f t="shared" si="200"/>
        <v>0</v>
      </c>
      <c r="G470" s="10">
        <f t="shared" si="200"/>
        <v>0</v>
      </c>
      <c r="H470" s="10">
        <f t="shared" si="200"/>
        <v>1155</v>
      </c>
      <c r="I470" s="10">
        <f t="shared" si="200"/>
        <v>0</v>
      </c>
      <c r="J470" s="10">
        <f t="shared" si="200"/>
        <v>0</v>
      </c>
      <c r="K470" s="11">
        <f t="shared" si="200"/>
        <v>0</v>
      </c>
    </row>
    <row r="471" spans="1:11" ht="17.25" customHeight="1">
      <c r="A471" s="5"/>
      <c r="B471" s="6" t="s">
        <v>167</v>
      </c>
      <c r="C471" s="7">
        <f>SUM(D471:K471)</f>
        <v>151798</v>
      </c>
      <c r="D471" s="7">
        <v>133018</v>
      </c>
      <c r="E471" s="7">
        <v>10780</v>
      </c>
      <c r="F471" s="7"/>
      <c r="G471" s="7"/>
      <c r="H471" s="7">
        <v>8000</v>
      </c>
      <c r="I471" s="7"/>
      <c r="J471" s="7"/>
      <c r="K471" s="7"/>
    </row>
    <row r="472" spans="3:11" ht="17.25" customHeight="1">
      <c r="C472" s="8">
        <f>SUM(D472:K472)</f>
        <v>0</v>
      </c>
      <c r="D472" s="7">
        <v>0</v>
      </c>
      <c r="E472" s="7">
        <v>0</v>
      </c>
      <c r="F472" s="7"/>
      <c r="G472" s="7"/>
      <c r="H472" s="7">
        <v>0</v>
      </c>
      <c r="I472" s="7"/>
      <c r="J472" s="7"/>
      <c r="K472" s="7"/>
    </row>
    <row r="473" spans="1:11" ht="17.25" customHeight="1">
      <c r="A473" s="37"/>
      <c r="B473" s="37"/>
      <c r="C473" s="10">
        <f aca="true" t="shared" si="201" ref="C473:K473">C471+C472</f>
        <v>151798</v>
      </c>
      <c r="D473" s="10">
        <f t="shared" si="201"/>
        <v>133018</v>
      </c>
      <c r="E473" s="10">
        <f t="shared" si="201"/>
        <v>10780</v>
      </c>
      <c r="F473" s="10">
        <f t="shared" si="201"/>
        <v>0</v>
      </c>
      <c r="G473" s="10">
        <f t="shared" si="201"/>
        <v>0</v>
      </c>
      <c r="H473" s="10">
        <f t="shared" si="201"/>
        <v>8000</v>
      </c>
      <c r="I473" s="10">
        <f t="shared" si="201"/>
        <v>0</v>
      </c>
      <c r="J473" s="10">
        <f t="shared" si="201"/>
        <v>0</v>
      </c>
      <c r="K473" s="11">
        <f t="shared" si="201"/>
        <v>0</v>
      </c>
    </row>
    <row r="474" spans="1:11" ht="17.25" customHeight="1">
      <c r="A474" s="5"/>
      <c r="B474" s="6" t="s">
        <v>168</v>
      </c>
      <c r="C474" s="7">
        <f>SUM(D474:K474)</f>
        <v>8891</v>
      </c>
      <c r="D474" s="7">
        <v>600</v>
      </c>
      <c r="E474" s="7">
        <v>6001</v>
      </c>
      <c r="F474" s="7"/>
      <c r="G474" s="7"/>
      <c r="H474" s="7">
        <v>2290</v>
      </c>
      <c r="I474" s="7"/>
      <c r="J474" s="7"/>
      <c r="K474" s="7"/>
    </row>
    <row r="475" spans="3:11" ht="17.25" customHeight="1">
      <c r="C475" s="8">
        <f>SUM(D475:K475)</f>
        <v>0</v>
      </c>
      <c r="D475" s="7"/>
      <c r="E475" s="7"/>
      <c r="F475" s="7"/>
      <c r="G475" s="7"/>
      <c r="H475" s="7"/>
      <c r="I475" s="7"/>
      <c r="J475" s="7"/>
      <c r="K475" s="7"/>
    </row>
    <row r="476" spans="1:11" ht="17.25" customHeight="1">
      <c r="A476" s="37"/>
      <c r="B476" s="37"/>
      <c r="C476" s="10">
        <f aca="true" t="shared" si="202" ref="C476:K476">C474+C475</f>
        <v>8891</v>
      </c>
      <c r="D476" s="10">
        <f t="shared" si="202"/>
        <v>600</v>
      </c>
      <c r="E476" s="10">
        <f t="shared" si="202"/>
        <v>6001</v>
      </c>
      <c r="F476" s="10">
        <f t="shared" si="202"/>
        <v>0</v>
      </c>
      <c r="G476" s="10">
        <f t="shared" si="202"/>
        <v>0</v>
      </c>
      <c r="H476" s="10">
        <f t="shared" si="202"/>
        <v>2290</v>
      </c>
      <c r="I476" s="10">
        <f t="shared" si="202"/>
        <v>0</v>
      </c>
      <c r="J476" s="10">
        <f t="shared" si="202"/>
        <v>0</v>
      </c>
      <c r="K476" s="11">
        <f t="shared" si="202"/>
        <v>0</v>
      </c>
    </row>
    <row r="477" spans="1:11" ht="17.25" customHeight="1">
      <c r="A477" s="5"/>
      <c r="B477" s="6" t="s">
        <v>169</v>
      </c>
      <c r="C477" s="7">
        <f>SUM(D477:K477)</f>
        <v>26502</v>
      </c>
      <c r="D477" s="7">
        <v>13686</v>
      </c>
      <c r="E477" s="7">
        <v>9911</v>
      </c>
      <c r="F477" s="7"/>
      <c r="G477" s="7"/>
      <c r="H477" s="7">
        <v>2905</v>
      </c>
      <c r="I477" s="7"/>
      <c r="J477" s="7"/>
      <c r="K477" s="7"/>
    </row>
    <row r="478" spans="3:11" ht="17.25" customHeight="1">
      <c r="C478" s="8">
        <f>SUM(D478:K478)</f>
        <v>0</v>
      </c>
      <c r="D478" s="7">
        <v>0</v>
      </c>
      <c r="E478" s="7">
        <v>84</v>
      </c>
      <c r="F478" s="7"/>
      <c r="G478" s="7"/>
      <c r="H478" s="7">
        <v>-84</v>
      </c>
      <c r="I478" s="7"/>
      <c r="J478" s="7"/>
      <c r="K478" s="7"/>
    </row>
    <row r="479" spans="1:11" ht="17.25" customHeight="1">
      <c r="A479" s="37"/>
      <c r="B479" s="37"/>
      <c r="C479" s="10">
        <f aca="true" t="shared" si="203" ref="C479:K479">C477+C478</f>
        <v>26502</v>
      </c>
      <c r="D479" s="10">
        <f t="shared" si="203"/>
        <v>13686</v>
      </c>
      <c r="E479" s="10">
        <f t="shared" si="203"/>
        <v>9995</v>
      </c>
      <c r="F479" s="10">
        <f t="shared" si="203"/>
        <v>0</v>
      </c>
      <c r="G479" s="10">
        <f t="shared" si="203"/>
        <v>0</v>
      </c>
      <c r="H479" s="10">
        <f t="shared" si="203"/>
        <v>2821</v>
      </c>
      <c r="I479" s="10">
        <f t="shared" si="203"/>
        <v>0</v>
      </c>
      <c r="J479" s="10">
        <f t="shared" si="203"/>
        <v>0</v>
      </c>
      <c r="K479" s="11">
        <f t="shared" si="203"/>
        <v>0</v>
      </c>
    </row>
    <row r="480" spans="1:11" ht="17.25" customHeight="1">
      <c r="A480" s="5"/>
      <c r="B480" s="6" t="s">
        <v>170</v>
      </c>
      <c r="C480" s="7">
        <f>SUM(D480:K480)</f>
        <v>6630</v>
      </c>
      <c r="D480" s="7">
        <v>300</v>
      </c>
      <c r="E480" s="7">
        <v>5350</v>
      </c>
      <c r="F480" s="7"/>
      <c r="G480" s="7"/>
      <c r="H480" s="7">
        <v>980</v>
      </c>
      <c r="I480" s="7"/>
      <c r="J480" s="7"/>
      <c r="K480" s="7"/>
    </row>
    <row r="481" spans="3:11" ht="17.25" customHeight="1">
      <c r="C481" s="8">
        <f>SUM(D481:K481)</f>
        <v>0</v>
      </c>
      <c r="D481" s="7">
        <v>-150</v>
      </c>
      <c r="E481" s="7">
        <v>150</v>
      </c>
      <c r="F481" s="7"/>
      <c r="G481" s="7"/>
      <c r="H481" s="7"/>
      <c r="I481" s="7"/>
      <c r="J481" s="7"/>
      <c r="K481" s="7"/>
    </row>
    <row r="482" spans="1:11" ht="17.25" customHeight="1">
      <c r="A482" s="37"/>
      <c r="B482" s="37"/>
      <c r="C482" s="10">
        <f aca="true" t="shared" si="204" ref="C482:K482">C480+C481</f>
        <v>6630</v>
      </c>
      <c r="D482" s="10">
        <f t="shared" si="204"/>
        <v>150</v>
      </c>
      <c r="E482" s="10">
        <f t="shared" si="204"/>
        <v>5500</v>
      </c>
      <c r="F482" s="10">
        <f t="shared" si="204"/>
        <v>0</v>
      </c>
      <c r="G482" s="10">
        <f t="shared" si="204"/>
        <v>0</v>
      </c>
      <c r="H482" s="10">
        <f t="shared" si="204"/>
        <v>980</v>
      </c>
      <c r="I482" s="10">
        <f t="shared" si="204"/>
        <v>0</v>
      </c>
      <c r="J482" s="10">
        <f t="shared" si="204"/>
        <v>0</v>
      </c>
      <c r="K482" s="11">
        <f t="shared" si="204"/>
        <v>0</v>
      </c>
    </row>
    <row r="483" spans="1:11" ht="17.25" customHeight="1">
      <c r="A483" s="5"/>
      <c r="B483" s="6" t="s">
        <v>171</v>
      </c>
      <c r="C483" s="7">
        <f>SUM(D483:K483)</f>
        <v>5937</v>
      </c>
      <c r="D483" s="7">
        <v>380</v>
      </c>
      <c r="E483" s="7">
        <v>4517</v>
      </c>
      <c r="F483" s="7"/>
      <c r="G483" s="7"/>
      <c r="H483" s="7">
        <v>1040</v>
      </c>
      <c r="I483" s="7"/>
      <c r="J483" s="7"/>
      <c r="K483" s="7"/>
    </row>
    <row r="484" spans="3:11" ht="17.25" customHeight="1">
      <c r="C484" s="8">
        <f>SUM(D484:K484)</f>
        <v>0</v>
      </c>
      <c r="D484" s="7"/>
      <c r="E484" s="7">
        <v>0</v>
      </c>
      <c r="F484" s="7"/>
      <c r="G484" s="7"/>
      <c r="H484" s="7"/>
      <c r="I484" s="7"/>
      <c r="J484" s="7"/>
      <c r="K484" s="7"/>
    </row>
    <row r="485" spans="1:11" ht="17.25" customHeight="1">
      <c r="A485" s="37"/>
      <c r="B485" s="37"/>
      <c r="C485" s="10">
        <f aca="true" t="shared" si="205" ref="C485:K485">C483+C484</f>
        <v>5937</v>
      </c>
      <c r="D485" s="10">
        <f t="shared" si="205"/>
        <v>380</v>
      </c>
      <c r="E485" s="10">
        <f t="shared" si="205"/>
        <v>4517</v>
      </c>
      <c r="F485" s="10">
        <f t="shared" si="205"/>
        <v>0</v>
      </c>
      <c r="G485" s="10">
        <f t="shared" si="205"/>
        <v>0</v>
      </c>
      <c r="H485" s="10">
        <f t="shared" si="205"/>
        <v>1040</v>
      </c>
      <c r="I485" s="10">
        <f t="shared" si="205"/>
        <v>0</v>
      </c>
      <c r="J485" s="10">
        <f t="shared" si="205"/>
        <v>0</v>
      </c>
      <c r="K485" s="11">
        <f t="shared" si="205"/>
        <v>0</v>
      </c>
    </row>
    <row r="486" spans="1:11" ht="17.25" customHeight="1">
      <c r="A486" s="5"/>
      <c r="B486" s="6" t="s">
        <v>172</v>
      </c>
      <c r="C486" s="7">
        <f>SUM(D486:K486)</f>
        <v>13262</v>
      </c>
      <c r="D486" s="7">
        <v>9466</v>
      </c>
      <c r="E486" s="7">
        <v>2816</v>
      </c>
      <c r="F486" s="7"/>
      <c r="G486" s="7"/>
      <c r="H486" s="7">
        <v>980</v>
      </c>
      <c r="I486" s="7"/>
      <c r="J486" s="7"/>
      <c r="K486" s="7"/>
    </row>
    <row r="487" spans="3:11" ht="17.25" customHeight="1">
      <c r="C487" s="8">
        <f>SUM(D487:K487)</f>
        <v>0</v>
      </c>
      <c r="D487" s="7"/>
      <c r="E487" s="7"/>
      <c r="F487" s="7"/>
      <c r="G487" s="7"/>
      <c r="H487" s="7"/>
      <c r="I487" s="7"/>
      <c r="J487" s="7"/>
      <c r="K487" s="7"/>
    </row>
    <row r="488" spans="1:11" ht="17.25" customHeight="1">
      <c r="A488" s="37"/>
      <c r="B488" s="37"/>
      <c r="C488" s="10">
        <f aca="true" t="shared" si="206" ref="C488:K488">C486+C487</f>
        <v>13262</v>
      </c>
      <c r="D488" s="10">
        <f t="shared" si="206"/>
        <v>9466</v>
      </c>
      <c r="E488" s="10">
        <f t="shared" si="206"/>
        <v>2816</v>
      </c>
      <c r="F488" s="10">
        <f t="shared" si="206"/>
        <v>0</v>
      </c>
      <c r="G488" s="10">
        <f t="shared" si="206"/>
        <v>0</v>
      </c>
      <c r="H488" s="10">
        <f t="shared" si="206"/>
        <v>980</v>
      </c>
      <c r="I488" s="10">
        <f t="shared" si="206"/>
        <v>0</v>
      </c>
      <c r="J488" s="10">
        <f t="shared" si="206"/>
        <v>0</v>
      </c>
      <c r="K488" s="11">
        <f t="shared" si="206"/>
        <v>0</v>
      </c>
    </row>
    <row r="489" spans="1:11" ht="17.25" customHeight="1">
      <c r="A489" s="5"/>
      <c r="B489" s="6" t="s">
        <v>173</v>
      </c>
      <c r="C489" s="7">
        <f>SUM(D489:K489)</f>
        <v>6556</v>
      </c>
      <c r="D489" s="7">
        <v>230</v>
      </c>
      <c r="E489" s="7">
        <v>5111</v>
      </c>
      <c r="F489" s="7"/>
      <c r="G489" s="7"/>
      <c r="H489" s="7">
        <v>1215</v>
      </c>
      <c r="I489" s="7"/>
      <c r="J489" s="7"/>
      <c r="K489" s="7"/>
    </row>
    <row r="490" spans="3:11" ht="17.25" customHeight="1">
      <c r="C490" s="8">
        <f>SUM(D490:K490)</f>
        <v>0</v>
      </c>
      <c r="D490" s="7"/>
      <c r="E490" s="7">
        <v>0</v>
      </c>
      <c r="F490" s="7"/>
      <c r="G490" s="7"/>
      <c r="H490" s="7"/>
      <c r="I490" s="7"/>
      <c r="J490" s="7"/>
      <c r="K490" s="7"/>
    </row>
    <row r="491" spans="1:11" ht="17.25" customHeight="1">
      <c r="A491" s="37"/>
      <c r="B491" s="37"/>
      <c r="C491" s="10">
        <f aca="true" t="shared" si="207" ref="C491:K491">C489+C490</f>
        <v>6556</v>
      </c>
      <c r="D491" s="10">
        <f t="shared" si="207"/>
        <v>230</v>
      </c>
      <c r="E491" s="10">
        <f t="shared" si="207"/>
        <v>5111</v>
      </c>
      <c r="F491" s="10">
        <f t="shared" si="207"/>
        <v>0</v>
      </c>
      <c r="G491" s="10">
        <f t="shared" si="207"/>
        <v>0</v>
      </c>
      <c r="H491" s="10">
        <f t="shared" si="207"/>
        <v>1215</v>
      </c>
      <c r="I491" s="10">
        <f t="shared" si="207"/>
        <v>0</v>
      </c>
      <c r="J491" s="10">
        <f t="shared" si="207"/>
        <v>0</v>
      </c>
      <c r="K491" s="11">
        <f t="shared" si="207"/>
        <v>0</v>
      </c>
    </row>
    <row r="492" spans="1:11" ht="17.25" customHeight="1">
      <c r="A492" s="12" t="s">
        <v>152</v>
      </c>
      <c r="B492" s="13" t="s">
        <v>3</v>
      </c>
      <c r="C492" s="14">
        <f aca="true" t="shared" si="208" ref="C492:K492">C429+C432+C435+C438+C441+C444+C447+C450+C453+C456+C459+C462+C465+C468+C471+C474+C477+C480+C483+C486+C489</f>
        <v>782564</v>
      </c>
      <c r="D492" s="14">
        <f t="shared" si="208"/>
        <v>535093</v>
      </c>
      <c r="E492" s="14">
        <f t="shared" si="208"/>
        <v>194151</v>
      </c>
      <c r="F492" s="14">
        <f t="shared" si="208"/>
        <v>0</v>
      </c>
      <c r="G492" s="14">
        <f t="shared" si="208"/>
        <v>0</v>
      </c>
      <c r="H492" s="14">
        <f t="shared" si="208"/>
        <v>53320</v>
      </c>
      <c r="I492" s="14">
        <f t="shared" si="208"/>
        <v>0</v>
      </c>
      <c r="J492" s="14">
        <f t="shared" si="208"/>
        <v>0</v>
      </c>
      <c r="K492" s="14">
        <f t="shared" si="208"/>
        <v>0</v>
      </c>
    </row>
    <row r="493" spans="2:11" ht="17.25" customHeight="1">
      <c r="B493" s="21" t="s">
        <v>290</v>
      </c>
      <c r="C493" s="8">
        <f aca="true" t="shared" si="209" ref="C493:K493">C430+C433+C436+C439+C442+C445+C448+C451+C454+C457+C460+C463+C466+C469+C472+C475+C478+C481+C484+C487+C490</f>
        <v>0</v>
      </c>
      <c r="D493" s="7">
        <f t="shared" si="209"/>
        <v>-1200</v>
      </c>
      <c r="E493" s="7">
        <f t="shared" si="209"/>
        <v>2784</v>
      </c>
      <c r="F493" s="7">
        <f t="shared" si="209"/>
        <v>0</v>
      </c>
      <c r="G493" s="7">
        <f t="shared" si="209"/>
        <v>0</v>
      </c>
      <c r="H493" s="7">
        <f t="shared" si="209"/>
        <v>-1584</v>
      </c>
      <c r="I493" s="7">
        <f t="shared" si="209"/>
        <v>0</v>
      </c>
      <c r="J493" s="7">
        <f t="shared" si="209"/>
        <v>0</v>
      </c>
      <c r="K493" s="7">
        <f t="shared" si="209"/>
        <v>0</v>
      </c>
    </row>
    <row r="494" spans="1:11" ht="17.25" customHeight="1">
      <c r="A494" s="38"/>
      <c r="B494" s="38"/>
      <c r="C494" s="15">
        <f aca="true" t="shared" si="210" ref="C494:K494">C492+C493</f>
        <v>782564</v>
      </c>
      <c r="D494" s="16">
        <f t="shared" si="210"/>
        <v>533893</v>
      </c>
      <c r="E494" s="16">
        <f t="shared" si="210"/>
        <v>196935</v>
      </c>
      <c r="F494" s="16">
        <f t="shared" si="210"/>
        <v>0</v>
      </c>
      <c r="G494" s="16">
        <f t="shared" si="210"/>
        <v>0</v>
      </c>
      <c r="H494" s="16">
        <f t="shared" si="210"/>
        <v>51736</v>
      </c>
      <c r="I494" s="16">
        <f t="shared" si="210"/>
        <v>0</v>
      </c>
      <c r="J494" s="16">
        <f t="shared" si="210"/>
        <v>0</v>
      </c>
      <c r="K494" s="16">
        <f t="shared" si="210"/>
        <v>0</v>
      </c>
    </row>
    <row r="495" spans="1:11" ht="17.25" customHeight="1">
      <c r="A495" s="5" t="s">
        <v>174</v>
      </c>
      <c r="B495" s="6" t="s">
        <v>175</v>
      </c>
      <c r="C495" s="7">
        <f>SUM(D495:K495)</f>
        <v>164008</v>
      </c>
      <c r="D495" s="7">
        <v>117033</v>
      </c>
      <c r="E495" s="7">
        <v>43275</v>
      </c>
      <c r="F495" s="7"/>
      <c r="G495" s="7"/>
      <c r="H495" s="7">
        <v>3700</v>
      </c>
      <c r="I495" s="7"/>
      <c r="J495" s="7"/>
      <c r="K495" s="7"/>
    </row>
    <row r="496" spans="3:11" ht="17.25" customHeight="1">
      <c r="C496" s="8">
        <f>SUM(D496:K496)</f>
        <v>0</v>
      </c>
      <c r="D496" s="7">
        <v>0</v>
      </c>
      <c r="E496" s="7">
        <v>-1000</v>
      </c>
      <c r="F496" s="7"/>
      <c r="G496" s="7"/>
      <c r="H496" s="7">
        <v>1000</v>
      </c>
      <c r="I496" s="7"/>
      <c r="J496" s="7"/>
      <c r="K496" s="7"/>
    </row>
    <row r="497" spans="1:11" ht="17.25" customHeight="1">
      <c r="A497" s="37"/>
      <c r="B497" s="37"/>
      <c r="C497" s="10">
        <f aca="true" t="shared" si="211" ref="C497:K497">C495+C496</f>
        <v>164008</v>
      </c>
      <c r="D497" s="10">
        <f t="shared" si="211"/>
        <v>117033</v>
      </c>
      <c r="E497" s="10">
        <f t="shared" si="211"/>
        <v>42275</v>
      </c>
      <c r="F497" s="10">
        <f t="shared" si="211"/>
        <v>0</v>
      </c>
      <c r="G497" s="10">
        <f t="shared" si="211"/>
        <v>0</v>
      </c>
      <c r="H497" s="10">
        <f t="shared" si="211"/>
        <v>4700</v>
      </c>
      <c r="I497" s="10">
        <f t="shared" si="211"/>
        <v>0</v>
      </c>
      <c r="J497" s="10">
        <f t="shared" si="211"/>
        <v>0</v>
      </c>
      <c r="K497" s="11">
        <f t="shared" si="211"/>
        <v>0</v>
      </c>
    </row>
    <row r="498" spans="1:11" ht="17.25" customHeight="1">
      <c r="A498" s="12" t="s">
        <v>174</v>
      </c>
      <c r="B498" s="13" t="s">
        <v>3</v>
      </c>
      <c r="C498" s="14">
        <f aca="true" t="shared" si="212" ref="C498:K498">C495</f>
        <v>164008</v>
      </c>
      <c r="D498" s="14">
        <f t="shared" si="212"/>
        <v>117033</v>
      </c>
      <c r="E498" s="14">
        <f t="shared" si="212"/>
        <v>43275</v>
      </c>
      <c r="F498" s="14">
        <f t="shared" si="212"/>
        <v>0</v>
      </c>
      <c r="G498" s="14">
        <f t="shared" si="212"/>
        <v>0</v>
      </c>
      <c r="H498" s="14">
        <f t="shared" si="212"/>
        <v>3700</v>
      </c>
      <c r="I498" s="14">
        <f t="shared" si="212"/>
        <v>0</v>
      </c>
      <c r="J498" s="14">
        <f t="shared" si="212"/>
        <v>0</v>
      </c>
      <c r="K498" s="14">
        <f t="shared" si="212"/>
        <v>0</v>
      </c>
    </row>
    <row r="499" spans="3:11" ht="17.25" customHeight="1">
      <c r="C499" s="8">
        <f aca="true" t="shared" si="213" ref="C499:K499">C496</f>
        <v>0</v>
      </c>
      <c r="D499" s="7">
        <f t="shared" si="213"/>
        <v>0</v>
      </c>
      <c r="E499" s="7">
        <f t="shared" si="213"/>
        <v>-1000</v>
      </c>
      <c r="F499" s="7">
        <f t="shared" si="213"/>
        <v>0</v>
      </c>
      <c r="G499" s="7">
        <f t="shared" si="213"/>
        <v>0</v>
      </c>
      <c r="H499" s="7">
        <f t="shared" si="213"/>
        <v>1000</v>
      </c>
      <c r="I499" s="7">
        <f t="shared" si="213"/>
        <v>0</v>
      </c>
      <c r="J499" s="7">
        <f t="shared" si="213"/>
        <v>0</v>
      </c>
      <c r="K499" s="7">
        <f t="shared" si="213"/>
        <v>0</v>
      </c>
    </row>
    <row r="500" spans="1:11" ht="17.25" customHeight="1">
      <c r="A500" s="38"/>
      <c r="B500" s="38"/>
      <c r="C500" s="15">
        <f aca="true" t="shared" si="214" ref="C500:K500">C498+C499</f>
        <v>164008</v>
      </c>
      <c r="D500" s="16">
        <f t="shared" si="214"/>
        <v>117033</v>
      </c>
      <c r="E500" s="16">
        <f t="shared" si="214"/>
        <v>42275</v>
      </c>
      <c r="F500" s="16">
        <f t="shared" si="214"/>
        <v>0</v>
      </c>
      <c r="G500" s="16">
        <f t="shared" si="214"/>
        <v>0</v>
      </c>
      <c r="H500" s="16">
        <f t="shared" si="214"/>
        <v>4700</v>
      </c>
      <c r="I500" s="16">
        <f t="shared" si="214"/>
        <v>0</v>
      </c>
      <c r="J500" s="16">
        <f t="shared" si="214"/>
        <v>0</v>
      </c>
      <c r="K500" s="16">
        <f t="shared" si="214"/>
        <v>0</v>
      </c>
    </row>
    <row r="501" spans="1:11" ht="17.25" customHeight="1">
      <c r="A501" s="5" t="s">
        <v>176</v>
      </c>
      <c r="B501" s="6" t="s">
        <v>177</v>
      </c>
      <c r="C501" s="7">
        <f>SUM(D501:K501)</f>
        <v>82944</v>
      </c>
      <c r="D501" s="7">
        <v>28627</v>
      </c>
      <c r="E501" s="7">
        <v>49317</v>
      </c>
      <c r="F501" s="7"/>
      <c r="G501" s="7"/>
      <c r="H501" s="7">
        <v>5000</v>
      </c>
      <c r="I501" s="7"/>
      <c r="J501" s="7"/>
      <c r="K501" s="7"/>
    </row>
    <row r="502" spans="3:11" ht="17.25" customHeight="1">
      <c r="C502" s="8">
        <f>SUM(D502:K502)</f>
        <v>0</v>
      </c>
      <c r="D502" s="7"/>
      <c r="E502" s="7">
        <v>0</v>
      </c>
      <c r="F502" s="7"/>
      <c r="G502" s="7"/>
      <c r="H502" s="7"/>
      <c r="I502" s="7"/>
      <c r="J502" s="7"/>
      <c r="K502" s="7"/>
    </row>
    <row r="503" spans="1:11" ht="17.25" customHeight="1">
      <c r="A503" s="37"/>
      <c r="B503" s="37"/>
      <c r="C503" s="10">
        <f aca="true" t="shared" si="215" ref="C503:K503">C501+C502</f>
        <v>82944</v>
      </c>
      <c r="D503" s="10">
        <f t="shared" si="215"/>
        <v>28627</v>
      </c>
      <c r="E503" s="10">
        <f t="shared" si="215"/>
        <v>49317</v>
      </c>
      <c r="F503" s="10">
        <f t="shared" si="215"/>
        <v>0</v>
      </c>
      <c r="G503" s="10">
        <f t="shared" si="215"/>
        <v>0</v>
      </c>
      <c r="H503" s="10">
        <f t="shared" si="215"/>
        <v>5000</v>
      </c>
      <c r="I503" s="10">
        <f t="shared" si="215"/>
        <v>0</v>
      </c>
      <c r="J503" s="10">
        <f t="shared" si="215"/>
        <v>0</v>
      </c>
      <c r="K503" s="11">
        <f t="shared" si="215"/>
        <v>0</v>
      </c>
    </row>
    <row r="504" spans="1:11" ht="17.25" customHeight="1">
      <c r="A504" s="5"/>
      <c r="B504" s="6" t="s">
        <v>178</v>
      </c>
      <c r="C504" s="7">
        <f>SUM(D504:K504)</f>
        <v>339721</v>
      </c>
      <c r="D504" s="7">
        <v>172784</v>
      </c>
      <c r="E504" s="7">
        <v>164396</v>
      </c>
      <c r="F504" s="7"/>
      <c r="G504" s="7"/>
      <c r="H504" s="7">
        <v>2541</v>
      </c>
      <c r="I504" s="7"/>
      <c r="J504" s="7"/>
      <c r="K504" s="7"/>
    </row>
    <row r="505" spans="3:11" ht="17.25" customHeight="1">
      <c r="C505" s="8">
        <f>SUM(D505:K505)</f>
        <v>0</v>
      </c>
      <c r="D505" s="7"/>
      <c r="E505" s="7">
        <v>0</v>
      </c>
      <c r="F505" s="7"/>
      <c r="G505" s="7"/>
      <c r="H505" s="7"/>
      <c r="I505" s="7"/>
      <c r="J505" s="7"/>
      <c r="K505" s="7"/>
    </row>
    <row r="506" spans="1:11" ht="17.25" customHeight="1">
      <c r="A506" s="37"/>
      <c r="B506" s="37"/>
      <c r="C506" s="10">
        <f aca="true" t="shared" si="216" ref="C506:K506">C504+C505</f>
        <v>339721</v>
      </c>
      <c r="D506" s="10">
        <f t="shared" si="216"/>
        <v>172784</v>
      </c>
      <c r="E506" s="10">
        <f t="shared" si="216"/>
        <v>164396</v>
      </c>
      <c r="F506" s="10">
        <f t="shared" si="216"/>
        <v>0</v>
      </c>
      <c r="G506" s="10">
        <f t="shared" si="216"/>
        <v>0</v>
      </c>
      <c r="H506" s="10">
        <f t="shared" si="216"/>
        <v>2541</v>
      </c>
      <c r="I506" s="10">
        <f t="shared" si="216"/>
        <v>0</v>
      </c>
      <c r="J506" s="10">
        <f t="shared" si="216"/>
        <v>0</v>
      </c>
      <c r="K506" s="11">
        <f t="shared" si="216"/>
        <v>0</v>
      </c>
    </row>
    <row r="507" spans="1:11" ht="17.25" customHeight="1">
      <c r="A507" s="5"/>
      <c r="B507" s="6" t="s">
        <v>179</v>
      </c>
      <c r="C507" s="7">
        <f>SUM(D507:K507)</f>
        <v>170167</v>
      </c>
      <c r="D507" s="7">
        <v>74236</v>
      </c>
      <c r="E507" s="7">
        <v>90556</v>
      </c>
      <c r="F507" s="7"/>
      <c r="G507" s="7"/>
      <c r="H507" s="7">
        <v>5375</v>
      </c>
      <c r="I507" s="7"/>
      <c r="J507" s="7"/>
      <c r="K507" s="7"/>
    </row>
    <row r="508" spans="3:11" ht="17.25" customHeight="1">
      <c r="C508" s="8">
        <f>SUM(D508:K508)</f>
        <v>0</v>
      </c>
      <c r="D508" s="7"/>
      <c r="E508" s="7"/>
      <c r="F508" s="7"/>
      <c r="G508" s="7"/>
      <c r="H508" s="7"/>
      <c r="I508" s="7"/>
      <c r="J508" s="7"/>
      <c r="K508" s="7"/>
    </row>
    <row r="509" spans="1:11" ht="17.25" customHeight="1">
      <c r="A509" s="37"/>
      <c r="B509" s="37"/>
      <c r="C509" s="10">
        <f aca="true" t="shared" si="217" ref="C509:K509">C507+C508</f>
        <v>170167</v>
      </c>
      <c r="D509" s="10">
        <f t="shared" si="217"/>
        <v>74236</v>
      </c>
      <c r="E509" s="10">
        <f t="shared" si="217"/>
        <v>90556</v>
      </c>
      <c r="F509" s="10">
        <f t="shared" si="217"/>
        <v>0</v>
      </c>
      <c r="G509" s="10">
        <f t="shared" si="217"/>
        <v>0</v>
      </c>
      <c r="H509" s="10">
        <f t="shared" si="217"/>
        <v>5375</v>
      </c>
      <c r="I509" s="10">
        <f t="shared" si="217"/>
        <v>0</v>
      </c>
      <c r="J509" s="10">
        <f t="shared" si="217"/>
        <v>0</v>
      </c>
      <c r="K509" s="11">
        <f t="shared" si="217"/>
        <v>0</v>
      </c>
    </row>
    <row r="510" spans="1:11" ht="17.25" customHeight="1">
      <c r="A510" s="5"/>
      <c r="B510" s="6" t="s">
        <v>180</v>
      </c>
      <c r="C510" s="7">
        <f>SUM(D510:K510)</f>
        <v>43032</v>
      </c>
      <c r="D510" s="7">
        <v>22072</v>
      </c>
      <c r="E510" s="7">
        <v>18960</v>
      </c>
      <c r="F510" s="7"/>
      <c r="G510" s="7"/>
      <c r="H510" s="7">
        <v>2000</v>
      </c>
      <c r="I510" s="7"/>
      <c r="J510" s="7"/>
      <c r="K510" s="7"/>
    </row>
    <row r="511" spans="3:11" ht="17.25" customHeight="1">
      <c r="C511" s="8">
        <f>SUM(D511:K511)</f>
        <v>0</v>
      </c>
      <c r="D511" s="7"/>
      <c r="E511" s="7"/>
      <c r="F511" s="7"/>
      <c r="G511" s="7"/>
      <c r="H511" s="7"/>
      <c r="I511" s="7"/>
      <c r="J511" s="7"/>
      <c r="K511" s="7"/>
    </row>
    <row r="512" spans="1:11" ht="17.25" customHeight="1">
      <c r="A512" s="37"/>
      <c r="B512" s="37"/>
      <c r="C512" s="10">
        <f aca="true" t="shared" si="218" ref="C512:K512">C510+C511</f>
        <v>43032</v>
      </c>
      <c r="D512" s="10">
        <f t="shared" si="218"/>
        <v>22072</v>
      </c>
      <c r="E512" s="10">
        <f t="shared" si="218"/>
        <v>18960</v>
      </c>
      <c r="F512" s="10">
        <f t="shared" si="218"/>
        <v>0</v>
      </c>
      <c r="G512" s="10">
        <f t="shared" si="218"/>
        <v>0</v>
      </c>
      <c r="H512" s="10">
        <f t="shared" si="218"/>
        <v>2000</v>
      </c>
      <c r="I512" s="10">
        <f t="shared" si="218"/>
        <v>0</v>
      </c>
      <c r="J512" s="10">
        <f t="shared" si="218"/>
        <v>0</v>
      </c>
      <c r="K512" s="11">
        <f t="shared" si="218"/>
        <v>0</v>
      </c>
    </row>
    <row r="513" spans="1:11" ht="17.25" customHeight="1">
      <c r="A513" s="5"/>
      <c r="B513" s="6" t="s">
        <v>181</v>
      </c>
      <c r="C513" s="7">
        <f>SUM(D513:K513)</f>
        <v>87132</v>
      </c>
      <c r="D513" s="7">
        <v>33327</v>
      </c>
      <c r="E513" s="7">
        <v>51805</v>
      </c>
      <c r="F513" s="7"/>
      <c r="G513" s="7"/>
      <c r="H513" s="7">
        <v>2000</v>
      </c>
      <c r="I513" s="7"/>
      <c r="J513" s="7"/>
      <c r="K513" s="7"/>
    </row>
    <row r="514" spans="3:11" ht="17.25" customHeight="1">
      <c r="C514" s="8">
        <f>SUM(D514:K514)</f>
        <v>0</v>
      </c>
      <c r="D514" s="7"/>
      <c r="E514" s="7">
        <v>0</v>
      </c>
      <c r="F514" s="7"/>
      <c r="G514" s="7"/>
      <c r="H514" s="7"/>
      <c r="I514" s="7"/>
      <c r="J514" s="7"/>
      <c r="K514" s="7"/>
    </row>
    <row r="515" spans="1:11" ht="17.25" customHeight="1">
      <c r="A515" s="37"/>
      <c r="B515" s="37"/>
      <c r="C515" s="10">
        <f aca="true" t="shared" si="219" ref="C515:K515">C513+C514</f>
        <v>87132</v>
      </c>
      <c r="D515" s="10">
        <f t="shared" si="219"/>
        <v>33327</v>
      </c>
      <c r="E515" s="10">
        <f t="shared" si="219"/>
        <v>51805</v>
      </c>
      <c r="F515" s="10">
        <f t="shared" si="219"/>
        <v>0</v>
      </c>
      <c r="G515" s="10">
        <f t="shared" si="219"/>
        <v>0</v>
      </c>
      <c r="H515" s="10">
        <f t="shared" si="219"/>
        <v>2000</v>
      </c>
      <c r="I515" s="10">
        <f t="shared" si="219"/>
        <v>0</v>
      </c>
      <c r="J515" s="10">
        <f t="shared" si="219"/>
        <v>0</v>
      </c>
      <c r="K515" s="11">
        <f t="shared" si="219"/>
        <v>0</v>
      </c>
    </row>
    <row r="516" spans="1:11" ht="17.25" customHeight="1">
      <c r="A516" s="5"/>
      <c r="B516" s="6" t="s">
        <v>182</v>
      </c>
      <c r="C516" s="7">
        <f>SUM(D516:K516)</f>
        <v>44202</v>
      </c>
      <c r="D516" s="7">
        <v>16222</v>
      </c>
      <c r="E516" s="7">
        <v>26660</v>
      </c>
      <c r="F516" s="7"/>
      <c r="G516" s="7"/>
      <c r="H516" s="7">
        <v>1320</v>
      </c>
      <c r="I516" s="7"/>
      <c r="J516" s="7"/>
      <c r="K516" s="7"/>
    </row>
    <row r="517" spans="3:11" ht="17.25" customHeight="1">
      <c r="C517" s="8">
        <f>SUM(D517:K517)</f>
        <v>0</v>
      </c>
      <c r="D517" s="7"/>
      <c r="E517" s="7"/>
      <c r="F517" s="7"/>
      <c r="G517" s="7"/>
      <c r="H517" s="7"/>
      <c r="I517" s="7"/>
      <c r="J517" s="7"/>
      <c r="K517" s="7"/>
    </row>
    <row r="518" spans="1:11" ht="17.25" customHeight="1">
      <c r="A518" s="37"/>
      <c r="B518" s="37"/>
      <c r="C518" s="10">
        <f aca="true" t="shared" si="220" ref="C518:K518">C516+C517</f>
        <v>44202</v>
      </c>
      <c r="D518" s="10">
        <f t="shared" si="220"/>
        <v>16222</v>
      </c>
      <c r="E518" s="10">
        <f t="shared" si="220"/>
        <v>26660</v>
      </c>
      <c r="F518" s="10">
        <f t="shared" si="220"/>
        <v>0</v>
      </c>
      <c r="G518" s="10">
        <f t="shared" si="220"/>
        <v>0</v>
      </c>
      <c r="H518" s="10">
        <f t="shared" si="220"/>
        <v>1320</v>
      </c>
      <c r="I518" s="10">
        <f t="shared" si="220"/>
        <v>0</v>
      </c>
      <c r="J518" s="10">
        <f t="shared" si="220"/>
        <v>0</v>
      </c>
      <c r="K518" s="11">
        <f t="shared" si="220"/>
        <v>0</v>
      </c>
    </row>
    <row r="519" spans="1:11" ht="17.25" customHeight="1">
      <c r="A519" s="5"/>
      <c r="B519" s="6" t="s">
        <v>183</v>
      </c>
      <c r="C519" s="7">
        <f>SUM(D519:K519)</f>
        <v>59420</v>
      </c>
      <c r="D519" s="7">
        <v>34882</v>
      </c>
      <c r="E519" s="7">
        <v>21705</v>
      </c>
      <c r="F519" s="7"/>
      <c r="G519" s="7"/>
      <c r="H519" s="7">
        <v>2833</v>
      </c>
      <c r="I519" s="7"/>
      <c r="J519" s="7"/>
      <c r="K519" s="7"/>
    </row>
    <row r="520" spans="3:11" ht="17.25" customHeight="1">
      <c r="C520" s="8">
        <f>SUM(D520:K520)</f>
        <v>0</v>
      </c>
      <c r="D520" s="7"/>
      <c r="E520" s="7"/>
      <c r="F520" s="7"/>
      <c r="G520" s="7"/>
      <c r="H520" s="7"/>
      <c r="I520" s="7"/>
      <c r="J520" s="7"/>
      <c r="K520" s="7"/>
    </row>
    <row r="521" spans="1:11" ht="17.25" customHeight="1">
      <c r="A521" s="37"/>
      <c r="B521" s="37"/>
      <c r="C521" s="10">
        <f aca="true" t="shared" si="221" ref="C521:K521">C519+C520</f>
        <v>59420</v>
      </c>
      <c r="D521" s="10">
        <f t="shared" si="221"/>
        <v>34882</v>
      </c>
      <c r="E521" s="10">
        <f t="shared" si="221"/>
        <v>21705</v>
      </c>
      <c r="F521" s="10">
        <f t="shared" si="221"/>
        <v>0</v>
      </c>
      <c r="G521" s="10">
        <f t="shared" si="221"/>
        <v>0</v>
      </c>
      <c r="H521" s="10">
        <f t="shared" si="221"/>
        <v>2833</v>
      </c>
      <c r="I521" s="10">
        <f t="shared" si="221"/>
        <v>0</v>
      </c>
      <c r="J521" s="10">
        <f t="shared" si="221"/>
        <v>0</v>
      </c>
      <c r="K521" s="11">
        <f t="shared" si="221"/>
        <v>0</v>
      </c>
    </row>
    <row r="522" spans="1:11" ht="17.25" customHeight="1">
      <c r="A522" s="5"/>
      <c r="B522" s="6" t="s">
        <v>184</v>
      </c>
      <c r="C522" s="7">
        <f>SUM(D522:K522)</f>
        <v>48828</v>
      </c>
      <c r="D522" s="7">
        <v>25727</v>
      </c>
      <c r="E522" s="7">
        <v>21851</v>
      </c>
      <c r="F522" s="7"/>
      <c r="G522" s="7"/>
      <c r="H522" s="7">
        <v>1250</v>
      </c>
      <c r="I522" s="7"/>
      <c r="J522" s="7"/>
      <c r="K522" s="7"/>
    </row>
    <row r="523" spans="3:11" ht="17.25" customHeight="1">
      <c r="C523" s="8">
        <f>SUM(D523:K523)</f>
        <v>0</v>
      </c>
      <c r="D523" s="7"/>
      <c r="E523" s="7"/>
      <c r="F523" s="7"/>
      <c r="G523" s="7"/>
      <c r="H523" s="7"/>
      <c r="I523" s="7"/>
      <c r="J523" s="7"/>
      <c r="K523" s="7"/>
    </row>
    <row r="524" spans="1:11" ht="17.25" customHeight="1">
      <c r="A524" s="37"/>
      <c r="B524" s="37"/>
      <c r="C524" s="10">
        <f aca="true" t="shared" si="222" ref="C524:K524">C522+C523</f>
        <v>48828</v>
      </c>
      <c r="D524" s="10">
        <f t="shared" si="222"/>
        <v>25727</v>
      </c>
      <c r="E524" s="10">
        <f t="shared" si="222"/>
        <v>21851</v>
      </c>
      <c r="F524" s="10">
        <f t="shared" si="222"/>
        <v>0</v>
      </c>
      <c r="G524" s="10">
        <f t="shared" si="222"/>
        <v>0</v>
      </c>
      <c r="H524" s="10">
        <f t="shared" si="222"/>
        <v>1250</v>
      </c>
      <c r="I524" s="10">
        <f t="shared" si="222"/>
        <v>0</v>
      </c>
      <c r="J524" s="10">
        <f t="shared" si="222"/>
        <v>0</v>
      </c>
      <c r="K524" s="11">
        <f t="shared" si="222"/>
        <v>0</v>
      </c>
    </row>
    <row r="525" spans="1:11" ht="17.25" customHeight="1">
      <c r="A525" s="5"/>
      <c r="B525" s="6" t="s">
        <v>185</v>
      </c>
      <c r="C525" s="7">
        <f>SUM(D525:K525)</f>
        <v>20593</v>
      </c>
      <c r="D525" s="7">
        <v>11343</v>
      </c>
      <c r="E525" s="7">
        <v>7750</v>
      </c>
      <c r="F525" s="7"/>
      <c r="G525" s="7"/>
      <c r="H525" s="7">
        <v>1500</v>
      </c>
      <c r="I525" s="7"/>
      <c r="J525" s="7"/>
      <c r="K525" s="7"/>
    </row>
    <row r="526" spans="3:11" ht="17.25" customHeight="1">
      <c r="C526" s="8">
        <f>SUM(D526:K526)</f>
        <v>0</v>
      </c>
      <c r="D526" s="7"/>
      <c r="E526" s="7">
        <v>0</v>
      </c>
      <c r="F526" s="7"/>
      <c r="G526" s="7"/>
      <c r="H526" s="7"/>
      <c r="I526" s="7"/>
      <c r="J526" s="7"/>
      <c r="K526" s="7"/>
    </row>
    <row r="527" spans="1:11" ht="17.25" customHeight="1">
      <c r="A527" s="37"/>
      <c r="B527" s="37"/>
      <c r="C527" s="10">
        <f aca="true" t="shared" si="223" ref="C527:K527">C525+C526</f>
        <v>20593</v>
      </c>
      <c r="D527" s="10">
        <f t="shared" si="223"/>
        <v>11343</v>
      </c>
      <c r="E527" s="10">
        <f t="shared" si="223"/>
        <v>7750</v>
      </c>
      <c r="F527" s="10">
        <f t="shared" si="223"/>
        <v>0</v>
      </c>
      <c r="G527" s="10">
        <f t="shared" si="223"/>
        <v>0</v>
      </c>
      <c r="H527" s="10">
        <f t="shared" si="223"/>
        <v>1500</v>
      </c>
      <c r="I527" s="10">
        <f t="shared" si="223"/>
        <v>0</v>
      </c>
      <c r="J527" s="10">
        <f t="shared" si="223"/>
        <v>0</v>
      </c>
      <c r="K527" s="11">
        <f t="shared" si="223"/>
        <v>0</v>
      </c>
    </row>
    <row r="528" spans="1:11" ht="17.25" customHeight="1">
      <c r="A528" s="5"/>
      <c r="B528" s="6" t="s">
        <v>186</v>
      </c>
      <c r="C528" s="7">
        <f>SUM(D528:K528)</f>
        <v>18425</v>
      </c>
      <c r="D528" s="7">
        <v>7429</v>
      </c>
      <c r="E528" s="7">
        <v>9696</v>
      </c>
      <c r="F528" s="7"/>
      <c r="G528" s="7"/>
      <c r="H528" s="7">
        <v>1300</v>
      </c>
      <c r="I528" s="7"/>
      <c r="J528" s="7"/>
      <c r="K528" s="7"/>
    </row>
    <row r="529" spans="3:11" ht="17.25" customHeight="1">
      <c r="C529" s="8">
        <f>SUM(D529:K529)</f>
        <v>0</v>
      </c>
      <c r="D529" s="7"/>
      <c r="E529" s="7"/>
      <c r="F529" s="7"/>
      <c r="G529" s="7"/>
      <c r="H529" s="7"/>
      <c r="I529" s="7"/>
      <c r="J529" s="7"/>
      <c r="K529" s="7"/>
    </row>
    <row r="530" spans="1:11" ht="17.25" customHeight="1">
      <c r="A530" s="37"/>
      <c r="B530" s="37"/>
      <c r="C530" s="10">
        <f aca="true" t="shared" si="224" ref="C530:K530">C528+C529</f>
        <v>18425</v>
      </c>
      <c r="D530" s="10">
        <f t="shared" si="224"/>
        <v>7429</v>
      </c>
      <c r="E530" s="10">
        <f t="shared" si="224"/>
        <v>9696</v>
      </c>
      <c r="F530" s="10">
        <f t="shared" si="224"/>
        <v>0</v>
      </c>
      <c r="G530" s="10">
        <f t="shared" si="224"/>
        <v>0</v>
      </c>
      <c r="H530" s="10">
        <f t="shared" si="224"/>
        <v>1300</v>
      </c>
      <c r="I530" s="10">
        <f t="shared" si="224"/>
        <v>0</v>
      </c>
      <c r="J530" s="10">
        <f t="shared" si="224"/>
        <v>0</v>
      </c>
      <c r="K530" s="11">
        <f t="shared" si="224"/>
        <v>0</v>
      </c>
    </row>
    <row r="531" spans="1:11" ht="17.25" customHeight="1">
      <c r="A531" s="5"/>
      <c r="B531" s="6" t="s">
        <v>187</v>
      </c>
      <c r="C531" s="7">
        <f>SUM(D531:K531)</f>
        <v>43468</v>
      </c>
      <c r="D531" s="7">
        <v>17208</v>
      </c>
      <c r="E531" s="7">
        <v>25510</v>
      </c>
      <c r="F531" s="7"/>
      <c r="G531" s="7"/>
      <c r="H531" s="7">
        <v>750</v>
      </c>
      <c r="I531" s="7"/>
      <c r="J531" s="7"/>
      <c r="K531" s="7"/>
    </row>
    <row r="532" spans="3:11" ht="17.25" customHeight="1">
      <c r="C532" s="8">
        <f>SUM(D532:K532)</f>
        <v>0</v>
      </c>
      <c r="D532" s="7"/>
      <c r="E532" s="7">
        <v>-47</v>
      </c>
      <c r="F532" s="7"/>
      <c r="G532" s="7"/>
      <c r="H532" s="7">
        <v>47</v>
      </c>
      <c r="I532" s="7"/>
      <c r="J532" s="7"/>
      <c r="K532" s="7"/>
    </row>
    <row r="533" spans="1:11" ht="17.25" customHeight="1">
      <c r="A533" s="37"/>
      <c r="B533" s="37"/>
      <c r="C533" s="10">
        <f aca="true" t="shared" si="225" ref="C533:K533">C531+C532</f>
        <v>43468</v>
      </c>
      <c r="D533" s="10">
        <f t="shared" si="225"/>
        <v>17208</v>
      </c>
      <c r="E533" s="10">
        <f t="shared" si="225"/>
        <v>25463</v>
      </c>
      <c r="F533" s="10">
        <f t="shared" si="225"/>
        <v>0</v>
      </c>
      <c r="G533" s="10">
        <f t="shared" si="225"/>
        <v>0</v>
      </c>
      <c r="H533" s="10">
        <f t="shared" si="225"/>
        <v>797</v>
      </c>
      <c r="I533" s="10">
        <f t="shared" si="225"/>
        <v>0</v>
      </c>
      <c r="J533" s="10">
        <f t="shared" si="225"/>
        <v>0</v>
      </c>
      <c r="K533" s="11">
        <f t="shared" si="225"/>
        <v>0</v>
      </c>
    </row>
    <row r="534" spans="1:11" ht="17.25" customHeight="1">
      <c r="A534" s="5"/>
      <c r="B534" s="6" t="s">
        <v>188</v>
      </c>
      <c r="C534" s="7">
        <f>SUM(D534:K534)</f>
        <v>125143</v>
      </c>
      <c r="D534" s="7">
        <v>57057</v>
      </c>
      <c r="E534" s="7">
        <v>65686</v>
      </c>
      <c r="F534" s="7"/>
      <c r="G534" s="7"/>
      <c r="H534" s="7">
        <v>2400</v>
      </c>
      <c r="I534" s="7"/>
      <c r="J534" s="7"/>
      <c r="K534" s="7"/>
    </row>
    <row r="535" spans="3:11" ht="17.25" customHeight="1">
      <c r="C535" s="8">
        <f>SUM(D535:K535)</f>
        <v>0</v>
      </c>
      <c r="D535" s="7">
        <v>-4000</v>
      </c>
      <c r="E535" s="7">
        <v>4000</v>
      </c>
      <c r="F535" s="7"/>
      <c r="G535" s="7"/>
      <c r="H535" s="7"/>
      <c r="I535" s="7"/>
      <c r="J535" s="7"/>
      <c r="K535" s="7"/>
    </row>
    <row r="536" spans="1:11" ht="17.25" customHeight="1">
      <c r="A536" s="37"/>
      <c r="B536" s="37"/>
      <c r="C536" s="10">
        <f aca="true" t="shared" si="226" ref="C536:K536">C534+C535</f>
        <v>125143</v>
      </c>
      <c r="D536" s="10">
        <f t="shared" si="226"/>
        <v>53057</v>
      </c>
      <c r="E536" s="10">
        <f t="shared" si="226"/>
        <v>69686</v>
      </c>
      <c r="F536" s="10">
        <f t="shared" si="226"/>
        <v>0</v>
      </c>
      <c r="G536" s="10">
        <f t="shared" si="226"/>
        <v>0</v>
      </c>
      <c r="H536" s="10">
        <f t="shared" si="226"/>
        <v>2400</v>
      </c>
      <c r="I536" s="10">
        <f t="shared" si="226"/>
        <v>0</v>
      </c>
      <c r="J536" s="10">
        <f t="shared" si="226"/>
        <v>0</v>
      </c>
      <c r="K536" s="11">
        <f t="shared" si="226"/>
        <v>0</v>
      </c>
    </row>
    <row r="537" spans="1:11" ht="17.25" customHeight="1">
      <c r="A537" s="5"/>
      <c r="B537" s="6" t="s">
        <v>189</v>
      </c>
      <c r="C537" s="7">
        <f>SUM(D537:K537)</f>
        <v>58192</v>
      </c>
      <c r="D537" s="7">
        <v>35322</v>
      </c>
      <c r="E537" s="7">
        <v>22120</v>
      </c>
      <c r="F537" s="7"/>
      <c r="G537" s="7"/>
      <c r="H537" s="7">
        <v>750</v>
      </c>
      <c r="I537" s="7"/>
      <c r="J537" s="7"/>
      <c r="K537" s="7"/>
    </row>
    <row r="538" spans="3:11" ht="17.25" customHeight="1">
      <c r="C538" s="8">
        <f>SUM(D538:K538)</f>
        <v>0</v>
      </c>
      <c r="D538" s="7"/>
      <c r="E538" s="7"/>
      <c r="F538" s="7"/>
      <c r="G538" s="7"/>
      <c r="H538" s="7"/>
      <c r="I538" s="7"/>
      <c r="J538" s="7"/>
      <c r="K538" s="7"/>
    </row>
    <row r="539" spans="1:11" ht="17.25" customHeight="1">
      <c r="A539" s="37"/>
      <c r="B539" s="37"/>
      <c r="C539" s="10">
        <f aca="true" t="shared" si="227" ref="C539:K539">C537+C538</f>
        <v>58192</v>
      </c>
      <c r="D539" s="10">
        <f t="shared" si="227"/>
        <v>35322</v>
      </c>
      <c r="E539" s="10">
        <f t="shared" si="227"/>
        <v>22120</v>
      </c>
      <c r="F539" s="10">
        <f t="shared" si="227"/>
        <v>0</v>
      </c>
      <c r="G539" s="10">
        <f t="shared" si="227"/>
        <v>0</v>
      </c>
      <c r="H539" s="10">
        <f t="shared" si="227"/>
        <v>750</v>
      </c>
      <c r="I539" s="10">
        <f t="shared" si="227"/>
        <v>0</v>
      </c>
      <c r="J539" s="10">
        <f t="shared" si="227"/>
        <v>0</v>
      </c>
      <c r="K539" s="11">
        <f t="shared" si="227"/>
        <v>0</v>
      </c>
    </row>
    <row r="540" spans="1:11" ht="17.25" customHeight="1">
      <c r="A540" s="5"/>
      <c r="B540" s="6" t="s">
        <v>190</v>
      </c>
      <c r="C540" s="7">
        <f>SUM(D540:K540)</f>
        <v>236150</v>
      </c>
      <c r="D540" s="7">
        <v>15000</v>
      </c>
      <c r="E540" s="7">
        <v>221150</v>
      </c>
      <c r="F540" s="7"/>
      <c r="G540" s="7"/>
      <c r="H540" s="7"/>
      <c r="I540" s="7"/>
      <c r="J540" s="7"/>
      <c r="K540" s="7"/>
    </row>
    <row r="541" spans="3:11" ht="17.25" customHeight="1">
      <c r="C541" s="8">
        <f>SUM(D541:K541)</f>
        <v>69556</v>
      </c>
      <c r="D541" s="7"/>
      <c r="E541" s="7">
        <v>66168</v>
      </c>
      <c r="F541" s="7"/>
      <c r="G541" s="7"/>
      <c r="H541" s="7">
        <v>3388</v>
      </c>
      <c r="I541" s="7"/>
      <c r="J541" s="7"/>
      <c r="K541" s="7"/>
    </row>
    <row r="542" spans="1:11" ht="17.25" customHeight="1">
      <c r="A542" s="37"/>
      <c r="B542" s="37"/>
      <c r="C542" s="10">
        <f aca="true" t="shared" si="228" ref="C542:K542">C540+C541</f>
        <v>305706</v>
      </c>
      <c r="D542" s="10">
        <f t="shared" si="228"/>
        <v>15000</v>
      </c>
      <c r="E542" s="10">
        <f t="shared" si="228"/>
        <v>287318</v>
      </c>
      <c r="F542" s="10">
        <f t="shared" si="228"/>
        <v>0</v>
      </c>
      <c r="G542" s="10">
        <f t="shared" si="228"/>
        <v>0</v>
      </c>
      <c r="H542" s="10">
        <f t="shared" si="228"/>
        <v>3388</v>
      </c>
      <c r="I542" s="10">
        <f t="shared" si="228"/>
        <v>0</v>
      </c>
      <c r="J542" s="10">
        <f t="shared" si="228"/>
        <v>0</v>
      </c>
      <c r="K542" s="11">
        <f t="shared" si="228"/>
        <v>0</v>
      </c>
    </row>
    <row r="543" spans="1:11" ht="17.25" customHeight="1">
      <c r="A543" s="5"/>
      <c r="B543" s="6" t="s">
        <v>191</v>
      </c>
      <c r="C543" s="7">
        <f>SUM(D543:K543)</f>
        <v>65887</v>
      </c>
      <c r="D543" s="7">
        <v>28677</v>
      </c>
      <c r="E543" s="7">
        <v>32370</v>
      </c>
      <c r="F543" s="7"/>
      <c r="G543" s="7"/>
      <c r="H543" s="7">
        <v>4840</v>
      </c>
      <c r="I543" s="7"/>
      <c r="J543" s="7"/>
      <c r="K543" s="7"/>
    </row>
    <row r="544" spans="3:11" ht="17.25" customHeight="1">
      <c r="C544" s="8">
        <f>SUM(D544:K544)</f>
        <v>2993</v>
      </c>
      <c r="D544" s="7">
        <v>1370</v>
      </c>
      <c r="E544" s="7">
        <v>1623</v>
      </c>
      <c r="F544" s="7"/>
      <c r="G544" s="7"/>
      <c r="H544" s="7"/>
      <c r="I544" s="7"/>
      <c r="J544" s="7"/>
      <c r="K544" s="7"/>
    </row>
    <row r="545" spans="1:11" ht="17.25" customHeight="1">
      <c r="A545" s="37"/>
      <c r="B545" s="37"/>
      <c r="C545" s="10">
        <f aca="true" t="shared" si="229" ref="C545:K545">C543+C544</f>
        <v>68880</v>
      </c>
      <c r="D545" s="10">
        <f t="shared" si="229"/>
        <v>30047</v>
      </c>
      <c r="E545" s="10">
        <f t="shared" si="229"/>
        <v>33993</v>
      </c>
      <c r="F545" s="10">
        <f t="shared" si="229"/>
        <v>0</v>
      </c>
      <c r="G545" s="10">
        <f t="shared" si="229"/>
        <v>0</v>
      </c>
      <c r="H545" s="10">
        <f t="shared" si="229"/>
        <v>4840</v>
      </c>
      <c r="I545" s="10">
        <f t="shared" si="229"/>
        <v>0</v>
      </c>
      <c r="J545" s="10">
        <f t="shared" si="229"/>
        <v>0</v>
      </c>
      <c r="K545" s="11">
        <f t="shared" si="229"/>
        <v>0</v>
      </c>
    </row>
    <row r="546" spans="1:11" ht="17.25" customHeight="1">
      <c r="A546" s="5"/>
      <c r="B546" s="6" t="s">
        <v>192</v>
      </c>
      <c r="C546" s="7">
        <f>SUM(D546:K546)</f>
        <v>34219</v>
      </c>
      <c r="D546" s="7">
        <v>5050</v>
      </c>
      <c r="E546" s="7">
        <v>24350</v>
      </c>
      <c r="F546" s="7"/>
      <c r="G546" s="7"/>
      <c r="H546" s="7">
        <v>4819</v>
      </c>
      <c r="I546" s="7"/>
      <c r="J546" s="7"/>
      <c r="K546" s="7"/>
    </row>
    <row r="547" spans="3:11" ht="17.25" customHeight="1">
      <c r="C547" s="8">
        <f>SUM(D547:K547)</f>
        <v>0</v>
      </c>
      <c r="D547" s="7"/>
      <c r="E547" s="7"/>
      <c r="F547" s="7"/>
      <c r="G547" s="7"/>
      <c r="H547" s="7"/>
      <c r="I547" s="7"/>
      <c r="J547" s="7"/>
      <c r="K547" s="7"/>
    </row>
    <row r="548" spans="1:11" ht="17.25" customHeight="1">
      <c r="A548" s="37"/>
      <c r="B548" s="37"/>
      <c r="C548" s="10">
        <f aca="true" t="shared" si="230" ref="C548:K548">C546+C547</f>
        <v>34219</v>
      </c>
      <c r="D548" s="10">
        <f t="shared" si="230"/>
        <v>5050</v>
      </c>
      <c r="E548" s="10">
        <f t="shared" si="230"/>
        <v>24350</v>
      </c>
      <c r="F548" s="10">
        <f t="shared" si="230"/>
        <v>0</v>
      </c>
      <c r="G548" s="10">
        <f t="shared" si="230"/>
        <v>0</v>
      </c>
      <c r="H548" s="10">
        <f t="shared" si="230"/>
        <v>4819</v>
      </c>
      <c r="I548" s="10">
        <f t="shared" si="230"/>
        <v>0</v>
      </c>
      <c r="J548" s="10">
        <f t="shared" si="230"/>
        <v>0</v>
      </c>
      <c r="K548" s="11">
        <f t="shared" si="230"/>
        <v>0</v>
      </c>
    </row>
    <row r="549" spans="1:11" ht="17.25" customHeight="1">
      <c r="A549" s="12" t="s">
        <v>176</v>
      </c>
      <c r="B549" s="13" t="s">
        <v>3</v>
      </c>
      <c r="C549" s="14">
        <f aca="true" t="shared" si="231" ref="C549:K549">C501+C504+C507+C510+C513+C516+C519+C522+C525+C528+C531+C534+C537+C540+C543+C546</f>
        <v>1477523</v>
      </c>
      <c r="D549" s="14">
        <f t="shared" si="231"/>
        <v>584963</v>
      </c>
      <c r="E549" s="14">
        <f t="shared" si="231"/>
        <v>853882</v>
      </c>
      <c r="F549" s="14">
        <f t="shared" si="231"/>
        <v>0</v>
      </c>
      <c r="G549" s="14">
        <f t="shared" si="231"/>
        <v>0</v>
      </c>
      <c r="H549" s="14">
        <f t="shared" si="231"/>
        <v>38678</v>
      </c>
      <c r="I549" s="14">
        <f t="shared" si="231"/>
        <v>0</v>
      </c>
      <c r="J549" s="14">
        <f t="shared" si="231"/>
        <v>0</v>
      </c>
      <c r="K549" s="14">
        <f t="shared" si="231"/>
        <v>0</v>
      </c>
    </row>
    <row r="550" spans="2:11" ht="17.25" customHeight="1">
      <c r="B550" s="21" t="s">
        <v>290</v>
      </c>
      <c r="C550" s="8">
        <f aca="true" t="shared" si="232" ref="C550:K550">C502+C505+C508+C511+C514+C517+C520+C523+C526+C529+C532+C535+C538+C541+C544+C547</f>
        <v>72549</v>
      </c>
      <c r="D550" s="7">
        <f t="shared" si="232"/>
        <v>-2630</v>
      </c>
      <c r="E550" s="7">
        <f t="shared" si="232"/>
        <v>71744</v>
      </c>
      <c r="F550" s="7">
        <f t="shared" si="232"/>
        <v>0</v>
      </c>
      <c r="G550" s="7">
        <f t="shared" si="232"/>
        <v>0</v>
      </c>
      <c r="H550" s="7">
        <f t="shared" si="232"/>
        <v>3435</v>
      </c>
      <c r="I550" s="7">
        <f t="shared" si="232"/>
        <v>0</v>
      </c>
      <c r="J550" s="7">
        <f t="shared" si="232"/>
        <v>0</v>
      </c>
      <c r="K550" s="7">
        <f t="shared" si="232"/>
        <v>0</v>
      </c>
    </row>
    <row r="551" spans="1:11" ht="17.25" customHeight="1">
      <c r="A551" s="38"/>
      <c r="B551" s="38"/>
      <c r="C551" s="15">
        <f aca="true" t="shared" si="233" ref="C551:K551">C549+C550</f>
        <v>1550072</v>
      </c>
      <c r="D551" s="16">
        <f t="shared" si="233"/>
        <v>582333</v>
      </c>
      <c r="E551" s="16">
        <f t="shared" si="233"/>
        <v>925626</v>
      </c>
      <c r="F551" s="16">
        <f t="shared" si="233"/>
        <v>0</v>
      </c>
      <c r="G551" s="16">
        <f t="shared" si="233"/>
        <v>0</v>
      </c>
      <c r="H551" s="16">
        <f t="shared" si="233"/>
        <v>42113</v>
      </c>
      <c r="I551" s="16">
        <f t="shared" si="233"/>
        <v>0</v>
      </c>
      <c r="J551" s="16">
        <f t="shared" si="233"/>
        <v>0</v>
      </c>
      <c r="K551" s="16">
        <f t="shared" si="233"/>
        <v>0</v>
      </c>
    </row>
    <row r="552" spans="1:11" ht="17.25" customHeight="1">
      <c r="A552" s="5" t="s">
        <v>193</v>
      </c>
      <c r="B552" s="6" t="s">
        <v>194</v>
      </c>
      <c r="C552" s="7">
        <f>SUM(D552:K552)</f>
        <v>323829</v>
      </c>
      <c r="D552" s="7">
        <v>10000</v>
      </c>
      <c r="E552" s="7">
        <v>313829</v>
      </c>
      <c r="F552" s="7"/>
      <c r="G552" s="7"/>
      <c r="H552" s="7"/>
      <c r="I552" s="7"/>
      <c r="J552" s="7"/>
      <c r="K552" s="7"/>
    </row>
    <row r="553" spans="3:11" ht="17.25" customHeight="1">
      <c r="C553" s="8">
        <f>SUM(D553:K553)</f>
        <v>-199710</v>
      </c>
      <c r="D553" s="7">
        <v>-2985</v>
      </c>
      <c r="E553" s="7">
        <v>-197104</v>
      </c>
      <c r="F553" s="7"/>
      <c r="G553" s="7"/>
      <c r="H553" s="7"/>
      <c r="I553" s="7"/>
      <c r="J553" s="7">
        <v>379</v>
      </c>
      <c r="K553" s="7"/>
    </row>
    <row r="554" spans="1:11" ht="17.25" customHeight="1">
      <c r="A554" s="37"/>
      <c r="B554" s="37"/>
      <c r="C554" s="10">
        <f aca="true" t="shared" si="234" ref="C554:K554">C552+C553</f>
        <v>124119</v>
      </c>
      <c r="D554" s="10">
        <f t="shared" si="234"/>
        <v>7015</v>
      </c>
      <c r="E554" s="10">
        <f t="shared" si="234"/>
        <v>116725</v>
      </c>
      <c r="F554" s="10">
        <f t="shared" si="234"/>
        <v>0</v>
      </c>
      <c r="G554" s="10">
        <f t="shared" si="234"/>
        <v>0</v>
      </c>
      <c r="H554" s="10">
        <f t="shared" si="234"/>
        <v>0</v>
      </c>
      <c r="I554" s="10">
        <f t="shared" si="234"/>
        <v>0</v>
      </c>
      <c r="J554" s="10">
        <f t="shared" si="234"/>
        <v>379</v>
      </c>
      <c r="K554" s="11">
        <f t="shared" si="234"/>
        <v>0</v>
      </c>
    </row>
    <row r="555" spans="1:11" ht="17.25" customHeight="1">
      <c r="A555" s="5"/>
      <c r="B555" s="6" t="s">
        <v>195</v>
      </c>
      <c r="C555" s="7">
        <f>SUM(D555:K555)</f>
        <v>282668</v>
      </c>
      <c r="D555" s="7">
        <v>243789</v>
      </c>
      <c r="E555" s="7">
        <v>38777</v>
      </c>
      <c r="F555" s="7"/>
      <c r="G555" s="7"/>
      <c r="H555" s="7"/>
      <c r="I555" s="7"/>
      <c r="J555" s="7">
        <v>102</v>
      </c>
      <c r="K555" s="7"/>
    </row>
    <row r="556" spans="3:11" ht="17.25" customHeight="1">
      <c r="C556" s="8">
        <f>SUM(D556:K556)</f>
        <v>74185</v>
      </c>
      <c r="D556" s="7">
        <v>71450</v>
      </c>
      <c r="E556" s="7">
        <v>2735</v>
      </c>
      <c r="F556" s="7"/>
      <c r="G556" s="7"/>
      <c r="H556" s="7"/>
      <c r="I556" s="7"/>
      <c r="J556" s="7"/>
      <c r="K556" s="7"/>
    </row>
    <row r="557" spans="1:11" ht="17.25" customHeight="1">
      <c r="A557" s="37"/>
      <c r="B557" s="37"/>
      <c r="C557" s="10">
        <f aca="true" t="shared" si="235" ref="C557:K557">C555+C556</f>
        <v>356853</v>
      </c>
      <c r="D557" s="10">
        <f t="shared" si="235"/>
        <v>315239</v>
      </c>
      <c r="E557" s="10">
        <f t="shared" si="235"/>
        <v>41512</v>
      </c>
      <c r="F557" s="10">
        <f t="shared" si="235"/>
        <v>0</v>
      </c>
      <c r="G557" s="10">
        <f t="shared" si="235"/>
        <v>0</v>
      </c>
      <c r="H557" s="10">
        <f t="shared" si="235"/>
        <v>0</v>
      </c>
      <c r="I557" s="10">
        <f t="shared" si="235"/>
        <v>0</v>
      </c>
      <c r="J557" s="10">
        <f t="shared" si="235"/>
        <v>102</v>
      </c>
      <c r="K557" s="11">
        <f t="shared" si="235"/>
        <v>0</v>
      </c>
    </row>
    <row r="558" spans="1:11" ht="17.25" customHeight="1">
      <c r="A558" s="5"/>
      <c r="B558" s="6" t="s">
        <v>196</v>
      </c>
      <c r="C558" s="7">
        <f>SUM(D558:K558)</f>
        <v>238740</v>
      </c>
      <c r="D558" s="7">
        <v>64820</v>
      </c>
      <c r="E558" s="7">
        <v>136500</v>
      </c>
      <c r="F558" s="7"/>
      <c r="G558" s="7"/>
      <c r="H558" s="7">
        <v>37420</v>
      </c>
      <c r="I558" s="7"/>
      <c r="J558" s="7"/>
      <c r="K558" s="7"/>
    </row>
    <row r="559" spans="3:11" ht="17.25" customHeight="1">
      <c r="C559" s="8">
        <f>SUM(D559:K559)</f>
        <v>0</v>
      </c>
      <c r="D559" s="7">
        <v>3060</v>
      </c>
      <c r="E559" s="7">
        <v>-3060</v>
      </c>
      <c r="F559" s="7"/>
      <c r="G559" s="7"/>
      <c r="H559" s="7"/>
      <c r="I559" s="7"/>
      <c r="J559" s="7"/>
      <c r="K559" s="7"/>
    </row>
    <row r="560" spans="1:11" ht="17.25" customHeight="1">
      <c r="A560" s="37"/>
      <c r="B560" s="37"/>
      <c r="C560" s="10">
        <f aca="true" t="shared" si="236" ref="C560:K560">C558+C559</f>
        <v>238740</v>
      </c>
      <c r="D560" s="10">
        <f t="shared" si="236"/>
        <v>67880</v>
      </c>
      <c r="E560" s="10">
        <f t="shared" si="236"/>
        <v>133440</v>
      </c>
      <c r="F560" s="10">
        <f t="shared" si="236"/>
        <v>0</v>
      </c>
      <c r="G560" s="10">
        <f t="shared" si="236"/>
        <v>0</v>
      </c>
      <c r="H560" s="10">
        <f t="shared" si="236"/>
        <v>37420</v>
      </c>
      <c r="I560" s="10">
        <f t="shared" si="236"/>
        <v>0</v>
      </c>
      <c r="J560" s="10">
        <f t="shared" si="236"/>
        <v>0</v>
      </c>
      <c r="K560" s="11">
        <f t="shared" si="236"/>
        <v>0</v>
      </c>
    </row>
    <row r="561" spans="1:11" ht="17.25" customHeight="1">
      <c r="A561" s="5"/>
      <c r="B561" s="6" t="s">
        <v>197</v>
      </c>
      <c r="C561" s="7">
        <f>SUM(D561:K561)</f>
        <v>38552</v>
      </c>
      <c r="D561" s="7">
        <v>15572</v>
      </c>
      <c r="E561" s="7">
        <v>21480</v>
      </c>
      <c r="F561" s="7"/>
      <c r="G561" s="7"/>
      <c r="H561" s="7">
        <v>1500</v>
      </c>
      <c r="I561" s="7"/>
      <c r="J561" s="7"/>
      <c r="K561" s="7"/>
    </row>
    <row r="562" spans="3:11" ht="17.25" customHeight="1">
      <c r="C562" s="8">
        <f>SUM(D562:K562)</f>
        <v>0</v>
      </c>
      <c r="D562" s="7"/>
      <c r="E562" s="7"/>
      <c r="F562" s="7"/>
      <c r="G562" s="7"/>
      <c r="H562" s="7"/>
      <c r="I562" s="7"/>
      <c r="J562" s="7"/>
      <c r="K562" s="7"/>
    </row>
    <row r="563" spans="1:11" ht="17.25" customHeight="1">
      <c r="A563" s="37"/>
      <c r="B563" s="37"/>
      <c r="C563" s="10">
        <f aca="true" t="shared" si="237" ref="C563:K563">C561+C562</f>
        <v>38552</v>
      </c>
      <c r="D563" s="10">
        <f t="shared" si="237"/>
        <v>15572</v>
      </c>
      <c r="E563" s="10">
        <f t="shared" si="237"/>
        <v>21480</v>
      </c>
      <c r="F563" s="10">
        <f t="shared" si="237"/>
        <v>0</v>
      </c>
      <c r="G563" s="10">
        <f t="shared" si="237"/>
        <v>0</v>
      </c>
      <c r="H563" s="10">
        <f t="shared" si="237"/>
        <v>1500</v>
      </c>
      <c r="I563" s="10">
        <f t="shared" si="237"/>
        <v>0</v>
      </c>
      <c r="J563" s="10">
        <f t="shared" si="237"/>
        <v>0</v>
      </c>
      <c r="K563" s="11">
        <f t="shared" si="237"/>
        <v>0</v>
      </c>
    </row>
    <row r="564" spans="1:11" ht="17.25" customHeight="1">
      <c r="A564" s="12" t="s">
        <v>193</v>
      </c>
      <c r="B564" s="13" t="s">
        <v>3</v>
      </c>
      <c r="C564" s="14">
        <f aca="true" t="shared" si="238" ref="C564:K564">C552+C555+C558+C561</f>
        <v>883789</v>
      </c>
      <c r="D564" s="14">
        <f t="shared" si="238"/>
        <v>334181</v>
      </c>
      <c r="E564" s="14">
        <f t="shared" si="238"/>
        <v>510586</v>
      </c>
      <c r="F564" s="14">
        <f t="shared" si="238"/>
        <v>0</v>
      </c>
      <c r="G564" s="14">
        <f t="shared" si="238"/>
        <v>0</v>
      </c>
      <c r="H564" s="14">
        <f t="shared" si="238"/>
        <v>38920</v>
      </c>
      <c r="I564" s="14">
        <f t="shared" si="238"/>
        <v>0</v>
      </c>
      <c r="J564" s="14">
        <f t="shared" si="238"/>
        <v>102</v>
      </c>
      <c r="K564" s="14">
        <f t="shared" si="238"/>
        <v>0</v>
      </c>
    </row>
    <row r="565" spans="2:11" ht="17.25" customHeight="1">
      <c r="B565" s="21" t="s">
        <v>290</v>
      </c>
      <c r="C565" s="8">
        <f aca="true" t="shared" si="239" ref="C565:K565">C553+C556+C559+C562</f>
        <v>-125525</v>
      </c>
      <c r="D565" s="7">
        <f t="shared" si="239"/>
        <v>71525</v>
      </c>
      <c r="E565" s="7">
        <f t="shared" si="239"/>
        <v>-197429</v>
      </c>
      <c r="F565" s="7">
        <f t="shared" si="239"/>
        <v>0</v>
      </c>
      <c r="G565" s="7">
        <f t="shared" si="239"/>
        <v>0</v>
      </c>
      <c r="H565" s="7">
        <f t="shared" si="239"/>
        <v>0</v>
      </c>
      <c r="I565" s="7">
        <f t="shared" si="239"/>
        <v>0</v>
      </c>
      <c r="J565" s="7">
        <f t="shared" si="239"/>
        <v>379</v>
      </c>
      <c r="K565" s="7">
        <f t="shared" si="239"/>
        <v>0</v>
      </c>
    </row>
    <row r="566" spans="1:11" ht="17.25" customHeight="1">
      <c r="A566" s="38"/>
      <c r="B566" s="38"/>
      <c r="C566" s="15">
        <f aca="true" t="shared" si="240" ref="C566:K566">C564+C565</f>
        <v>758264</v>
      </c>
      <c r="D566" s="16">
        <f t="shared" si="240"/>
        <v>405706</v>
      </c>
      <c r="E566" s="16">
        <f t="shared" si="240"/>
        <v>313157</v>
      </c>
      <c r="F566" s="16">
        <f t="shared" si="240"/>
        <v>0</v>
      </c>
      <c r="G566" s="16">
        <f t="shared" si="240"/>
        <v>0</v>
      </c>
      <c r="H566" s="16">
        <f t="shared" si="240"/>
        <v>38920</v>
      </c>
      <c r="I566" s="16">
        <f t="shared" si="240"/>
        <v>0</v>
      </c>
      <c r="J566" s="16">
        <f t="shared" si="240"/>
        <v>481</v>
      </c>
      <c r="K566" s="16">
        <f t="shared" si="240"/>
        <v>0</v>
      </c>
    </row>
    <row r="567" spans="1:11" ht="17.25" customHeight="1">
      <c r="A567" s="5" t="s">
        <v>198</v>
      </c>
      <c r="B567" s="6" t="s">
        <v>199</v>
      </c>
      <c r="C567" s="7">
        <f>SUM(D567:K567)</f>
        <v>235361</v>
      </c>
      <c r="D567" s="7">
        <v>130578</v>
      </c>
      <c r="E567" s="7">
        <v>42333</v>
      </c>
      <c r="F567" s="7">
        <v>23000</v>
      </c>
      <c r="G567" s="7"/>
      <c r="H567" s="7">
        <v>39450</v>
      </c>
      <c r="I567" s="7"/>
      <c r="J567" s="7"/>
      <c r="K567" s="7"/>
    </row>
    <row r="568" spans="3:11" ht="17.25" customHeight="1">
      <c r="C568" s="8">
        <f>SUM(D568:K568)</f>
        <v>-27607</v>
      </c>
      <c r="D568" s="7"/>
      <c r="E568" s="7">
        <v>-2719</v>
      </c>
      <c r="F568" s="7"/>
      <c r="G568" s="7"/>
      <c r="H568" s="7">
        <v>-24888</v>
      </c>
      <c r="I568" s="7"/>
      <c r="J568" s="7"/>
      <c r="K568" s="7"/>
    </row>
    <row r="569" spans="1:11" ht="17.25" customHeight="1">
      <c r="A569" s="37"/>
      <c r="B569" s="37"/>
      <c r="C569" s="10">
        <f aca="true" t="shared" si="241" ref="C569:K569">C567+C568</f>
        <v>207754</v>
      </c>
      <c r="D569" s="10">
        <f t="shared" si="241"/>
        <v>130578</v>
      </c>
      <c r="E569" s="10">
        <f t="shared" si="241"/>
        <v>39614</v>
      </c>
      <c r="F569" s="10">
        <f t="shared" si="241"/>
        <v>23000</v>
      </c>
      <c r="G569" s="10">
        <f t="shared" si="241"/>
        <v>0</v>
      </c>
      <c r="H569" s="10">
        <f t="shared" si="241"/>
        <v>14562</v>
      </c>
      <c r="I569" s="10">
        <f t="shared" si="241"/>
        <v>0</v>
      </c>
      <c r="J569" s="10">
        <f t="shared" si="241"/>
        <v>0</v>
      </c>
      <c r="K569" s="11">
        <f t="shared" si="241"/>
        <v>0</v>
      </c>
    </row>
    <row r="570" spans="1:11" ht="17.25" customHeight="1">
      <c r="A570" s="12" t="s">
        <v>198</v>
      </c>
      <c r="B570" s="13" t="s">
        <v>3</v>
      </c>
      <c r="C570" s="14">
        <f aca="true" t="shared" si="242" ref="C570:K570">C567</f>
        <v>235361</v>
      </c>
      <c r="D570" s="14">
        <f t="shared" si="242"/>
        <v>130578</v>
      </c>
      <c r="E570" s="14">
        <f t="shared" si="242"/>
        <v>42333</v>
      </c>
      <c r="F570" s="14">
        <f t="shared" si="242"/>
        <v>23000</v>
      </c>
      <c r="G570" s="14">
        <f t="shared" si="242"/>
        <v>0</v>
      </c>
      <c r="H570" s="14">
        <f t="shared" si="242"/>
        <v>39450</v>
      </c>
      <c r="I570" s="14">
        <f t="shared" si="242"/>
        <v>0</v>
      </c>
      <c r="J570" s="14">
        <f t="shared" si="242"/>
        <v>0</v>
      </c>
      <c r="K570" s="14">
        <f t="shared" si="242"/>
        <v>0</v>
      </c>
    </row>
    <row r="571" spans="3:11" ht="17.25" customHeight="1">
      <c r="C571" s="8">
        <f aca="true" t="shared" si="243" ref="C571:K571">C568</f>
        <v>-27607</v>
      </c>
      <c r="D571" s="7">
        <f t="shared" si="243"/>
        <v>0</v>
      </c>
      <c r="E571" s="7">
        <f t="shared" si="243"/>
        <v>-2719</v>
      </c>
      <c r="F571" s="7">
        <f t="shared" si="243"/>
        <v>0</v>
      </c>
      <c r="G571" s="7">
        <f t="shared" si="243"/>
        <v>0</v>
      </c>
      <c r="H571" s="7">
        <f t="shared" si="243"/>
        <v>-24888</v>
      </c>
      <c r="I571" s="7">
        <f t="shared" si="243"/>
        <v>0</v>
      </c>
      <c r="J571" s="7">
        <f t="shared" si="243"/>
        <v>0</v>
      </c>
      <c r="K571" s="7">
        <f t="shared" si="243"/>
        <v>0</v>
      </c>
    </row>
    <row r="572" spans="1:11" ht="17.25" customHeight="1">
      <c r="A572" s="38"/>
      <c r="B572" s="38"/>
      <c r="C572" s="15">
        <f aca="true" t="shared" si="244" ref="C572:K572">C570+C571</f>
        <v>207754</v>
      </c>
      <c r="D572" s="16">
        <f t="shared" si="244"/>
        <v>130578</v>
      </c>
      <c r="E572" s="16">
        <f t="shared" si="244"/>
        <v>39614</v>
      </c>
      <c r="F572" s="16">
        <f t="shared" si="244"/>
        <v>23000</v>
      </c>
      <c r="G572" s="16">
        <f t="shared" si="244"/>
        <v>0</v>
      </c>
      <c r="H572" s="16">
        <f t="shared" si="244"/>
        <v>14562</v>
      </c>
      <c r="I572" s="16">
        <f t="shared" si="244"/>
        <v>0</v>
      </c>
      <c r="J572" s="16">
        <f t="shared" si="244"/>
        <v>0</v>
      </c>
      <c r="K572" s="16">
        <f t="shared" si="244"/>
        <v>0</v>
      </c>
    </row>
    <row r="573" spans="1:11" ht="17.25" customHeight="1">
      <c r="A573" s="17" t="s">
        <v>200</v>
      </c>
      <c r="B573" s="9" t="s">
        <v>3</v>
      </c>
      <c r="C573" s="18">
        <f aca="true" t="shared" si="245" ref="C573:K573">C426+C492+C498+C549+C564+C570</f>
        <v>4690035</v>
      </c>
      <c r="D573" s="18">
        <f t="shared" si="245"/>
        <v>2148183</v>
      </c>
      <c r="E573" s="18">
        <f t="shared" si="245"/>
        <v>2110544</v>
      </c>
      <c r="F573" s="18">
        <f t="shared" si="245"/>
        <v>162010</v>
      </c>
      <c r="G573" s="18">
        <f t="shared" si="245"/>
        <v>0</v>
      </c>
      <c r="H573" s="18">
        <f t="shared" si="245"/>
        <v>269196</v>
      </c>
      <c r="I573" s="18">
        <f t="shared" si="245"/>
        <v>0</v>
      </c>
      <c r="J573" s="18">
        <f t="shared" si="245"/>
        <v>102</v>
      </c>
      <c r="K573" s="18">
        <f t="shared" si="245"/>
        <v>0</v>
      </c>
    </row>
    <row r="574" spans="1:11" ht="17.25" customHeight="1">
      <c r="A574" s="39" t="s">
        <v>290</v>
      </c>
      <c r="B574" s="39"/>
      <c r="C574" s="18">
        <f aca="true" t="shared" si="246" ref="C574:K574">C427+C493+C499+C550+C565+C571</f>
        <v>-80583</v>
      </c>
      <c r="D574" s="18">
        <f t="shared" si="246"/>
        <v>67865</v>
      </c>
      <c r="E574" s="18">
        <f t="shared" si="246"/>
        <v>-115444</v>
      </c>
      <c r="F574" s="18">
        <f t="shared" si="246"/>
        <v>-11346</v>
      </c>
      <c r="G574" s="18">
        <f t="shared" si="246"/>
        <v>0</v>
      </c>
      <c r="H574" s="18">
        <f t="shared" si="246"/>
        <v>-22037</v>
      </c>
      <c r="I574" s="18">
        <f t="shared" si="246"/>
        <v>0</v>
      </c>
      <c r="J574" s="18">
        <f t="shared" si="246"/>
        <v>379</v>
      </c>
      <c r="K574" s="18">
        <f t="shared" si="246"/>
        <v>0</v>
      </c>
    </row>
    <row r="575" spans="1:11" ht="17.25" customHeight="1">
      <c r="A575" s="37"/>
      <c r="B575" s="37"/>
      <c r="C575" s="18">
        <f aca="true" t="shared" si="247" ref="C575:K575">C573+C574</f>
        <v>4609452</v>
      </c>
      <c r="D575" s="18">
        <f t="shared" si="247"/>
        <v>2216048</v>
      </c>
      <c r="E575" s="18">
        <f t="shared" si="247"/>
        <v>1995100</v>
      </c>
      <c r="F575" s="18">
        <f t="shared" si="247"/>
        <v>150664</v>
      </c>
      <c r="G575" s="18">
        <f t="shared" si="247"/>
        <v>0</v>
      </c>
      <c r="H575" s="18">
        <f t="shared" si="247"/>
        <v>247159</v>
      </c>
      <c r="I575" s="18">
        <f t="shared" si="247"/>
        <v>0</v>
      </c>
      <c r="J575" s="18">
        <f t="shared" si="247"/>
        <v>481</v>
      </c>
      <c r="K575" s="18">
        <f t="shared" si="247"/>
        <v>0</v>
      </c>
    </row>
    <row r="576" spans="1:11" ht="17.25" customHeight="1">
      <c r="A576" s="36" t="s">
        <v>201</v>
      </c>
      <c r="B576" s="36"/>
      <c r="C576" s="36"/>
      <c r="D576" s="36"/>
      <c r="E576" s="36"/>
      <c r="F576" s="36"/>
      <c r="G576" s="36"/>
      <c r="H576" s="36"/>
      <c r="I576" s="36"/>
      <c r="J576" s="36"/>
      <c r="K576" s="36"/>
    </row>
    <row r="577" spans="1:11" ht="17.25" customHeight="1">
      <c r="A577" s="5" t="s">
        <v>202</v>
      </c>
      <c r="B577" s="6" t="s">
        <v>203</v>
      </c>
      <c r="C577" s="7">
        <f>SUM(D577:K577)</f>
        <v>628508</v>
      </c>
      <c r="D577" s="7">
        <v>519968</v>
      </c>
      <c r="E577" s="7">
        <v>104740</v>
      </c>
      <c r="F577" s="7"/>
      <c r="G577" s="7"/>
      <c r="H577" s="7">
        <v>3800</v>
      </c>
      <c r="I577" s="7"/>
      <c r="J577" s="7"/>
      <c r="K577" s="7"/>
    </row>
    <row r="578" spans="3:11" ht="17.25" customHeight="1">
      <c r="C578" s="8">
        <f>SUM(D578:K578)</f>
        <v>1477</v>
      </c>
      <c r="D578" s="7">
        <v>2877</v>
      </c>
      <c r="E578" s="7">
        <v>-1400</v>
      </c>
      <c r="F578" s="7"/>
      <c r="G578" s="7"/>
      <c r="H578" s="7"/>
      <c r="I578" s="7"/>
      <c r="J578" s="7"/>
      <c r="K578" s="7"/>
    </row>
    <row r="579" spans="1:11" ht="17.25" customHeight="1">
      <c r="A579" s="37"/>
      <c r="B579" s="37"/>
      <c r="C579" s="10">
        <f aca="true" t="shared" si="248" ref="C579:K579">C577+C578</f>
        <v>629985</v>
      </c>
      <c r="D579" s="10">
        <f t="shared" si="248"/>
        <v>522845</v>
      </c>
      <c r="E579" s="10">
        <f t="shared" si="248"/>
        <v>103340</v>
      </c>
      <c r="F579" s="10">
        <f t="shared" si="248"/>
        <v>0</v>
      </c>
      <c r="G579" s="10">
        <f t="shared" si="248"/>
        <v>0</v>
      </c>
      <c r="H579" s="10">
        <f t="shared" si="248"/>
        <v>3800</v>
      </c>
      <c r="I579" s="10">
        <f t="shared" si="248"/>
        <v>0</v>
      </c>
      <c r="J579" s="10">
        <f t="shared" si="248"/>
        <v>0</v>
      </c>
      <c r="K579" s="11">
        <f t="shared" si="248"/>
        <v>0</v>
      </c>
    </row>
    <row r="580" spans="1:11" ht="17.25" customHeight="1">
      <c r="A580" s="5"/>
      <c r="B580" s="6" t="s">
        <v>204</v>
      </c>
      <c r="C580" s="7">
        <f>SUM(D580:K580)</f>
        <v>1220283</v>
      </c>
      <c r="D580" s="7">
        <v>880761</v>
      </c>
      <c r="E580" s="7">
        <v>335815</v>
      </c>
      <c r="F580" s="7"/>
      <c r="G580" s="7"/>
      <c r="H580" s="7">
        <v>3707</v>
      </c>
      <c r="I580" s="7"/>
      <c r="J580" s="7"/>
      <c r="K580" s="7"/>
    </row>
    <row r="581" spans="3:11" ht="17.25" customHeight="1">
      <c r="C581" s="8">
        <f>SUM(D581:K581)</f>
        <v>0</v>
      </c>
      <c r="D581" s="7"/>
      <c r="E581" s="7">
        <v>0</v>
      </c>
      <c r="F581" s="7"/>
      <c r="G581" s="7"/>
      <c r="H581" s="7"/>
      <c r="I581" s="7"/>
      <c r="J581" s="7"/>
      <c r="K581" s="7"/>
    </row>
    <row r="582" spans="1:11" ht="17.25" customHeight="1">
      <c r="A582" s="37"/>
      <c r="B582" s="37"/>
      <c r="C582" s="10">
        <f aca="true" t="shared" si="249" ref="C582:K582">C580+C581</f>
        <v>1220283</v>
      </c>
      <c r="D582" s="10">
        <f t="shared" si="249"/>
        <v>880761</v>
      </c>
      <c r="E582" s="10">
        <f t="shared" si="249"/>
        <v>335815</v>
      </c>
      <c r="F582" s="10">
        <f t="shared" si="249"/>
        <v>0</v>
      </c>
      <c r="G582" s="10">
        <f t="shared" si="249"/>
        <v>0</v>
      </c>
      <c r="H582" s="10">
        <f t="shared" si="249"/>
        <v>3707</v>
      </c>
      <c r="I582" s="10">
        <f t="shared" si="249"/>
        <v>0</v>
      </c>
      <c r="J582" s="10">
        <f t="shared" si="249"/>
        <v>0</v>
      </c>
      <c r="K582" s="11">
        <f t="shared" si="249"/>
        <v>0</v>
      </c>
    </row>
    <row r="583" spans="1:11" ht="17.25" customHeight="1">
      <c r="A583" s="5"/>
      <c r="B583" s="6" t="s">
        <v>205</v>
      </c>
      <c r="C583" s="7">
        <f>SUM(D583:K583)</f>
        <v>1044090</v>
      </c>
      <c r="D583" s="7">
        <v>805958</v>
      </c>
      <c r="E583" s="7">
        <v>227048</v>
      </c>
      <c r="F583" s="7"/>
      <c r="G583" s="7"/>
      <c r="H583" s="7">
        <v>11084</v>
      </c>
      <c r="I583" s="7"/>
      <c r="J583" s="7"/>
      <c r="K583" s="7"/>
    </row>
    <row r="584" spans="3:11" ht="17.25" customHeight="1">
      <c r="C584" s="8">
        <f>SUM(D584:K584)</f>
        <v>19225</v>
      </c>
      <c r="D584" s="7">
        <v>3491</v>
      </c>
      <c r="E584" s="7">
        <v>15734</v>
      </c>
      <c r="F584" s="7"/>
      <c r="G584" s="7"/>
      <c r="H584" s="7">
        <v>0</v>
      </c>
      <c r="I584" s="7"/>
      <c r="J584" s="7"/>
      <c r="K584" s="7"/>
    </row>
    <row r="585" spans="1:11" ht="17.25" customHeight="1">
      <c r="A585" s="37"/>
      <c r="B585" s="37"/>
      <c r="C585" s="10">
        <f aca="true" t="shared" si="250" ref="C585:K585">C583+C584</f>
        <v>1063315</v>
      </c>
      <c r="D585" s="10">
        <f t="shared" si="250"/>
        <v>809449</v>
      </c>
      <c r="E585" s="10">
        <f t="shared" si="250"/>
        <v>242782</v>
      </c>
      <c r="F585" s="10">
        <f t="shared" si="250"/>
        <v>0</v>
      </c>
      <c r="G585" s="10">
        <f t="shared" si="250"/>
        <v>0</v>
      </c>
      <c r="H585" s="10">
        <f t="shared" si="250"/>
        <v>11084</v>
      </c>
      <c r="I585" s="10">
        <f t="shared" si="250"/>
        <v>0</v>
      </c>
      <c r="J585" s="10">
        <f t="shared" si="250"/>
        <v>0</v>
      </c>
      <c r="K585" s="11">
        <f t="shared" si="250"/>
        <v>0</v>
      </c>
    </row>
    <row r="586" spans="1:11" ht="17.25" customHeight="1">
      <c r="A586" s="5"/>
      <c r="B586" s="6" t="s">
        <v>206</v>
      </c>
      <c r="C586" s="7">
        <f>SUM(D586:K586)</f>
        <v>932969</v>
      </c>
      <c r="D586" s="7">
        <v>744217</v>
      </c>
      <c r="E586" s="7">
        <v>186002</v>
      </c>
      <c r="F586" s="7"/>
      <c r="G586" s="7"/>
      <c r="H586" s="7">
        <v>2750</v>
      </c>
      <c r="I586" s="7"/>
      <c r="J586" s="7"/>
      <c r="K586" s="7"/>
    </row>
    <row r="587" spans="3:11" ht="17.25" customHeight="1">
      <c r="C587" s="8">
        <f>SUM(D587:K587)</f>
        <v>13211</v>
      </c>
      <c r="D587" s="7">
        <v>2035</v>
      </c>
      <c r="E587" s="7">
        <v>11176</v>
      </c>
      <c r="F587" s="7"/>
      <c r="G587" s="7"/>
      <c r="H587" s="7"/>
      <c r="I587" s="7"/>
      <c r="J587" s="7"/>
      <c r="K587" s="7"/>
    </row>
    <row r="588" spans="1:11" ht="17.25" customHeight="1">
      <c r="A588" s="37"/>
      <c r="B588" s="37"/>
      <c r="C588" s="10">
        <f aca="true" t="shared" si="251" ref="C588:K588">C586+C587</f>
        <v>946180</v>
      </c>
      <c r="D588" s="10">
        <f t="shared" si="251"/>
        <v>746252</v>
      </c>
      <c r="E588" s="10">
        <f t="shared" si="251"/>
        <v>197178</v>
      </c>
      <c r="F588" s="10">
        <f t="shared" si="251"/>
        <v>0</v>
      </c>
      <c r="G588" s="10">
        <f t="shared" si="251"/>
        <v>0</v>
      </c>
      <c r="H588" s="10">
        <f t="shared" si="251"/>
        <v>2750</v>
      </c>
      <c r="I588" s="10">
        <f t="shared" si="251"/>
        <v>0</v>
      </c>
      <c r="J588" s="10">
        <f t="shared" si="251"/>
        <v>0</v>
      </c>
      <c r="K588" s="11">
        <f t="shared" si="251"/>
        <v>0</v>
      </c>
    </row>
    <row r="589" spans="1:11" ht="17.25" customHeight="1">
      <c r="A589" s="5"/>
      <c r="B589" s="6" t="s">
        <v>207</v>
      </c>
      <c r="C589" s="7">
        <f>SUM(D589:K589)</f>
        <v>543433</v>
      </c>
      <c r="D589" s="7">
        <v>364481</v>
      </c>
      <c r="E589" s="7">
        <v>173952</v>
      </c>
      <c r="F589" s="7"/>
      <c r="G589" s="7"/>
      <c r="H589" s="7">
        <v>5000</v>
      </c>
      <c r="I589" s="7"/>
      <c r="J589" s="7"/>
      <c r="K589" s="7"/>
    </row>
    <row r="590" spans="3:11" ht="17.25" customHeight="1">
      <c r="C590" s="8">
        <f>SUM(D590:K590)</f>
        <v>0</v>
      </c>
      <c r="D590" s="7"/>
      <c r="E590" s="7">
        <v>-411</v>
      </c>
      <c r="F590" s="7"/>
      <c r="G590" s="7"/>
      <c r="H590" s="7">
        <v>411</v>
      </c>
      <c r="I590" s="7"/>
      <c r="J590" s="7"/>
      <c r="K590" s="7"/>
    </row>
    <row r="591" spans="1:11" ht="17.25" customHeight="1">
      <c r="A591" s="37"/>
      <c r="B591" s="37"/>
      <c r="C591" s="10">
        <f aca="true" t="shared" si="252" ref="C591:K591">C589+C590</f>
        <v>543433</v>
      </c>
      <c r="D591" s="10">
        <f t="shared" si="252"/>
        <v>364481</v>
      </c>
      <c r="E591" s="10">
        <f t="shared" si="252"/>
        <v>173541</v>
      </c>
      <c r="F591" s="10">
        <f t="shared" si="252"/>
        <v>0</v>
      </c>
      <c r="G591" s="10">
        <f t="shared" si="252"/>
        <v>0</v>
      </c>
      <c r="H591" s="10">
        <f t="shared" si="252"/>
        <v>5411</v>
      </c>
      <c r="I591" s="10">
        <f t="shared" si="252"/>
        <v>0</v>
      </c>
      <c r="J591" s="10">
        <f t="shared" si="252"/>
        <v>0</v>
      </c>
      <c r="K591" s="11">
        <f t="shared" si="252"/>
        <v>0</v>
      </c>
    </row>
    <row r="592" spans="1:11" ht="17.25" customHeight="1">
      <c r="A592" s="5"/>
      <c r="B592" s="6" t="s">
        <v>208</v>
      </c>
      <c r="C592" s="7">
        <f>SUM(D592:K592)</f>
        <v>368603</v>
      </c>
      <c r="D592" s="7">
        <v>289305</v>
      </c>
      <c r="E592" s="7">
        <v>75498</v>
      </c>
      <c r="F592" s="7"/>
      <c r="G592" s="7"/>
      <c r="H592" s="7">
        <v>3800</v>
      </c>
      <c r="I592" s="7"/>
      <c r="J592" s="7"/>
      <c r="K592" s="7"/>
    </row>
    <row r="593" spans="3:11" ht="17.25" customHeight="1">
      <c r="C593" s="8">
        <f>SUM(D593:K593)</f>
        <v>2327</v>
      </c>
      <c r="D593" s="7">
        <v>1353</v>
      </c>
      <c r="E593" s="7">
        <v>971</v>
      </c>
      <c r="F593" s="7"/>
      <c r="G593" s="7"/>
      <c r="H593" s="7">
        <v>3</v>
      </c>
      <c r="I593" s="7"/>
      <c r="J593" s="7"/>
      <c r="K593" s="7"/>
    </row>
    <row r="594" spans="1:11" ht="17.25" customHeight="1">
      <c r="A594" s="37"/>
      <c r="B594" s="37"/>
      <c r="C594" s="10">
        <f aca="true" t="shared" si="253" ref="C594:K594">C592+C593</f>
        <v>370930</v>
      </c>
      <c r="D594" s="10">
        <f t="shared" si="253"/>
        <v>290658</v>
      </c>
      <c r="E594" s="10">
        <f t="shared" si="253"/>
        <v>76469</v>
      </c>
      <c r="F594" s="10">
        <f t="shared" si="253"/>
        <v>0</v>
      </c>
      <c r="G594" s="10">
        <f t="shared" si="253"/>
        <v>0</v>
      </c>
      <c r="H594" s="10">
        <f t="shared" si="253"/>
        <v>3803</v>
      </c>
      <c r="I594" s="10">
        <f t="shared" si="253"/>
        <v>0</v>
      </c>
      <c r="J594" s="10">
        <f t="shared" si="253"/>
        <v>0</v>
      </c>
      <c r="K594" s="11">
        <f t="shared" si="253"/>
        <v>0</v>
      </c>
    </row>
    <row r="595" spans="1:11" ht="17.25" customHeight="1">
      <c r="A595" s="5"/>
      <c r="B595" s="6" t="s">
        <v>209</v>
      </c>
      <c r="C595" s="7">
        <f>SUM(D595:K595)</f>
        <v>548978</v>
      </c>
      <c r="D595" s="7">
        <v>410217</v>
      </c>
      <c r="E595" s="7">
        <v>129457</v>
      </c>
      <c r="F595" s="7"/>
      <c r="G595" s="7"/>
      <c r="H595" s="7">
        <v>9304</v>
      </c>
      <c r="I595" s="7"/>
      <c r="J595" s="7"/>
      <c r="K595" s="7"/>
    </row>
    <row r="596" spans="3:11" ht="17.25" customHeight="1">
      <c r="C596" s="8">
        <f>SUM(D596:K596)</f>
        <v>3982</v>
      </c>
      <c r="D596" s="7">
        <v>2135</v>
      </c>
      <c r="E596" s="7">
        <v>1847</v>
      </c>
      <c r="F596" s="7"/>
      <c r="G596" s="7"/>
      <c r="H596" s="7"/>
      <c r="I596" s="7"/>
      <c r="J596" s="7"/>
      <c r="K596" s="7"/>
    </row>
    <row r="597" spans="1:11" ht="17.25" customHeight="1">
      <c r="A597" s="37"/>
      <c r="B597" s="37"/>
      <c r="C597" s="10">
        <f aca="true" t="shared" si="254" ref="C597:K597">C595+C596</f>
        <v>552960</v>
      </c>
      <c r="D597" s="10">
        <f t="shared" si="254"/>
        <v>412352</v>
      </c>
      <c r="E597" s="10">
        <f t="shared" si="254"/>
        <v>131304</v>
      </c>
      <c r="F597" s="10">
        <f t="shared" si="254"/>
        <v>0</v>
      </c>
      <c r="G597" s="10">
        <f t="shared" si="254"/>
        <v>0</v>
      </c>
      <c r="H597" s="10">
        <f t="shared" si="254"/>
        <v>9304</v>
      </c>
      <c r="I597" s="10">
        <f t="shared" si="254"/>
        <v>0</v>
      </c>
      <c r="J597" s="10">
        <f t="shared" si="254"/>
        <v>0</v>
      </c>
      <c r="K597" s="11">
        <f t="shared" si="254"/>
        <v>0</v>
      </c>
    </row>
    <row r="598" spans="1:11" ht="17.25" customHeight="1">
      <c r="A598" s="5"/>
      <c r="B598" s="6" t="s">
        <v>305</v>
      </c>
      <c r="C598" s="7">
        <f>SUM(D598:K598)</f>
        <v>337832</v>
      </c>
      <c r="D598" s="7">
        <v>231430</v>
      </c>
      <c r="E598" s="7">
        <v>93947</v>
      </c>
      <c r="F598" s="7"/>
      <c r="G598" s="7"/>
      <c r="H598" s="7">
        <v>12455</v>
      </c>
      <c r="I598" s="7"/>
      <c r="J598" s="7"/>
      <c r="K598" s="7"/>
    </row>
    <row r="599" spans="3:11" ht="17.25" customHeight="1">
      <c r="C599" s="8">
        <f>SUM(D599:K599)</f>
        <v>3292</v>
      </c>
      <c r="D599" s="7">
        <v>1477</v>
      </c>
      <c r="E599" s="7">
        <v>1815</v>
      </c>
      <c r="F599" s="7"/>
      <c r="G599" s="7"/>
      <c r="H599" s="7"/>
      <c r="I599" s="7"/>
      <c r="J599" s="7"/>
      <c r="K599" s="7"/>
    </row>
    <row r="600" spans="1:11" ht="17.25" customHeight="1">
      <c r="A600" s="37"/>
      <c r="B600" s="37"/>
      <c r="C600" s="10">
        <f aca="true" t="shared" si="255" ref="C600:K600">C598+C599</f>
        <v>341124</v>
      </c>
      <c r="D600" s="10">
        <f t="shared" si="255"/>
        <v>232907</v>
      </c>
      <c r="E600" s="10">
        <f t="shared" si="255"/>
        <v>95762</v>
      </c>
      <c r="F600" s="10">
        <f t="shared" si="255"/>
        <v>0</v>
      </c>
      <c r="G600" s="10">
        <f t="shared" si="255"/>
        <v>0</v>
      </c>
      <c r="H600" s="10">
        <f t="shared" si="255"/>
        <v>12455</v>
      </c>
      <c r="I600" s="10">
        <f t="shared" si="255"/>
        <v>0</v>
      </c>
      <c r="J600" s="10">
        <f t="shared" si="255"/>
        <v>0</v>
      </c>
      <c r="K600" s="11">
        <f t="shared" si="255"/>
        <v>0</v>
      </c>
    </row>
    <row r="601" spans="1:11" ht="17.25" customHeight="1">
      <c r="A601" s="5"/>
      <c r="B601" s="6" t="s">
        <v>210</v>
      </c>
      <c r="C601" s="7">
        <f>SUM(D601:K601)</f>
        <v>435893</v>
      </c>
      <c r="D601" s="7">
        <v>331558</v>
      </c>
      <c r="E601" s="7">
        <v>87845</v>
      </c>
      <c r="F601" s="7"/>
      <c r="G601" s="7"/>
      <c r="H601" s="7">
        <v>16490</v>
      </c>
      <c r="I601" s="7"/>
      <c r="J601" s="7"/>
      <c r="K601" s="7"/>
    </row>
    <row r="602" spans="3:11" ht="17.25" customHeight="1">
      <c r="C602" s="8">
        <f>SUM(D602:K602)</f>
        <v>491</v>
      </c>
      <c r="D602" s="7">
        <v>491</v>
      </c>
      <c r="E602" s="7"/>
      <c r="F602" s="7"/>
      <c r="G602" s="7"/>
      <c r="H602" s="7"/>
      <c r="I602" s="7"/>
      <c r="J602" s="7"/>
      <c r="K602" s="7"/>
    </row>
    <row r="603" spans="1:11" ht="17.25" customHeight="1">
      <c r="A603" s="37"/>
      <c r="B603" s="37"/>
      <c r="C603" s="10">
        <f aca="true" t="shared" si="256" ref="C603:K603">C601+C602</f>
        <v>436384</v>
      </c>
      <c r="D603" s="10">
        <f t="shared" si="256"/>
        <v>332049</v>
      </c>
      <c r="E603" s="10">
        <f t="shared" si="256"/>
        <v>87845</v>
      </c>
      <c r="F603" s="10">
        <f t="shared" si="256"/>
        <v>0</v>
      </c>
      <c r="G603" s="10">
        <f t="shared" si="256"/>
        <v>0</v>
      </c>
      <c r="H603" s="10">
        <f t="shared" si="256"/>
        <v>16490</v>
      </c>
      <c r="I603" s="10">
        <f t="shared" si="256"/>
        <v>0</v>
      </c>
      <c r="J603" s="10">
        <f t="shared" si="256"/>
        <v>0</v>
      </c>
      <c r="K603" s="11">
        <f t="shared" si="256"/>
        <v>0</v>
      </c>
    </row>
    <row r="604" spans="1:11" ht="17.25" customHeight="1">
      <c r="A604" s="5"/>
      <c r="B604" s="6" t="s">
        <v>211</v>
      </c>
      <c r="C604" s="7">
        <f>SUM(D604:K604)</f>
        <v>588994</v>
      </c>
      <c r="D604" s="7">
        <v>454278</v>
      </c>
      <c r="E604" s="7">
        <v>119466</v>
      </c>
      <c r="F604" s="7"/>
      <c r="G604" s="7"/>
      <c r="H604" s="7">
        <v>15250</v>
      </c>
      <c r="I604" s="7"/>
      <c r="J604" s="7"/>
      <c r="K604" s="7"/>
    </row>
    <row r="605" spans="3:11" ht="17.25" customHeight="1">
      <c r="C605" s="8">
        <f>SUM(D605:K605)</f>
        <v>0</v>
      </c>
      <c r="D605" s="7"/>
      <c r="E605" s="7"/>
      <c r="F605" s="7"/>
      <c r="G605" s="7"/>
      <c r="H605" s="7"/>
      <c r="I605" s="7"/>
      <c r="J605" s="7"/>
      <c r="K605" s="7"/>
    </row>
    <row r="606" spans="1:11" ht="17.25" customHeight="1">
      <c r="A606" s="37"/>
      <c r="B606" s="37"/>
      <c r="C606" s="10">
        <f aca="true" t="shared" si="257" ref="C606:K606">C604+C605</f>
        <v>588994</v>
      </c>
      <c r="D606" s="10">
        <f t="shared" si="257"/>
        <v>454278</v>
      </c>
      <c r="E606" s="10">
        <f t="shared" si="257"/>
        <v>119466</v>
      </c>
      <c r="F606" s="10">
        <f t="shared" si="257"/>
        <v>0</v>
      </c>
      <c r="G606" s="10">
        <f t="shared" si="257"/>
        <v>0</v>
      </c>
      <c r="H606" s="10">
        <f t="shared" si="257"/>
        <v>15250</v>
      </c>
      <c r="I606" s="10">
        <f t="shared" si="257"/>
        <v>0</v>
      </c>
      <c r="J606" s="10">
        <f t="shared" si="257"/>
        <v>0</v>
      </c>
      <c r="K606" s="11">
        <f t="shared" si="257"/>
        <v>0</v>
      </c>
    </row>
    <row r="607" spans="1:11" ht="17.25" customHeight="1">
      <c r="A607" s="5"/>
      <c r="B607" s="6" t="s">
        <v>212</v>
      </c>
      <c r="C607" s="7">
        <f>SUM(D607:K607)</f>
        <v>267912</v>
      </c>
      <c r="D607" s="7">
        <v>215185</v>
      </c>
      <c r="E607" s="7">
        <v>49047</v>
      </c>
      <c r="F607" s="7"/>
      <c r="G607" s="7"/>
      <c r="H607" s="7">
        <v>3680</v>
      </c>
      <c r="I607" s="7"/>
      <c r="J607" s="7"/>
      <c r="K607" s="7"/>
    </row>
    <row r="608" spans="3:11" ht="17.25" customHeight="1">
      <c r="C608" s="8">
        <f>SUM(D608:K608)</f>
        <v>401</v>
      </c>
      <c r="D608" s="7">
        <v>401</v>
      </c>
      <c r="E608" s="7">
        <v>0</v>
      </c>
      <c r="F608" s="7"/>
      <c r="G608" s="7"/>
      <c r="H608" s="7"/>
      <c r="I608" s="7"/>
      <c r="J608" s="7"/>
      <c r="K608" s="7"/>
    </row>
    <row r="609" spans="1:11" ht="17.25" customHeight="1">
      <c r="A609" s="37"/>
      <c r="B609" s="37"/>
      <c r="C609" s="10">
        <f aca="true" t="shared" si="258" ref="C609:K609">C607+C608</f>
        <v>268313</v>
      </c>
      <c r="D609" s="10">
        <f t="shared" si="258"/>
        <v>215586</v>
      </c>
      <c r="E609" s="10">
        <f t="shared" si="258"/>
        <v>49047</v>
      </c>
      <c r="F609" s="10">
        <f t="shared" si="258"/>
        <v>0</v>
      </c>
      <c r="G609" s="10">
        <f t="shared" si="258"/>
        <v>0</v>
      </c>
      <c r="H609" s="10">
        <f t="shared" si="258"/>
        <v>3680</v>
      </c>
      <c r="I609" s="10">
        <f t="shared" si="258"/>
        <v>0</v>
      </c>
      <c r="J609" s="10">
        <f t="shared" si="258"/>
        <v>0</v>
      </c>
      <c r="K609" s="11">
        <f t="shared" si="258"/>
        <v>0</v>
      </c>
    </row>
    <row r="610" spans="1:11" ht="17.25" customHeight="1">
      <c r="A610" s="5"/>
      <c r="B610" s="6" t="s">
        <v>213</v>
      </c>
      <c r="C610" s="7">
        <f>SUM(D610:K610)</f>
        <v>78174</v>
      </c>
      <c r="D610" s="7"/>
      <c r="E610" s="7">
        <v>73574</v>
      </c>
      <c r="F610" s="7"/>
      <c r="G610" s="7"/>
      <c r="H610" s="7">
        <v>4600</v>
      </c>
      <c r="I610" s="7"/>
      <c r="J610" s="7"/>
      <c r="K610" s="7"/>
    </row>
    <row r="611" spans="3:11" ht="17.25" customHeight="1">
      <c r="C611" s="8">
        <f>SUM(D611:K611)</f>
        <v>3196</v>
      </c>
      <c r="D611" s="7"/>
      <c r="E611" s="7">
        <v>3196</v>
      </c>
      <c r="F611" s="7"/>
      <c r="G611" s="7"/>
      <c r="H611" s="7"/>
      <c r="I611" s="7"/>
      <c r="J611" s="7"/>
      <c r="K611" s="7"/>
    </row>
    <row r="612" spans="1:11" ht="17.25" customHeight="1">
      <c r="A612" s="37"/>
      <c r="B612" s="37"/>
      <c r="C612" s="10">
        <f aca="true" t="shared" si="259" ref="C612:K612">C610+C611</f>
        <v>81370</v>
      </c>
      <c r="D612" s="10">
        <f t="shared" si="259"/>
        <v>0</v>
      </c>
      <c r="E612" s="10">
        <f t="shared" si="259"/>
        <v>76770</v>
      </c>
      <c r="F612" s="10">
        <f t="shared" si="259"/>
        <v>0</v>
      </c>
      <c r="G612" s="10">
        <f t="shared" si="259"/>
        <v>0</v>
      </c>
      <c r="H612" s="10">
        <f t="shared" si="259"/>
        <v>4600</v>
      </c>
      <c r="I612" s="10">
        <f t="shared" si="259"/>
        <v>0</v>
      </c>
      <c r="J612" s="10">
        <f t="shared" si="259"/>
        <v>0</v>
      </c>
      <c r="K612" s="11">
        <f t="shared" si="259"/>
        <v>0</v>
      </c>
    </row>
    <row r="613" spans="1:11" ht="17.25" customHeight="1">
      <c r="A613" s="5"/>
      <c r="B613" s="6" t="s">
        <v>214</v>
      </c>
      <c r="C613" s="7">
        <f>SUM(D613:K613)</f>
        <v>151685</v>
      </c>
      <c r="D613" s="7"/>
      <c r="E613" s="7">
        <v>59885</v>
      </c>
      <c r="F613" s="7"/>
      <c r="G613" s="7"/>
      <c r="H613" s="7">
        <v>91800</v>
      </c>
      <c r="I613" s="7"/>
      <c r="J613" s="7"/>
      <c r="K613" s="7"/>
    </row>
    <row r="614" spans="3:11" ht="17.25" customHeight="1">
      <c r="C614" s="8">
        <f>SUM(D614:K614)</f>
        <v>1401</v>
      </c>
      <c r="D614" s="7"/>
      <c r="E614" s="7">
        <v>529</v>
      </c>
      <c r="F614" s="7"/>
      <c r="G614" s="7"/>
      <c r="H614" s="7">
        <v>872</v>
      </c>
      <c r="I614" s="7"/>
      <c r="J614" s="7"/>
      <c r="K614" s="7"/>
    </row>
    <row r="615" spans="1:11" ht="17.25" customHeight="1">
      <c r="A615" s="37"/>
      <c r="B615" s="37"/>
      <c r="C615" s="10">
        <f aca="true" t="shared" si="260" ref="C615:K615">C613+C614</f>
        <v>153086</v>
      </c>
      <c r="D615" s="10">
        <f t="shared" si="260"/>
        <v>0</v>
      </c>
      <c r="E615" s="10">
        <f t="shared" si="260"/>
        <v>60414</v>
      </c>
      <c r="F615" s="10">
        <f t="shared" si="260"/>
        <v>0</v>
      </c>
      <c r="G615" s="10">
        <f t="shared" si="260"/>
        <v>0</v>
      </c>
      <c r="H615" s="10">
        <f t="shared" si="260"/>
        <v>92672</v>
      </c>
      <c r="I615" s="10">
        <f t="shared" si="260"/>
        <v>0</v>
      </c>
      <c r="J615" s="10">
        <f t="shared" si="260"/>
        <v>0</v>
      </c>
      <c r="K615" s="11">
        <f t="shared" si="260"/>
        <v>0</v>
      </c>
    </row>
    <row r="616" spans="1:11" ht="17.25" customHeight="1">
      <c r="A616" s="12" t="s">
        <v>202</v>
      </c>
      <c r="B616" s="13" t="s">
        <v>3</v>
      </c>
      <c r="C616" s="14">
        <f aca="true" t="shared" si="261" ref="C616:K616">C577+C580+C583+C586+C589+C592+C595+C598+C601+C604+C607+C610+C613</f>
        <v>7147354</v>
      </c>
      <c r="D616" s="14">
        <f t="shared" si="261"/>
        <v>5247358</v>
      </c>
      <c r="E616" s="14">
        <f t="shared" si="261"/>
        <v>1716276</v>
      </c>
      <c r="F616" s="14">
        <f t="shared" si="261"/>
        <v>0</v>
      </c>
      <c r="G616" s="14">
        <f t="shared" si="261"/>
        <v>0</v>
      </c>
      <c r="H616" s="14">
        <f t="shared" si="261"/>
        <v>183720</v>
      </c>
      <c r="I616" s="14">
        <f t="shared" si="261"/>
        <v>0</v>
      </c>
      <c r="J616" s="14">
        <f t="shared" si="261"/>
        <v>0</v>
      </c>
      <c r="K616" s="14">
        <f t="shared" si="261"/>
        <v>0</v>
      </c>
    </row>
    <row r="617" spans="2:11" ht="17.25" customHeight="1">
      <c r="B617" s="21" t="s">
        <v>290</v>
      </c>
      <c r="C617" s="8">
        <f aca="true" t="shared" si="262" ref="C617:K617">C578+C581+C584+C587+C590+C593+C596+C599+C602+C605+C608+C611+C614</f>
        <v>49003</v>
      </c>
      <c r="D617" s="7">
        <f t="shared" si="262"/>
        <v>14260</v>
      </c>
      <c r="E617" s="7">
        <f t="shared" si="262"/>
        <v>33457</v>
      </c>
      <c r="F617" s="7">
        <f t="shared" si="262"/>
        <v>0</v>
      </c>
      <c r="G617" s="7">
        <f t="shared" si="262"/>
        <v>0</v>
      </c>
      <c r="H617" s="7">
        <f t="shared" si="262"/>
        <v>1286</v>
      </c>
      <c r="I617" s="7">
        <f t="shared" si="262"/>
        <v>0</v>
      </c>
      <c r="J617" s="7">
        <f t="shared" si="262"/>
        <v>0</v>
      </c>
      <c r="K617" s="7">
        <f t="shared" si="262"/>
        <v>0</v>
      </c>
    </row>
    <row r="618" spans="1:11" ht="17.25" customHeight="1">
      <c r="A618" s="38"/>
      <c r="B618" s="38"/>
      <c r="C618" s="15">
        <f aca="true" t="shared" si="263" ref="C618:K618">C616+C617</f>
        <v>7196357</v>
      </c>
      <c r="D618" s="16">
        <f t="shared" si="263"/>
        <v>5261618</v>
      </c>
      <c r="E618" s="16">
        <f t="shared" si="263"/>
        <v>1749733</v>
      </c>
      <c r="F618" s="16">
        <f t="shared" si="263"/>
        <v>0</v>
      </c>
      <c r="G618" s="16">
        <f t="shared" si="263"/>
        <v>0</v>
      </c>
      <c r="H618" s="16">
        <f t="shared" si="263"/>
        <v>185006</v>
      </c>
      <c r="I618" s="16">
        <f t="shared" si="263"/>
        <v>0</v>
      </c>
      <c r="J618" s="16">
        <f t="shared" si="263"/>
        <v>0</v>
      </c>
      <c r="K618" s="16">
        <f t="shared" si="263"/>
        <v>0</v>
      </c>
    </row>
    <row r="619" spans="1:11" ht="17.25" customHeight="1">
      <c r="A619" s="5" t="s">
        <v>215</v>
      </c>
      <c r="B619" s="6" t="s">
        <v>216</v>
      </c>
      <c r="C619" s="7">
        <f>SUM(D619:K619)</f>
        <v>2654962</v>
      </c>
      <c r="D619" s="7">
        <v>1962455</v>
      </c>
      <c r="E619" s="7">
        <v>638723</v>
      </c>
      <c r="F619" s="7"/>
      <c r="G619" s="7"/>
      <c r="H619" s="7">
        <v>53424</v>
      </c>
      <c r="I619" s="7"/>
      <c r="J619" s="7">
        <v>360</v>
      </c>
      <c r="K619" s="7"/>
    </row>
    <row r="620" spans="3:11" ht="17.25" customHeight="1">
      <c r="C620" s="8">
        <f>SUM(D620:K620)</f>
        <v>12620</v>
      </c>
      <c r="D620" s="7">
        <v>6954</v>
      </c>
      <c r="E620" s="7">
        <v>5666</v>
      </c>
      <c r="F620" s="7"/>
      <c r="G620" s="7"/>
      <c r="H620" s="7"/>
      <c r="I620" s="7"/>
      <c r="J620" s="7"/>
      <c r="K620" s="7"/>
    </row>
    <row r="621" spans="1:11" ht="17.25" customHeight="1">
      <c r="A621" s="37"/>
      <c r="B621" s="37"/>
      <c r="C621" s="10">
        <f aca="true" t="shared" si="264" ref="C621:K621">C619+C620</f>
        <v>2667582</v>
      </c>
      <c r="D621" s="10">
        <f t="shared" si="264"/>
        <v>1969409</v>
      </c>
      <c r="E621" s="10">
        <f t="shared" si="264"/>
        <v>644389</v>
      </c>
      <c r="F621" s="10">
        <f t="shared" si="264"/>
        <v>0</v>
      </c>
      <c r="G621" s="10">
        <f t="shared" si="264"/>
        <v>0</v>
      </c>
      <c r="H621" s="10">
        <f t="shared" si="264"/>
        <v>53424</v>
      </c>
      <c r="I621" s="10">
        <f t="shared" si="264"/>
        <v>0</v>
      </c>
      <c r="J621" s="10">
        <f t="shared" si="264"/>
        <v>360</v>
      </c>
      <c r="K621" s="11">
        <f t="shared" si="264"/>
        <v>0</v>
      </c>
    </row>
    <row r="622" spans="1:11" ht="17.25" customHeight="1">
      <c r="A622" s="5"/>
      <c r="B622" s="6" t="s">
        <v>217</v>
      </c>
      <c r="C622" s="7">
        <f>SUM(D622:K622)</f>
        <v>979264</v>
      </c>
      <c r="D622" s="7">
        <v>795367</v>
      </c>
      <c r="E622" s="7">
        <v>144913</v>
      </c>
      <c r="F622" s="7"/>
      <c r="G622" s="7"/>
      <c r="H622" s="7">
        <v>38712</v>
      </c>
      <c r="I622" s="7"/>
      <c r="J622" s="7">
        <v>272</v>
      </c>
      <c r="K622" s="7"/>
    </row>
    <row r="623" spans="3:11" ht="17.25" customHeight="1">
      <c r="C623" s="8">
        <f>SUM(D623:K623)</f>
        <v>1900</v>
      </c>
      <c r="D623" s="7">
        <v>1812</v>
      </c>
      <c r="E623" s="7">
        <v>88</v>
      </c>
      <c r="F623" s="7"/>
      <c r="G623" s="7"/>
      <c r="H623" s="7"/>
      <c r="I623" s="7"/>
      <c r="J623" s="7"/>
      <c r="K623" s="7"/>
    </row>
    <row r="624" spans="1:11" ht="17.25" customHeight="1">
      <c r="A624" s="37"/>
      <c r="B624" s="37"/>
      <c r="C624" s="10">
        <f aca="true" t="shared" si="265" ref="C624:K624">C622+C623</f>
        <v>981164</v>
      </c>
      <c r="D624" s="10">
        <f t="shared" si="265"/>
        <v>797179</v>
      </c>
      <c r="E624" s="10">
        <f t="shared" si="265"/>
        <v>145001</v>
      </c>
      <c r="F624" s="10">
        <f t="shared" si="265"/>
        <v>0</v>
      </c>
      <c r="G624" s="10">
        <f t="shared" si="265"/>
        <v>0</v>
      </c>
      <c r="H624" s="10">
        <f t="shared" si="265"/>
        <v>38712</v>
      </c>
      <c r="I624" s="10">
        <f t="shared" si="265"/>
        <v>0</v>
      </c>
      <c r="J624" s="10">
        <f t="shared" si="265"/>
        <v>272</v>
      </c>
      <c r="K624" s="11">
        <f t="shared" si="265"/>
        <v>0</v>
      </c>
    </row>
    <row r="625" spans="1:11" ht="17.25" customHeight="1">
      <c r="A625" s="5"/>
      <c r="B625" s="6" t="s">
        <v>218</v>
      </c>
      <c r="C625" s="7">
        <f>SUM(D625:K625)</f>
        <v>1592543</v>
      </c>
      <c r="D625" s="7">
        <v>1165835</v>
      </c>
      <c r="E625" s="7">
        <v>363149</v>
      </c>
      <c r="F625" s="7"/>
      <c r="G625" s="7"/>
      <c r="H625" s="7">
        <v>63559</v>
      </c>
      <c r="I625" s="7"/>
      <c r="J625" s="7"/>
      <c r="K625" s="7"/>
    </row>
    <row r="626" spans="3:11" ht="17.25" customHeight="1">
      <c r="C626" s="8">
        <f>SUM(D626:K626)</f>
        <v>5142</v>
      </c>
      <c r="D626" s="7">
        <v>765</v>
      </c>
      <c r="E626" s="7">
        <v>7377</v>
      </c>
      <c r="F626" s="7"/>
      <c r="G626" s="7"/>
      <c r="H626" s="7">
        <v>-3000</v>
      </c>
      <c r="I626" s="7"/>
      <c r="J626" s="7"/>
      <c r="K626" s="7"/>
    </row>
    <row r="627" spans="1:11" ht="17.25" customHeight="1">
      <c r="A627" s="37"/>
      <c r="B627" s="37"/>
      <c r="C627" s="10">
        <f aca="true" t="shared" si="266" ref="C627:K627">C625+C626</f>
        <v>1597685</v>
      </c>
      <c r="D627" s="10">
        <f t="shared" si="266"/>
        <v>1166600</v>
      </c>
      <c r="E627" s="10">
        <f t="shared" si="266"/>
        <v>370526</v>
      </c>
      <c r="F627" s="10">
        <f t="shared" si="266"/>
        <v>0</v>
      </c>
      <c r="G627" s="10">
        <f t="shared" si="266"/>
        <v>0</v>
      </c>
      <c r="H627" s="10">
        <f t="shared" si="266"/>
        <v>60559</v>
      </c>
      <c r="I627" s="10">
        <f t="shared" si="266"/>
        <v>0</v>
      </c>
      <c r="J627" s="10">
        <f t="shared" si="266"/>
        <v>0</v>
      </c>
      <c r="K627" s="11">
        <f t="shared" si="266"/>
        <v>0</v>
      </c>
    </row>
    <row r="628" spans="1:11" ht="17.25" customHeight="1">
      <c r="A628" s="5"/>
      <c r="B628" s="6" t="s">
        <v>219</v>
      </c>
      <c r="C628" s="7">
        <f>SUM(D628:K628)</f>
        <v>2053835</v>
      </c>
      <c r="D628" s="7">
        <v>1532340</v>
      </c>
      <c r="E628" s="7">
        <v>468036</v>
      </c>
      <c r="F628" s="7"/>
      <c r="G628" s="7"/>
      <c r="H628" s="7">
        <v>53242</v>
      </c>
      <c r="I628" s="7"/>
      <c r="J628" s="7">
        <v>217</v>
      </c>
      <c r="K628" s="7"/>
    </row>
    <row r="629" spans="3:11" ht="17.25" customHeight="1">
      <c r="C629" s="8">
        <f>SUM(D629:K629)</f>
        <v>364</v>
      </c>
      <c r="D629" s="7">
        <v>364</v>
      </c>
      <c r="E629" s="7"/>
      <c r="F629" s="7"/>
      <c r="G629" s="7"/>
      <c r="H629" s="7"/>
      <c r="I629" s="7"/>
      <c r="J629" s="7"/>
      <c r="K629" s="7"/>
    </row>
    <row r="630" spans="1:11" ht="17.25" customHeight="1">
      <c r="A630" s="37"/>
      <c r="B630" s="37"/>
      <c r="C630" s="10">
        <f aca="true" t="shared" si="267" ref="C630:K630">C628+C629</f>
        <v>2054199</v>
      </c>
      <c r="D630" s="10">
        <f t="shared" si="267"/>
        <v>1532704</v>
      </c>
      <c r="E630" s="10">
        <f t="shared" si="267"/>
        <v>468036</v>
      </c>
      <c r="F630" s="10">
        <f t="shared" si="267"/>
        <v>0</v>
      </c>
      <c r="G630" s="10">
        <f t="shared" si="267"/>
        <v>0</v>
      </c>
      <c r="H630" s="10">
        <f t="shared" si="267"/>
        <v>53242</v>
      </c>
      <c r="I630" s="10">
        <f t="shared" si="267"/>
        <v>0</v>
      </c>
      <c r="J630" s="10">
        <f t="shared" si="267"/>
        <v>217</v>
      </c>
      <c r="K630" s="11">
        <f t="shared" si="267"/>
        <v>0</v>
      </c>
    </row>
    <row r="631" spans="1:11" ht="17.25" customHeight="1">
      <c r="A631" s="5"/>
      <c r="B631" s="6" t="s">
        <v>220</v>
      </c>
      <c r="C631" s="7">
        <f>SUM(D631:K631)</f>
        <v>481217</v>
      </c>
      <c r="D631" s="7">
        <v>379879</v>
      </c>
      <c r="E631" s="7">
        <v>86839</v>
      </c>
      <c r="F631" s="7"/>
      <c r="G631" s="7"/>
      <c r="H631" s="7">
        <v>14499</v>
      </c>
      <c r="I631" s="7"/>
      <c r="J631" s="7"/>
      <c r="K631" s="7"/>
    </row>
    <row r="632" spans="3:11" ht="17.25" customHeight="1">
      <c r="C632" s="8">
        <f>SUM(D632:K632)</f>
        <v>6096</v>
      </c>
      <c r="D632" s="7">
        <v>5379</v>
      </c>
      <c r="E632" s="7">
        <v>717</v>
      </c>
      <c r="F632" s="7"/>
      <c r="G632" s="7"/>
      <c r="H632" s="7"/>
      <c r="I632" s="7"/>
      <c r="J632" s="7"/>
      <c r="K632" s="7"/>
    </row>
    <row r="633" spans="1:11" ht="17.25" customHeight="1">
      <c r="A633" s="37"/>
      <c r="B633" s="37"/>
      <c r="C633" s="10">
        <f aca="true" t="shared" si="268" ref="C633:K633">C631+C632</f>
        <v>487313</v>
      </c>
      <c r="D633" s="10">
        <f t="shared" si="268"/>
        <v>385258</v>
      </c>
      <c r="E633" s="10">
        <f t="shared" si="268"/>
        <v>87556</v>
      </c>
      <c r="F633" s="10">
        <f t="shared" si="268"/>
        <v>0</v>
      </c>
      <c r="G633" s="10">
        <f t="shared" si="268"/>
        <v>0</v>
      </c>
      <c r="H633" s="10">
        <f t="shared" si="268"/>
        <v>14499</v>
      </c>
      <c r="I633" s="10">
        <f t="shared" si="268"/>
        <v>0</v>
      </c>
      <c r="J633" s="10">
        <f t="shared" si="268"/>
        <v>0</v>
      </c>
      <c r="K633" s="11">
        <f t="shared" si="268"/>
        <v>0</v>
      </c>
    </row>
    <row r="634" spans="1:11" ht="17.25" customHeight="1">
      <c r="A634" s="5"/>
      <c r="B634" s="6" t="s">
        <v>221</v>
      </c>
      <c r="C634" s="7">
        <f>SUM(D634:K634)</f>
        <v>539063</v>
      </c>
      <c r="D634" s="7">
        <v>357756</v>
      </c>
      <c r="E634" s="7">
        <v>168671</v>
      </c>
      <c r="F634" s="7"/>
      <c r="G634" s="7"/>
      <c r="H634" s="7">
        <v>12636</v>
      </c>
      <c r="I634" s="7"/>
      <c r="J634" s="7"/>
      <c r="K634" s="7"/>
    </row>
    <row r="635" spans="3:11" ht="17.25" customHeight="1">
      <c r="C635" s="8">
        <f>SUM(D635:K635)</f>
        <v>-20693</v>
      </c>
      <c r="D635" s="7">
        <v>362</v>
      </c>
      <c r="E635" s="7">
        <v>-21055</v>
      </c>
      <c r="F635" s="7"/>
      <c r="G635" s="7"/>
      <c r="H635" s="7"/>
      <c r="I635" s="7"/>
      <c r="J635" s="7"/>
      <c r="K635" s="7"/>
    </row>
    <row r="636" spans="1:11" ht="17.25" customHeight="1">
      <c r="A636" s="37"/>
      <c r="B636" s="37"/>
      <c r="C636" s="10">
        <f aca="true" t="shared" si="269" ref="C636:K636">C634+C635</f>
        <v>518370</v>
      </c>
      <c r="D636" s="10">
        <f t="shared" si="269"/>
        <v>358118</v>
      </c>
      <c r="E636" s="10">
        <f t="shared" si="269"/>
        <v>147616</v>
      </c>
      <c r="F636" s="10">
        <f t="shared" si="269"/>
        <v>0</v>
      </c>
      <c r="G636" s="10">
        <f t="shared" si="269"/>
        <v>0</v>
      </c>
      <c r="H636" s="10">
        <f t="shared" si="269"/>
        <v>12636</v>
      </c>
      <c r="I636" s="10">
        <f t="shared" si="269"/>
        <v>0</v>
      </c>
      <c r="J636" s="10">
        <f t="shared" si="269"/>
        <v>0</v>
      </c>
      <c r="K636" s="11">
        <f t="shared" si="269"/>
        <v>0</v>
      </c>
    </row>
    <row r="637" spans="1:11" ht="17.25" customHeight="1">
      <c r="A637" s="5"/>
      <c r="B637" s="6" t="s">
        <v>222</v>
      </c>
      <c r="C637" s="7">
        <f>SUM(D637:K637)</f>
        <v>890364</v>
      </c>
      <c r="D637" s="7">
        <v>675245</v>
      </c>
      <c r="E637" s="7">
        <v>203170</v>
      </c>
      <c r="F637" s="7"/>
      <c r="G637" s="7"/>
      <c r="H637" s="7">
        <v>11689</v>
      </c>
      <c r="I637" s="7"/>
      <c r="J637" s="7">
        <v>260</v>
      </c>
      <c r="K637" s="7"/>
    </row>
    <row r="638" spans="3:11" ht="17.25" customHeight="1">
      <c r="C638" s="8">
        <f>SUM(D638:K638)</f>
        <v>384</v>
      </c>
      <c r="D638" s="7">
        <v>-2616</v>
      </c>
      <c r="E638" s="7">
        <v>-110</v>
      </c>
      <c r="F638" s="7"/>
      <c r="G638" s="7"/>
      <c r="H638" s="7">
        <v>3110</v>
      </c>
      <c r="I638" s="7"/>
      <c r="J638" s="7"/>
      <c r="K638" s="7"/>
    </row>
    <row r="639" spans="1:11" ht="17.25" customHeight="1">
      <c r="A639" s="37"/>
      <c r="B639" s="37"/>
      <c r="C639" s="10">
        <f aca="true" t="shared" si="270" ref="C639:K639">C637+C638</f>
        <v>890748</v>
      </c>
      <c r="D639" s="10">
        <f t="shared" si="270"/>
        <v>672629</v>
      </c>
      <c r="E639" s="10">
        <f t="shared" si="270"/>
        <v>203060</v>
      </c>
      <c r="F639" s="10">
        <f t="shared" si="270"/>
        <v>0</v>
      </c>
      <c r="G639" s="10">
        <f t="shared" si="270"/>
        <v>0</v>
      </c>
      <c r="H639" s="10">
        <f t="shared" si="270"/>
        <v>14799</v>
      </c>
      <c r="I639" s="10">
        <f t="shared" si="270"/>
        <v>0</v>
      </c>
      <c r="J639" s="10">
        <f t="shared" si="270"/>
        <v>260</v>
      </c>
      <c r="K639" s="11">
        <f t="shared" si="270"/>
        <v>0</v>
      </c>
    </row>
    <row r="640" spans="1:11" ht="17.25" customHeight="1">
      <c r="A640" s="5"/>
      <c r="B640" s="6" t="s">
        <v>223</v>
      </c>
      <c r="C640" s="7">
        <f>SUM(D640:K640)</f>
        <v>588871</v>
      </c>
      <c r="D640" s="7">
        <v>416369</v>
      </c>
      <c r="E640" s="7">
        <v>147174</v>
      </c>
      <c r="F640" s="7"/>
      <c r="G640" s="7"/>
      <c r="H640" s="7">
        <v>21620</v>
      </c>
      <c r="I640" s="7"/>
      <c r="J640" s="7">
        <v>3708</v>
      </c>
      <c r="K640" s="7"/>
    </row>
    <row r="641" spans="3:11" ht="17.25" customHeight="1">
      <c r="C641" s="8">
        <f>SUM(D641:K641)</f>
        <v>0</v>
      </c>
      <c r="D641" s="7"/>
      <c r="E641" s="7"/>
      <c r="F641" s="7"/>
      <c r="G641" s="7"/>
      <c r="H641" s="7"/>
      <c r="I641" s="7"/>
      <c r="J641" s="7"/>
      <c r="K641" s="7"/>
    </row>
    <row r="642" spans="1:11" ht="17.25" customHeight="1">
      <c r="A642" s="37"/>
      <c r="B642" s="37"/>
      <c r="C642" s="10">
        <f aca="true" t="shared" si="271" ref="C642:K642">C640+C641</f>
        <v>588871</v>
      </c>
      <c r="D642" s="10">
        <f t="shared" si="271"/>
        <v>416369</v>
      </c>
      <c r="E642" s="10">
        <f t="shared" si="271"/>
        <v>147174</v>
      </c>
      <c r="F642" s="10">
        <f t="shared" si="271"/>
        <v>0</v>
      </c>
      <c r="G642" s="10">
        <f t="shared" si="271"/>
        <v>0</v>
      </c>
      <c r="H642" s="10">
        <f t="shared" si="271"/>
        <v>21620</v>
      </c>
      <c r="I642" s="10">
        <f t="shared" si="271"/>
        <v>0</v>
      </c>
      <c r="J642" s="10">
        <f t="shared" si="271"/>
        <v>3708</v>
      </c>
      <c r="K642" s="11">
        <f t="shared" si="271"/>
        <v>0</v>
      </c>
    </row>
    <row r="643" spans="1:11" ht="17.25" customHeight="1">
      <c r="A643" s="5"/>
      <c r="B643" s="6" t="s">
        <v>224</v>
      </c>
      <c r="C643" s="7">
        <f>SUM(D643:K643)</f>
        <v>604544</v>
      </c>
      <c r="D643" s="7">
        <v>442454</v>
      </c>
      <c r="E643" s="7">
        <v>151901</v>
      </c>
      <c r="F643" s="7"/>
      <c r="G643" s="7"/>
      <c r="H643" s="7">
        <v>9947</v>
      </c>
      <c r="I643" s="7"/>
      <c r="J643" s="7">
        <v>242</v>
      </c>
      <c r="K643" s="7"/>
    </row>
    <row r="644" spans="3:11" ht="17.25" customHeight="1">
      <c r="C644" s="8">
        <f>SUM(D644:K644)</f>
        <v>0</v>
      </c>
      <c r="D644" s="7"/>
      <c r="E644" s="7"/>
      <c r="F644" s="7"/>
      <c r="G644" s="7"/>
      <c r="H644" s="7"/>
      <c r="I644" s="7"/>
      <c r="J644" s="7"/>
      <c r="K644" s="7"/>
    </row>
    <row r="645" spans="1:11" ht="17.25" customHeight="1">
      <c r="A645" s="37"/>
      <c r="B645" s="37"/>
      <c r="C645" s="10">
        <f aca="true" t="shared" si="272" ref="C645:K645">C643+C644</f>
        <v>604544</v>
      </c>
      <c r="D645" s="10">
        <f t="shared" si="272"/>
        <v>442454</v>
      </c>
      <c r="E645" s="10">
        <f t="shared" si="272"/>
        <v>151901</v>
      </c>
      <c r="F645" s="10">
        <f t="shared" si="272"/>
        <v>0</v>
      </c>
      <c r="G645" s="10">
        <f t="shared" si="272"/>
        <v>0</v>
      </c>
      <c r="H645" s="10">
        <f t="shared" si="272"/>
        <v>9947</v>
      </c>
      <c r="I645" s="10">
        <f t="shared" si="272"/>
        <v>0</v>
      </c>
      <c r="J645" s="10">
        <f t="shared" si="272"/>
        <v>242</v>
      </c>
      <c r="K645" s="11">
        <f t="shared" si="272"/>
        <v>0</v>
      </c>
    </row>
    <row r="646" spans="1:11" ht="17.25" customHeight="1">
      <c r="A646" s="5"/>
      <c r="B646" s="6" t="s">
        <v>225</v>
      </c>
      <c r="C646" s="7">
        <f>SUM(D646:K646)</f>
        <v>556922</v>
      </c>
      <c r="D646" s="7">
        <v>388646</v>
      </c>
      <c r="E646" s="7">
        <v>149108</v>
      </c>
      <c r="F646" s="7"/>
      <c r="G646" s="7"/>
      <c r="H646" s="7">
        <v>18913</v>
      </c>
      <c r="I646" s="7"/>
      <c r="J646" s="7">
        <v>255</v>
      </c>
      <c r="K646" s="7"/>
    </row>
    <row r="647" spans="3:11" ht="17.25" customHeight="1">
      <c r="C647" s="8">
        <f>SUM(D647:K647)</f>
        <v>358</v>
      </c>
      <c r="D647" s="7">
        <v>358</v>
      </c>
      <c r="E647" s="7"/>
      <c r="F647" s="7"/>
      <c r="G647" s="7"/>
      <c r="H647" s="7"/>
      <c r="I647" s="7"/>
      <c r="J647" s="7"/>
      <c r="K647" s="7"/>
    </row>
    <row r="648" spans="1:11" ht="17.25" customHeight="1">
      <c r="A648" s="37"/>
      <c r="B648" s="37"/>
      <c r="C648" s="10">
        <f aca="true" t="shared" si="273" ref="C648:K648">C646+C647</f>
        <v>557280</v>
      </c>
      <c r="D648" s="10">
        <f t="shared" si="273"/>
        <v>389004</v>
      </c>
      <c r="E648" s="10">
        <f t="shared" si="273"/>
        <v>149108</v>
      </c>
      <c r="F648" s="10">
        <f t="shared" si="273"/>
        <v>0</v>
      </c>
      <c r="G648" s="10">
        <f t="shared" si="273"/>
        <v>0</v>
      </c>
      <c r="H648" s="10">
        <f t="shared" si="273"/>
        <v>18913</v>
      </c>
      <c r="I648" s="10">
        <f t="shared" si="273"/>
        <v>0</v>
      </c>
      <c r="J648" s="10">
        <f t="shared" si="273"/>
        <v>255</v>
      </c>
      <c r="K648" s="11">
        <f t="shared" si="273"/>
        <v>0</v>
      </c>
    </row>
    <row r="649" spans="1:11" ht="17.25" customHeight="1">
      <c r="A649" s="5"/>
      <c r="B649" s="6" t="s">
        <v>226</v>
      </c>
      <c r="C649" s="7">
        <f>SUM(D649:K649)</f>
        <v>819217</v>
      </c>
      <c r="D649" s="7">
        <v>618120</v>
      </c>
      <c r="E649" s="7">
        <v>194889</v>
      </c>
      <c r="F649" s="7"/>
      <c r="G649" s="7"/>
      <c r="H649" s="7">
        <v>6208</v>
      </c>
      <c r="I649" s="7"/>
      <c r="J649" s="7"/>
      <c r="K649" s="7"/>
    </row>
    <row r="650" spans="3:11" ht="17.25" customHeight="1">
      <c r="C650" s="8">
        <f>SUM(D650:K650)</f>
        <v>2076</v>
      </c>
      <c r="D650" s="7"/>
      <c r="E650" s="7">
        <v>2076</v>
      </c>
      <c r="F650" s="7"/>
      <c r="G650" s="7"/>
      <c r="H650" s="7"/>
      <c r="I650" s="7"/>
      <c r="J650" s="7"/>
      <c r="K650" s="7"/>
    </row>
    <row r="651" spans="1:11" ht="17.25" customHeight="1">
      <c r="A651" s="37"/>
      <c r="B651" s="37"/>
      <c r="C651" s="10">
        <f aca="true" t="shared" si="274" ref="C651:K651">C649+C650</f>
        <v>821293</v>
      </c>
      <c r="D651" s="10">
        <f t="shared" si="274"/>
        <v>618120</v>
      </c>
      <c r="E651" s="10">
        <f t="shared" si="274"/>
        <v>196965</v>
      </c>
      <c r="F651" s="10">
        <f t="shared" si="274"/>
        <v>0</v>
      </c>
      <c r="G651" s="10">
        <f t="shared" si="274"/>
        <v>0</v>
      </c>
      <c r="H651" s="10">
        <f t="shared" si="274"/>
        <v>6208</v>
      </c>
      <c r="I651" s="10">
        <f t="shared" si="274"/>
        <v>0</v>
      </c>
      <c r="J651" s="10">
        <f t="shared" si="274"/>
        <v>0</v>
      </c>
      <c r="K651" s="11">
        <f t="shared" si="274"/>
        <v>0</v>
      </c>
    </row>
    <row r="652" spans="1:11" ht="17.25" customHeight="1">
      <c r="A652" s="5"/>
      <c r="B652" s="6" t="s">
        <v>227</v>
      </c>
      <c r="C652" s="7">
        <f>SUM(D652:K652)</f>
        <v>870040</v>
      </c>
      <c r="D652" s="7">
        <v>745910</v>
      </c>
      <c r="E652" s="7">
        <v>110785</v>
      </c>
      <c r="F652" s="7"/>
      <c r="G652" s="7"/>
      <c r="H652" s="7">
        <v>13134</v>
      </c>
      <c r="I652" s="7"/>
      <c r="J652" s="7">
        <v>211</v>
      </c>
      <c r="K652" s="7"/>
    </row>
    <row r="653" spans="3:11" ht="17.25" customHeight="1">
      <c r="C653" s="8">
        <f>SUM(D653:K653)</f>
        <v>398</v>
      </c>
      <c r="D653" s="7">
        <v>398</v>
      </c>
      <c r="E653" s="7"/>
      <c r="F653" s="7"/>
      <c r="G653" s="7"/>
      <c r="H653" s="7"/>
      <c r="I653" s="7"/>
      <c r="J653" s="7"/>
      <c r="K653" s="7"/>
    </row>
    <row r="654" spans="1:11" ht="17.25" customHeight="1">
      <c r="A654" s="37"/>
      <c r="B654" s="37"/>
      <c r="C654" s="10">
        <f aca="true" t="shared" si="275" ref="C654:K654">C652+C653</f>
        <v>870438</v>
      </c>
      <c r="D654" s="10">
        <f t="shared" si="275"/>
        <v>746308</v>
      </c>
      <c r="E654" s="10">
        <f t="shared" si="275"/>
        <v>110785</v>
      </c>
      <c r="F654" s="10">
        <f t="shared" si="275"/>
        <v>0</v>
      </c>
      <c r="G654" s="10">
        <f t="shared" si="275"/>
        <v>0</v>
      </c>
      <c r="H654" s="10">
        <f t="shared" si="275"/>
        <v>13134</v>
      </c>
      <c r="I654" s="10">
        <f t="shared" si="275"/>
        <v>0</v>
      </c>
      <c r="J654" s="10">
        <f t="shared" si="275"/>
        <v>211</v>
      </c>
      <c r="K654" s="11">
        <f t="shared" si="275"/>
        <v>0</v>
      </c>
    </row>
    <row r="655" spans="1:11" ht="17.25" customHeight="1">
      <c r="A655" s="5"/>
      <c r="B655" s="6" t="s">
        <v>228</v>
      </c>
      <c r="C655" s="7">
        <f>SUM(D655:K655)</f>
        <v>819337</v>
      </c>
      <c r="D655" s="7">
        <v>646854</v>
      </c>
      <c r="E655" s="7">
        <v>150083</v>
      </c>
      <c r="F655" s="7"/>
      <c r="G655" s="7"/>
      <c r="H655" s="7">
        <v>22400</v>
      </c>
      <c r="I655" s="7"/>
      <c r="J655" s="7"/>
      <c r="K655" s="7"/>
    </row>
    <row r="656" spans="3:11" ht="17.25" customHeight="1">
      <c r="C656" s="8">
        <f>SUM(D656:K656)</f>
        <v>5794</v>
      </c>
      <c r="D656" s="7"/>
      <c r="E656" s="7"/>
      <c r="F656" s="7"/>
      <c r="G656" s="7"/>
      <c r="H656" s="7">
        <v>5794</v>
      </c>
      <c r="I656" s="7"/>
      <c r="J656" s="7"/>
      <c r="K656" s="7"/>
    </row>
    <row r="657" spans="1:11" ht="17.25" customHeight="1">
      <c r="A657" s="37"/>
      <c r="B657" s="37"/>
      <c r="C657" s="10">
        <f aca="true" t="shared" si="276" ref="C657:K657">C655+C656</f>
        <v>825131</v>
      </c>
      <c r="D657" s="10">
        <f t="shared" si="276"/>
        <v>646854</v>
      </c>
      <c r="E657" s="10">
        <f t="shared" si="276"/>
        <v>150083</v>
      </c>
      <c r="F657" s="10">
        <f t="shared" si="276"/>
        <v>0</v>
      </c>
      <c r="G657" s="10">
        <f t="shared" si="276"/>
        <v>0</v>
      </c>
      <c r="H657" s="10">
        <f t="shared" si="276"/>
        <v>28194</v>
      </c>
      <c r="I657" s="10">
        <f t="shared" si="276"/>
        <v>0</v>
      </c>
      <c r="J657" s="10">
        <f t="shared" si="276"/>
        <v>0</v>
      </c>
      <c r="K657" s="11">
        <f t="shared" si="276"/>
        <v>0</v>
      </c>
    </row>
    <row r="658" spans="1:11" ht="17.25" customHeight="1">
      <c r="A658" s="5"/>
      <c r="B658" s="6" t="s">
        <v>229</v>
      </c>
      <c r="C658" s="7">
        <f>SUM(D658:K658)</f>
        <v>1599204</v>
      </c>
      <c r="D658" s="7">
        <v>1155288</v>
      </c>
      <c r="E658" s="7">
        <v>344897</v>
      </c>
      <c r="F658" s="7"/>
      <c r="G658" s="7"/>
      <c r="H658" s="7">
        <v>31019</v>
      </c>
      <c r="I658" s="7">
        <v>68000</v>
      </c>
      <c r="J658" s="7"/>
      <c r="K658" s="7"/>
    </row>
    <row r="659" spans="3:11" ht="17.25" customHeight="1">
      <c r="C659" s="8">
        <f>SUM(D659:K659)</f>
        <v>525</v>
      </c>
      <c r="D659" s="7">
        <v>525</v>
      </c>
      <c r="E659" s="7">
        <v>2910</v>
      </c>
      <c r="F659" s="7"/>
      <c r="G659" s="7"/>
      <c r="H659" s="7">
        <v>-2910</v>
      </c>
      <c r="I659" s="7"/>
      <c r="J659" s="7"/>
      <c r="K659" s="7"/>
    </row>
    <row r="660" spans="1:11" ht="17.25" customHeight="1">
      <c r="A660" s="37"/>
      <c r="B660" s="37"/>
      <c r="C660" s="10">
        <f aca="true" t="shared" si="277" ref="C660:K660">C658+C659</f>
        <v>1599729</v>
      </c>
      <c r="D660" s="10">
        <f t="shared" si="277"/>
        <v>1155813</v>
      </c>
      <c r="E660" s="10">
        <f t="shared" si="277"/>
        <v>347807</v>
      </c>
      <c r="F660" s="10">
        <f t="shared" si="277"/>
        <v>0</v>
      </c>
      <c r="G660" s="10">
        <f t="shared" si="277"/>
        <v>0</v>
      </c>
      <c r="H660" s="10">
        <f t="shared" si="277"/>
        <v>28109</v>
      </c>
      <c r="I660" s="10">
        <f t="shared" si="277"/>
        <v>68000</v>
      </c>
      <c r="J660" s="10">
        <f t="shared" si="277"/>
        <v>0</v>
      </c>
      <c r="K660" s="11">
        <f t="shared" si="277"/>
        <v>0</v>
      </c>
    </row>
    <row r="661" spans="1:11" ht="17.25" customHeight="1">
      <c r="A661" s="5"/>
      <c r="B661" s="6" t="s">
        <v>230</v>
      </c>
      <c r="C661" s="7">
        <f>SUM(D661:K661)</f>
        <v>236695</v>
      </c>
      <c r="D661" s="7"/>
      <c r="E661" s="7">
        <v>4898</v>
      </c>
      <c r="F661" s="7"/>
      <c r="G661" s="7"/>
      <c r="H661" s="7">
        <v>231797</v>
      </c>
      <c r="I661" s="7"/>
      <c r="J661" s="7"/>
      <c r="K661" s="7"/>
    </row>
    <row r="662" spans="3:11" ht="17.25" customHeight="1">
      <c r="C662" s="8">
        <f>SUM(D662:K662)</f>
        <v>0</v>
      </c>
      <c r="D662" s="7"/>
      <c r="E662" s="7"/>
      <c r="F662" s="7"/>
      <c r="G662" s="7"/>
      <c r="H662" s="7"/>
      <c r="I662" s="7"/>
      <c r="J662" s="7"/>
      <c r="K662" s="7"/>
    </row>
    <row r="663" spans="1:11" ht="17.25" customHeight="1">
      <c r="A663" s="37"/>
      <c r="B663" s="37"/>
      <c r="C663" s="10">
        <f aca="true" t="shared" si="278" ref="C663:K663">C661+C662</f>
        <v>236695</v>
      </c>
      <c r="D663" s="10">
        <f t="shared" si="278"/>
        <v>0</v>
      </c>
      <c r="E663" s="10">
        <f t="shared" si="278"/>
        <v>4898</v>
      </c>
      <c r="F663" s="10">
        <f t="shared" si="278"/>
        <v>0</v>
      </c>
      <c r="G663" s="10">
        <f t="shared" si="278"/>
        <v>0</v>
      </c>
      <c r="H663" s="10">
        <f t="shared" si="278"/>
        <v>231797</v>
      </c>
      <c r="I663" s="10">
        <f t="shared" si="278"/>
        <v>0</v>
      </c>
      <c r="J663" s="10">
        <f t="shared" si="278"/>
        <v>0</v>
      </c>
      <c r="K663" s="11">
        <f t="shared" si="278"/>
        <v>0</v>
      </c>
    </row>
    <row r="664" spans="1:11" ht="17.25" customHeight="1">
      <c r="A664" s="5"/>
      <c r="B664" s="6" t="s">
        <v>219</v>
      </c>
      <c r="C664" s="7">
        <f>SUM(D664:K664)</f>
        <v>67710</v>
      </c>
      <c r="D664" s="7"/>
      <c r="E664" s="7"/>
      <c r="F664" s="7"/>
      <c r="G664" s="7"/>
      <c r="H664" s="7">
        <v>67710</v>
      </c>
      <c r="I664" s="7"/>
      <c r="J664" s="7"/>
      <c r="K664" s="7"/>
    </row>
    <row r="665" spans="3:11" ht="17.25" customHeight="1">
      <c r="C665" s="8">
        <f>SUM(D665:K665)</f>
        <v>0</v>
      </c>
      <c r="D665" s="7"/>
      <c r="E665" s="7"/>
      <c r="F665" s="7"/>
      <c r="G665" s="7"/>
      <c r="H665" s="7"/>
      <c r="I665" s="7"/>
      <c r="J665" s="7"/>
      <c r="K665" s="7"/>
    </row>
    <row r="666" spans="1:11" ht="17.25" customHeight="1">
      <c r="A666" s="37"/>
      <c r="B666" s="37"/>
      <c r="C666" s="10">
        <f aca="true" t="shared" si="279" ref="C666:K666">C664+C665</f>
        <v>67710</v>
      </c>
      <c r="D666" s="10">
        <f t="shared" si="279"/>
        <v>0</v>
      </c>
      <c r="E666" s="10">
        <f t="shared" si="279"/>
        <v>0</v>
      </c>
      <c r="F666" s="10">
        <f t="shared" si="279"/>
        <v>0</v>
      </c>
      <c r="G666" s="10">
        <f t="shared" si="279"/>
        <v>0</v>
      </c>
      <c r="H666" s="10">
        <f t="shared" si="279"/>
        <v>67710</v>
      </c>
      <c r="I666" s="10">
        <f t="shared" si="279"/>
        <v>0</v>
      </c>
      <c r="J666" s="10">
        <f t="shared" si="279"/>
        <v>0</v>
      </c>
      <c r="K666" s="11">
        <f t="shared" si="279"/>
        <v>0</v>
      </c>
    </row>
    <row r="667" spans="1:11" ht="17.25" customHeight="1">
      <c r="A667" s="5"/>
      <c r="B667" s="6" t="s">
        <v>231</v>
      </c>
      <c r="C667" s="7">
        <f>SUM(D667:K667)</f>
        <v>51466</v>
      </c>
      <c r="D667" s="7"/>
      <c r="E667" s="7">
        <v>51466</v>
      </c>
      <c r="F667" s="7"/>
      <c r="G667" s="7"/>
      <c r="H667" s="7"/>
      <c r="I667" s="7"/>
      <c r="J667" s="7"/>
      <c r="K667" s="7"/>
    </row>
    <row r="668" spans="3:11" ht="17.25" customHeight="1">
      <c r="C668" s="8">
        <f>SUM(D668:K668)</f>
        <v>0</v>
      </c>
      <c r="D668" s="7"/>
      <c r="E668" s="7"/>
      <c r="F668" s="7"/>
      <c r="G668" s="7"/>
      <c r="H668" s="7"/>
      <c r="I668" s="7"/>
      <c r="J668" s="7"/>
      <c r="K668" s="7"/>
    </row>
    <row r="669" spans="1:11" ht="17.25" customHeight="1">
      <c r="A669" s="37"/>
      <c r="B669" s="37"/>
      <c r="C669" s="10">
        <f aca="true" t="shared" si="280" ref="C669:K669">C667+C668</f>
        <v>51466</v>
      </c>
      <c r="D669" s="10">
        <f t="shared" si="280"/>
        <v>0</v>
      </c>
      <c r="E669" s="10">
        <f t="shared" si="280"/>
        <v>51466</v>
      </c>
      <c r="F669" s="10">
        <f t="shared" si="280"/>
        <v>0</v>
      </c>
      <c r="G669" s="10">
        <f t="shared" si="280"/>
        <v>0</v>
      </c>
      <c r="H669" s="10">
        <f t="shared" si="280"/>
        <v>0</v>
      </c>
      <c r="I669" s="10">
        <f t="shared" si="280"/>
        <v>0</v>
      </c>
      <c r="J669" s="10">
        <f t="shared" si="280"/>
        <v>0</v>
      </c>
      <c r="K669" s="11">
        <f t="shared" si="280"/>
        <v>0</v>
      </c>
    </row>
    <row r="670" spans="1:11" ht="17.25" customHeight="1">
      <c r="A670" s="12" t="s">
        <v>215</v>
      </c>
      <c r="B670" s="13" t="s">
        <v>3</v>
      </c>
      <c r="C670" s="14">
        <f aca="true" t="shared" si="281" ref="C670:K670">C619+C622+C625+C628+C631+C634+C637+C640+C643+C646+C649+C652+C655+C658+C661+C664+C667</f>
        <v>15405254</v>
      </c>
      <c r="D670" s="14">
        <f t="shared" si="281"/>
        <v>11282518</v>
      </c>
      <c r="E670" s="14">
        <f t="shared" si="281"/>
        <v>3378702</v>
      </c>
      <c r="F670" s="14">
        <f t="shared" si="281"/>
        <v>0</v>
      </c>
      <c r="G670" s="14">
        <f t="shared" si="281"/>
        <v>0</v>
      </c>
      <c r="H670" s="14">
        <f t="shared" si="281"/>
        <v>670509</v>
      </c>
      <c r="I670" s="14">
        <f t="shared" si="281"/>
        <v>68000</v>
      </c>
      <c r="J670" s="14">
        <f t="shared" si="281"/>
        <v>5525</v>
      </c>
      <c r="K670" s="14">
        <f t="shared" si="281"/>
        <v>0</v>
      </c>
    </row>
    <row r="671" spans="2:11" ht="17.25" customHeight="1">
      <c r="B671" s="21" t="s">
        <v>290</v>
      </c>
      <c r="C671" s="8">
        <f aca="true" t="shared" si="282" ref="C671:K671">C620+C623+C626+C629+C632+C635+C638+C641+C644+C647+C650+C653+C656+C659+C662+C665+C668</f>
        <v>14964</v>
      </c>
      <c r="D671" s="7">
        <f t="shared" si="282"/>
        <v>14301</v>
      </c>
      <c r="E671" s="7">
        <f t="shared" si="282"/>
        <v>-2331</v>
      </c>
      <c r="F671" s="7">
        <f t="shared" si="282"/>
        <v>0</v>
      </c>
      <c r="G671" s="7">
        <f t="shared" si="282"/>
        <v>0</v>
      </c>
      <c r="H671" s="7">
        <f t="shared" si="282"/>
        <v>2994</v>
      </c>
      <c r="I671" s="7">
        <f t="shared" si="282"/>
        <v>0</v>
      </c>
      <c r="J671" s="7">
        <f t="shared" si="282"/>
        <v>0</v>
      </c>
      <c r="K671" s="7">
        <f t="shared" si="282"/>
        <v>0</v>
      </c>
    </row>
    <row r="672" spans="1:11" ht="17.25" customHeight="1">
      <c r="A672" s="38"/>
      <c r="B672" s="38"/>
      <c r="C672" s="15">
        <f aca="true" t="shared" si="283" ref="C672:K672">C670+C671</f>
        <v>15420218</v>
      </c>
      <c r="D672" s="16">
        <f t="shared" si="283"/>
        <v>11296819</v>
      </c>
      <c r="E672" s="16">
        <f t="shared" si="283"/>
        <v>3376371</v>
      </c>
      <c r="F672" s="16">
        <f t="shared" si="283"/>
        <v>0</v>
      </c>
      <c r="G672" s="16">
        <f t="shared" si="283"/>
        <v>0</v>
      </c>
      <c r="H672" s="16">
        <f t="shared" si="283"/>
        <v>673503</v>
      </c>
      <c r="I672" s="16">
        <f t="shared" si="283"/>
        <v>68000</v>
      </c>
      <c r="J672" s="16">
        <f t="shared" si="283"/>
        <v>5525</v>
      </c>
      <c r="K672" s="16">
        <f t="shared" si="283"/>
        <v>0</v>
      </c>
    </row>
    <row r="673" spans="1:11" ht="17.25" customHeight="1">
      <c r="A673" s="5" t="s">
        <v>232</v>
      </c>
      <c r="B673" s="6" t="s">
        <v>302</v>
      </c>
      <c r="C673" s="7">
        <f>SUM(D673:K673)</f>
        <v>555592</v>
      </c>
      <c r="D673" s="7">
        <v>439428</v>
      </c>
      <c r="E673" s="7">
        <v>104733</v>
      </c>
      <c r="F673" s="7"/>
      <c r="G673" s="7"/>
      <c r="H673" s="7">
        <v>9000</v>
      </c>
      <c r="I673" s="7"/>
      <c r="J673" s="7">
        <v>2431</v>
      </c>
      <c r="K673" s="7"/>
    </row>
    <row r="674" spans="3:11" ht="17.25" customHeight="1">
      <c r="C674" s="8">
        <f>SUM(D674:K674)</f>
        <v>0</v>
      </c>
      <c r="D674" s="7"/>
      <c r="E674" s="7">
        <v>0</v>
      </c>
      <c r="F674" s="7"/>
      <c r="G674" s="7"/>
      <c r="H674" s="7"/>
      <c r="I674" s="7"/>
      <c r="J674" s="7"/>
      <c r="K674" s="7"/>
    </row>
    <row r="675" spans="1:11" ht="17.25" customHeight="1">
      <c r="A675" s="37"/>
      <c r="B675" s="37"/>
      <c r="C675" s="10">
        <f aca="true" t="shared" si="284" ref="C675:K675">C673+C674</f>
        <v>555592</v>
      </c>
      <c r="D675" s="10">
        <f t="shared" si="284"/>
        <v>439428</v>
      </c>
      <c r="E675" s="10">
        <f t="shared" si="284"/>
        <v>104733</v>
      </c>
      <c r="F675" s="10">
        <f t="shared" si="284"/>
        <v>0</v>
      </c>
      <c r="G675" s="10">
        <f t="shared" si="284"/>
        <v>0</v>
      </c>
      <c r="H675" s="10">
        <f t="shared" si="284"/>
        <v>9000</v>
      </c>
      <c r="I675" s="10">
        <f t="shared" si="284"/>
        <v>0</v>
      </c>
      <c r="J675" s="10">
        <f t="shared" si="284"/>
        <v>2431</v>
      </c>
      <c r="K675" s="11">
        <f t="shared" si="284"/>
        <v>0</v>
      </c>
    </row>
    <row r="676" spans="1:11" ht="17.25" customHeight="1">
      <c r="A676" s="5"/>
      <c r="B676" s="6" t="s">
        <v>303</v>
      </c>
      <c r="C676" s="7">
        <f>SUM(D676:K676)</f>
        <v>251549</v>
      </c>
      <c r="D676" s="7">
        <v>186704</v>
      </c>
      <c r="E676" s="7">
        <v>61343</v>
      </c>
      <c r="F676" s="7"/>
      <c r="G676" s="7"/>
      <c r="H676" s="7">
        <v>3502</v>
      </c>
      <c r="I676" s="7"/>
      <c r="J676" s="7"/>
      <c r="K676" s="7"/>
    </row>
    <row r="677" spans="3:11" ht="17.25" customHeight="1">
      <c r="C677" s="8">
        <f>SUM(D677:K677)</f>
        <v>282</v>
      </c>
      <c r="D677" s="7"/>
      <c r="E677" s="7">
        <v>282</v>
      </c>
      <c r="F677" s="7"/>
      <c r="G677" s="7"/>
      <c r="H677" s="7"/>
      <c r="I677" s="7"/>
      <c r="J677" s="7"/>
      <c r="K677" s="7"/>
    </row>
    <row r="678" spans="1:11" ht="17.25" customHeight="1">
      <c r="A678" s="37"/>
      <c r="B678" s="37"/>
      <c r="C678" s="10">
        <f aca="true" t="shared" si="285" ref="C678:K678">C676+C677</f>
        <v>251831</v>
      </c>
      <c r="D678" s="10">
        <f t="shared" si="285"/>
        <v>186704</v>
      </c>
      <c r="E678" s="10">
        <f t="shared" si="285"/>
        <v>61625</v>
      </c>
      <c r="F678" s="10">
        <f t="shared" si="285"/>
        <v>0</v>
      </c>
      <c r="G678" s="10">
        <f t="shared" si="285"/>
        <v>0</v>
      </c>
      <c r="H678" s="10">
        <f t="shared" si="285"/>
        <v>3502</v>
      </c>
      <c r="I678" s="10">
        <f t="shared" si="285"/>
        <v>0</v>
      </c>
      <c r="J678" s="10">
        <f t="shared" si="285"/>
        <v>0</v>
      </c>
      <c r="K678" s="11">
        <f t="shared" si="285"/>
        <v>0</v>
      </c>
    </row>
    <row r="679" spans="1:11" ht="17.25" customHeight="1">
      <c r="A679" s="5"/>
      <c r="B679" s="6" t="s">
        <v>304</v>
      </c>
      <c r="C679" s="7">
        <f>SUM(D679:K679)</f>
        <v>726424</v>
      </c>
      <c r="D679" s="7">
        <v>469222</v>
      </c>
      <c r="E679" s="7">
        <v>244480</v>
      </c>
      <c r="F679" s="7"/>
      <c r="G679" s="7"/>
      <c r="H679" s="7">
        <v>12400</v>
      </c>
      <c r="I679" s="7"/>
      <c r="J679" s="7">
        <v>322</v>
      </c>
      <c r="K679" s="7"/>
    </row>
    <row r="680" spans="3:11" ht="17.25" customHeight="1">
      <c r="C680" s="8">
        <f>SUM(D680:K680)</f>
        <v>0</v>
      </c>
      <c r="D680" s="7"/>
      <c r="E680" s="7"/>
      <c r="F680" s="7"/>
      <c r="G680" s="7"/>
      <c r="H680" s="7"/>
      <c r="I680" s="7"/>
      <c r="J680" s="7"/>
      <c r="K680" s="7"/>
    </row>
    <row r="681" spans="1:11" ht="17.25" customHeight="1">
      <c r="A681" s="37"/>
      <c r="B681" s="37"/>
      <c r="C681" s="10">
        <f aca="true" t="shared" si="286" ref="C681:K681">C679+C680</f>
        <v>726424</v>
      </c>
      <c r="D681" s="10">
        <f t="shared" si="286"/>
        <v>469222</v>
      </c>
      <c r="E681" s="10">
        <f t="shared" si="286"/>
        <v>244480</v>
      </c>
      <c r="F681" s="10">
        <f t="shared" si="286"/>
        <v>0</v>
      </c>
      <c r="G681" s="10">
        <f t="shared" si="286"/>
        <v>0</v>
      </c>
      <c r="H681" s="10">
        <f t="shared" si="286"/>
        <v>12400</v>
      </c>
      <c r="I681" s="10">
        <f t="shared" si="286"/>
        <v>0</v>
      </c>
      <c r="J681" s="10">
        <f t="shared" si="286"/>
        <v>322</v>
      </c>
      <c r="K681" s="11">
        <f t="shared" si="286"/>
        <v>0</v>
      </c>
    </row>
    <row r="682" spans="1:11" ht="17.25" customHeight="1">
      <c r="A682" s="5"/>
      <c r="B682" s="6" t="s">
        <v>233</v>
      </c>
      <c r="C682" s="7">
        <f>SUM(D682:K682)</f>
        <v>401981</v>
      </c>
      <c r="D682" s="7">
        <v>328687</v>
      </c>
      <c r="E682" s="7">
        <v>59228</v>
      </c>
      <c r="F682" s="7"/>
      <c r="G682" s="7"/>
      <c r="H682" s="7">
        <v>14066</v>
      </c>
      <c r="I682" s="7"/>
      <c r="J682" s="7"/>
      <c r="K682" s="7"/>
    </row>
    <row r="683" spans="3:11" ht="17.25" customHeight="1">
      <c r="C683" s="8">
        <f>SUM(D683:K683)</f>
        <v>0</v>
      </c>
      <c r="D683" s="7"/>
      <c r="E683" s="7">
        <v>0</v>
      </c>
      <c r="F683" s="7"/>
      <c r="G683" s="7"/>
      <c r="H683" s="7"/>
      <c r="I683" s="7"/>
      <c r="J683" s="7"/>
      <c r="K683" s="7"/>
    </row>
    <row r="684" spans="1:11" ht="17.25" customHeight="1">
      <c r="A684" s="37"/>
      <c r="B684" s="37"/>
      <c r="C684" s="10">
        <f aca="true" t="shared" si="287" ref="C684:K684">C682+C683</f>
        <v>401981</v>
      </c>
      <c r="D684" s="10">
        <f t="shared" si="287"/>
        <v>328687</v>
      </c>
      <c r="E684" s="10">
        <f t="shared" si="287"/>
        <v>59228</v>
      </c>
      <c r="F684" s="10">
        <f t="shared" si="287"/>
        <v>0</v>
      </c>
      <c r="G684" s="10">
        <f t="shared" si="287"/>
        <v>0</v>
      </c>
      <c r="H684" s="10">
        <f t="shared" si="287"/>
        <v>14066</v>
      </c>
      <c r="I684" s="10">
        <f t="shared" si="287"/>
        <v>0</v>
      </c>
      <c r="J684" s="10">
        <f t="shared" si="287"/>
        <v>0</v>
      </c>
      <c r="K684" s="11">
        <f t="shared" si="287"/>
        <v>0</v>
      </c>
    </row>
    <row r="685" spans="1:11" ht="17.25" customHeight="1">
      <c r="A685" s="5"/>
      <c r="B685" s="6" t="s">
        <v>234</v>
      </c>
      <c r="C685" s="7">
        <f>SUM(D685:K685)</f>
        <v>4752</v>
      </c>
      <c r="D685" s="7"/>
      <c r="E685" s="7">
        <v>4752</v>
      </c>
      <c r="F685" s="7"/>
      <c r="G685" s="7"/>
      <c r="H685" s="7"/>
      <c r="I685" s="7"/>
      <c r="J685" s="7"/>
      <c r="K685" s="7"/>
    </row>
    <row r="686" spans="3:11" ht="17.25" customHeight="1">
      <c r="C686" s="8">
        <f>SUM(D686:K686)</f>
        <v>0</v>
      </c>
      <c r="D686" s="7"/>
      <c r="E686" s="7"/>
      <c r="F686" s="7"/>
      <c r="G686" s="7"/>
      <c r="H686" s="7"/>
      <c r="I686" s="7"/>
      <c r="J686" s="7"/>
      <c r="K686" s="7"/>
    </row>
    <row r="687" spans="1:11" ht="17.25" customHeight="1">
      <c r="A687" s="37"/>
      <c r="B687" s="37"/>
      <c r="C687" s="10">
        <f aca="true" t="shared" si="288" ref="C687:K687">C685+C686</f>
        <v>4752</v>
      </c>
      <c r="D687" s="10">
        <f t="shared" si="288"/>
        <v>0</v>
      </c>
      <c r="E687" s="10">
        <f t="shared" si="288"/>
        <v>4752</v>
      </c>
      <c r="F687" s="10">
        <f t="shared" si="288"/>
        <v>0</v>
      </c>
      <c r="G687" s="10">
        <f t="shared" si="288"/>
        <v>0</v>
      </c>
      <c r="H687" s="10">
        <f t="shared" si="288"/>
        <v>0</v>
      </c>
      <c r="I687" s="10">
        <f t="shared" si="288"/>
        <v>0</v>
      </c>
      <c r="J687" s="10">
        <f t="shared" si="288"/>
        <v>0</v>
      </c>
      <c r="K687" s="11">
        <f t="shared" si="288"/>
        <v>0</v>
      </c>
    </row>
    <row r="688" spans="1:11" ht="17.25" customHeight="1">
      <c r="A688" s="5"/>
      <c r="B688" s="6" t="s">
        <v>235</v>
      </c>
      <c r="C688" s="7">
        <f>SUM(D688:K688)</f>
        <v>469548</v>
      </c>
      <c r="D688" s="7">
        <v>376868</v>
      </c>
      <c r="E688" s="7">
        <v>86251</v>
      </c>
      <c r="F688" s="7"/>
      <c r="G688" s="7"/>
      <c r="H688" s="7">
        <v>6429</v>
      </c>
      <c r="I688" s="7"/>
      <c r="J688" s="7"/>
      <c r="K688" s="7"/>
    </row>
    <row r="689" spans="3:11" ht="17.25" customHeight="1">
      <c r="C689" s="8">
        <f>SUM(D689:K689)</f>
        <v>0</v>
      </c>
      <c r="D689" s="7"/>
      <c r="E689" s="7"/>
      <c r="F689" s="7"/>
      <c r="G689" s="7"/>
      <c r="H689" s="7"/>
      <c r="I689" s="7"/>
      <c r="J689" s="7"/>
      <c r="K689" s="7"/>
    </row>
    <row r="690" spans="1:11" ht="17.25" customHeight="1">
      <c r="A690" s="37"/>
      <c r="B690" s="37"/>
      <c r="C690" s="10">
        <f aca="true" t="shared" si="289" ref="C690:K690">C688+C689</f>
        <v>469548</v>
      </c>
      <c r="D690" s="10">
        <f t="shared" si="289"/>
        <v>376868</v>
      </c>
      <c r="E690" s="10">
        <f t="shared" si="289"/>
        <v>86251</v>
      </c>
      <c r="F690" s="10">
        <f t="shared" si="289"/>
        <v>0</v>
      </c>
      <c r="G690" s="10">
        <f t="shared" si="289"/>
        <v>0</v>
      </c>
      <c r="H690" s="10">
        <f t="shared" si="289"/>
        <v>6429</v>
      </c>
      <c r="I690" s="10">
        <f t="shared" si="289"/>
        <v>0</v>
      </c>
      <c r="J690" s="10">
        <f t="shared" si="289"/>
        <v>0</v>
      </c>
      <c r="K690" s="11">
        <f t="shared" si="289"/>
        <v>0</v>
      </c>
    </row>
    <row r="691" spans="1:11" ht="17.25" customHeight="1">
      <c r="A691" s="12" t="s">
        <v>232</v>
      </c>
      <c r="B691" s="13" t="s">
        <v>3</v>
      </c>
      <c r="C691" s="14">
        <f aca="true" t="shared" si="290" ref="C691:K691">C673+C676+C679+C682+C685+C688</f>
        <v>2409846</v>
      </c>
      <c r="D691" s="14">
        <f t="shared" si="290"/>
        <v>1800909</v>
      </c>
      <c r="E691" s="14">
        <f t="shared" si="290"/>
        <v>560787</v>
      </c>
      <c r="F691" s="14">
        <f t="shared" si="290"/>
        <v>0</v>
      </c>
      <c r="G691" s="14">
        <f t="shared" si="290"/>
        <v>0</v>
      </c>
      <c r="H691" s="14">
        <f t="shared" si="290"/>
        <v>45397</v>
      </c>
      <c r="I691" s="14">
        <f t="shared" si="290"/>
        <v>0</v>
      </c>
      <c r="J691" s="14">
        <f t="shared" si="290"/>
        <v>2753</v>
      </c>
      <c r="K691" s="14">
        <f t="shared" si="290"/>
        <v>0</v>
      </c>
    </row>
    <row r="692" spans="2:11" ht="17.25" customHeight="1">
      <c r="B692" s="21" t="s">
        <v>290</v>
      </c>
      <c r="C692" s="8">
        <f aca="true" t="shared" si="291" ref="C692:K692">C674+C677+C680+C683+C686+C689</f>
        <v>282</v>
      </c>
      <c r="D692" s="7">
        <f t="shared" si="291"/>
        <v>0</v>
      </c>
      <c r="E692" s="7">
        <f t="shared" si="291"/>
        <v>282</v>
      </c>
      <c r="F692" s="7">
        <f t="shared" si="291"/>
        <v>0</v>
      </c>
      <c r="G692" s="7">
        <f t="shared" si="291"/>
        <v>0</v>
      </c>
      <c r="H692" s="7">
        <f t="shared" si="291"/>
        <v>0</v>
      </c>
      <c r="I692" s="7">
        <f t="shared" si="291"/>
        <v>0</v>
      </c>
      <c r="J692" s="7">
        <f t="shared" si="291"/>
        <v>0</v>
      </c>
      <c r="K692" s="7">
        <f t="shared" si="291"/>
        <v>0</v>
      </c>
    </row>
    <row r="693" spans="1:11" ht="17.25" customHeight="1">
      <c r="A693" s="38"/>
      <c r="B693" s="38"/>
      <c r="C693" s="15">
        <f aca="true" t="shared" si="292" ref="C693:K693">C691+C692</f>
        <v>2410128</v>
      </c>
      <c r="D693" s="16">
        <f t="shared" si="292"/>
        <v>1800909</v>
      </c>
      <c r="E693" s="16">
        <f t="shared" si="292"/>
        <v>561069</v>
      </c>
      <c r="F693" s="16">
        <f t="shared" si="292"/>
        <v>0</v>
      </c>
      <c r="G693" s="16">
        <f t="shared" si="292"/>
        <v>0</v>
      </c>
      <c r="H693" s="16">
        <f t="shared" si="292"/>
        <v>45397</v>
      </c>
      <c r="I693" s="16">
        <f t="shared" si="292"/>
        <v>0</v>
      </c>
      <c r="J693" s="16">
        <f t="shared" si="292"/>
        <v>2753</v>
      </c>
      <c r="K693" s="16">
        <f t="shared" si="292"/>
        <v>0</v>
      </c>
    </row>
    <row r="694" spans="1:11" ht="17.25" customHeight="1">
      <c r="A694" s="5" t="s">
        <v>236</v>
      </c>
      <c r="B694" s="6" t="s">
        <v>291</v>
      </c>
      <c r="C694" s="7">
        <f>SUM(D694:K694)</f>
        <v>513557</v>
      </c>
      <c r="D694" s="7">
        <v>206166</v>
      </c>
      <c r="E694" s="7">
        <v>209900</v>
      </c>
      <c r="F694" s="7"/>
      <c r="G694" s="7"/>
      <c r="H694" s="7">
        <v>7362</v>
      </c>
      <c r="I694" s="7">
        <v>90129</v>
      </c>
      <c r="J694" s="7"/>
      <c r="K694" s="7"/>
    </row>
    <row r="695" spans="3:11" ht="17.25" customHeight="1">
      <c r="C695" s="8">
        <f>SUM(D695:K695)</f>
        <v>379</v>
      </c>
      <c r="D695" s="7">
        <v>2760</v>
      </c>
      <c r="E695" s="7">
        <v>2000</v>
      </c>
      <c r="F695" s="7"/>
      <c r="G695" s="7"/>
      <c r="H695" s="7">
        <v>-4381</v>
      </c>
      <c r="I695" s="7"/>
      <c r="J695" s="7"/>
      <c r="K695" s="7"/>
    </row>
    <row r="696" spans="1:11" ht="17.25" customHeight="1">
      <c r="A696" s="37"/>
      <c r="B696" s="37"/>
      <c r="C696" s="10">
        <f aca="true" t="shared" si="293" ref="C696:K696">C694+C695</f>
        <v>513936</v>
      </c>
      <c r="D696" s="10">
        <f t="shared" si="293"/>
        <v>208926</v>
      </c>
      <c r="E696" s="10">
        <f t="shared" si="293"/>
        <v>211900</v>
      </c>
      <c r="F696" s="10">
        <f t="shared" si="293"/>
        <v>0</v>
      </c>
      <c r="G696" s="10">
        <f t="shared" si="293"/>
        <v>0</v>
      </c>
      <c r="H696" s="10">
        <f t="shared" si="293"/>
        <v>2981</v>
      </c>
      <c r="I696" s="10">
        <f t="shared" si="293"/>
        <v>90129</v>
      </c>
      <c r="J696" s="10">
        <f t="shared" si="293"/>
        <v>0</v>
      </c>
      <c r="K696" s="11">
        <f t="shared" si="293"/>
        <v>0</v>
      </c>
    </row>
    <row r="697" spans="1:11" ht="17.25" customHeight="1">
      <c r="A697" s="12" t="s">
        <v>236</v>
      </c>
      <c r="B697" s="13" t="s">
        <v>3</v>
      </c>
      <c r="C697" s="14">
        <f aca="true" t="shared" si="294" ref="C697:K697">C694</f>
        <v>513557</v>
      </c>
      <c r="D697" s="14">
        <f t="shared" si="294"/>
        <v>206166</v>
      </c>
      <c r="E697" s="14">
        <f t="shared" si="294"/>
        <v>209900</v>
      </c>
      <c r="F697" s="14">
        <f t="shared" si="294"/>
        <v>0</v>
      </c>
      <c r="G697" s="14">
        <f t="shared" si="294"/>
        <v>0</v>
      </c>
      <c r="H697" s="14">
        <f t="shared" si="294"/>
        <v>7362</v>
      </c>
      <c r="I697" s="14">
        <f t="shared" si="294"/>
        <v>90129</v>
      </c>
      <c r="J697" s="14">
        <f t="shared" si="294"/>
        <v>0</v>
      </c>
      <c r="K697" s="14">
        <f t="shared" si="294"/>
        <v>0</v>
      </c>
    </row>
    <row r="698" spans="2:11" ht="17.25" customHeight="1">
      <c r="B698" s="21" t="s">
        <v>290</v>
      </c>
      <c r="C698" s="8">
        <f aca="true" t="shared" si="295" ref="C698:K698">C695</f>
        <v>379</v>
      </c>
      <c r="D698" s="7">
        <f t="shared" si="295"/>
        <v>2760</v>
      </c>
      <c r="E698" s="7">
        <f t="shared" si="295"/>
        <v>2000</v>
      </c>
      <c r="F698" s="7">
        <f t="shared" si="295"/>
        <v>0</v>
      </c>
      <c r="G698" s="7">
        <f t="shared" si="295"/>
        <v>0</v>
      </c>
      <c r="H698" s="7">
        <f t="shared" si="295"/>
        <v>-4381</v>
      </c>
      <c r="I698" s="7">
        <f t="shared" si="295"/>
        <v>0</v>
      </c>
      <c r="J698" s="7">
        <f t="shared" si="295"/>
        <v>0</v>
      </c>
      <c r="K698" s="7">
        <f t="shared" si="295"/>
        <v>0</v>
      </c>
    </row>
    <row r="699" spans="1:11" ht="17.25" customHeight="1">
      <c r="A699" s="38"/>
      <c r="B699" s="38"/>
      <c r="C699" s="15">
        <f aca="true" t="shared" si="296" ref="C699:K699">C697+C698</f>
        <v>513936</v>
      </c>
      <c r="D699" s="16">
        <f t="shared" si="296"/>
        <v>208926</v>
      </c>
      <c r="E699" s="16">
        <f t="shared" si="296"/>
        <v>211900</v>
      </c>
      <c r="F699" s="16">
        <f t="shared" si="296"/>
        <v>0</v>
      </c>
      <c r="G699" s="16">
        <f t="shared" si="296"/>
        <v>0</v>
      </c>
      <c r="H699" s="16">
        <f t="shared" si="296"/>
        <v>2981</v>
      </c>
      <c r="I699" s="16">
        <f t="shared" si="296"/>
        <v>90129</v>
      </c>
      <c r="J699" s="16">
        <f t="shared" si="296"/>
        <v>0</v>
      </c>
      <c r="K699" s="16">
        <f t="shared" si="296"/>
        <v>0</v>
      </c>
    </row>
    <row r="700" spans="1:11" ht="17.25" customHeight="1">
      <c r="A700" s="5" t="s">
        <v>237</v>
      </c>
      <c r="B700" s="6"/>
      <c r="C700" s="7">
        <f>SUM(D700:K700)</f>
        <v>0</v>
      </c>
      <c r="D700" s="7"/>
      <c r="E700" s="7"/>
      <c r="F700" s="7"/>
      <c r="G700" s="7"/>
      <c r="H700" s="7"/>
      <c r="I700" s="7"/>
      <c r="J700" s="7"/>
      <c r="K700" s="7"/>
    </row>
    <row r="701" spans="3:11" ht="17.25" customHeight="1">
      <c r="C701" s="8">
        <f>SUM(D701:K701)</f>
        <v>0</v>
      </c>
      <c r="D701" s="7"/>
      <c r="E701" s="7"/>
      <c r="F701" s="7"/>
      <c r="G701" s="7"/>
      <c r="H701" s="7"/>
      <c r="I701" s="7"/>
      <c r="J701" s="7"/>
      <c r="K701" s="7"/>
    </row>
    <row r="702" spans="1:11" ht="17.25" customHeight="1">
      <c r="A702" s="44"/>
      <c r="B702" s="45"/>
      <c r="C702" s="10">
        <f aca="true" t="shared" si="297" ref="C702:K702">C700+C701</f>
        <v>0</v>
      </c>
      <c r="D702" s="10">
        <f t="shared" si="297"/>
        <v>0</v>
      </c>
      <c r="E702" s="10">
        <f t="shared" si="297"/>
        <v>0</v>
      </c>
      <c r="F702" s="10">
        <f t="shared" si="297"/>
        <v>0</v>
      </c>
      <c r="G702" s="10">
        <f t="shared" si="297"/>
        <v>0</v>
      </c>
      <c r="H702" s="10">
        <f t="shared" si="297"/>
        <v>0</v>
      </c>
      <c r="I702" s="10">
        <f t="shared" si="297"/>
        <v>0</v>
      </c>
      <c r="J702" s="10">
        <f t="shared" si="297"/>
        <v>0</v>
      </c>
      <c r="K702" s="11">
        <f t="shared" si="297"/>
        <v>0</v>
      </c>
    </row>
    <row r="703" spans="1:11" ht="17.25" customHeight="1">
      <c r="A703" s="20" t="s">
        <v>237</v>
      </c>
      <c r="B703" s="6" t="s">
        <v>238</v>
      </c>
      <c r="C703" s="7">
        <f>SUM(D703:K703)</f>
        <v>118385</v>
      </c>
      <c r="D703" s="7">
        <v>66885</v>
      </c>
      <c r="E703" s="7">
        <v>51500</v>
      </c>
      <c r="F703" s="7"/>
      <c r="G703" s="7"/>
      <c r="H703" s="7"/>
      <c r="I703" s="7"/>
      <c r="J703" s="7"/>
      <c r="K703" s="7"/>
    </row>
    <row r="704" spans="3:11" ht="17.25" customHeight="1">
      <c r="C704" s="8">
        <f>SUM(D704:K704)</f>
        <v>0</v>
      </c>
      <c r="D704" s="7"/>
      <c r="E704" s="7"/>
      <c r="F704" s="7"/>
      <c r="G704" s="7"/>
      <c r="H704" s="7"/>
      <c r="I704" s="7"/>
      <c r="J704" s="7"/>
      <c r="K704" s="7"/>
    </row>
    <row r="705" spans="1:11" ht="17.25" customHeight="1">
      <c r="A705" s="37"/>
      <c r="B705" s="37"/>
      <c r="C705" s="10">
        <f aca="true" t="shared" si="298" ref="C705:K705">C703+C704</f>
        <v>118385</v>
      </c>
      <c r="D705" s="10">
        <f t="shared" si="298"/>
        <v>66885</v>
      </c>
      <c r="E705" s="10">
        <f t="shared" si="298"/>
        <v>51500</v>
      </c>
      <c r="F705" s="10">
        <f t="shared" si="298"/>
        <v>0</v>
      </c>
      <c r="G705" s="10">
        <f t="shared" si="298"/>
        <v>0</v>
      </c>
      <c r="H705" s="10">
        <f t="shared" si="298"/>
        <v>0</v>
      </c>
      <c r="I705" s="10">
        <f t="shared" si="298"/>
        <v>0</v>
      </c>
      <c r="J705" s="10">
        <f t="shared" si="298"/>
        <v>0</v>
      </c>
      <c r="K705" s="11">
        <f t="shared" si="298"/>
        <v>0</v>
      </c>
    </row>
    <row r="706" spans="1:11" ht="17.25" customHeight="1">
      <c r="A706" s="5"/>
      <c r="B706" s="6" t="s">
        <v>239</v>
      </c>
      <c r="C706" s="7">
        <f>SUM(D706:K706)</f>
        <v>347037</v>
      </c>
      <c r="D706" s="7"/>
      <c r="E706" s="7"/>
      <c r="F706" s="7"/>
      <c r="G706" s="7"/>
      <c r="H706" s="7"/>
      <c r="I706" s="7"/>
      <c r="J706" s="7">
        <v>347037</v>
      </c>
      <c r="K706" s="7"/>
    </row>
    <row r="707" spans="3:11" ht="17.25" customHeight="1">
      <c r="C707" s="8">
        <f>SUM(D707:K707)</f>
        <v>0</v>
      </c>
      <c r="D707" s="7"/>
      <c r="E707" s="7"/>
      <c r="F707" s="7"/>
      <c r="G707" s="7"/>
      <c r="H707" s="7"/>
      <c r="I707" s="7"/>
      <c r="J707" s="7"/>
      <c r="K707" s="7"/>
    </row>
    <row r="708" spans="1:11" ht="17.25" customHeight="1">
      <c r="A708" s="37"/>
      <c r="B708" s="37"/>
      <c r="C708" s="10">
        <f aca="true" t="shared" si="299" ref="C708:K708">C706+C707</f>
        <v>347037</v>
      </c>
      <c r="D708" s="10">
        <f t="shared" si="299"/>
        <v>0</v>
      </c>
      <c r="E708" s="10">
        <f t="shared" si="299"/>
        <v>0</v>
      </c>
      <c r="F708" s="10">
        <f t="shared" si="299"/>
        <v>0</v>
      </c>
      <c r="G708" s="10">
        <f t="shared" si="299"/>
        <v>0</v>
      </c>
      <c r="H708" s="10">
        <f t="shared" si="299"/>
        <v>0</v>
      </c>
      <c r="I708" s="10">
        <f t="shared" si="299"/>
        <v>0</v>
      </c>
      <c r="J708" s="10">
        <f t="shared" si="299"/>
        <v>347037</v>
      </c>
      <c r="K708" s="11">
        <f t="shared" si="299"/>
        <v>0</v>
      </c>
    </row>
    <row r="709" spans="1:11" ht="17.25" customHeight="1">
      <c r="A709" s="5"/>
      <c r="B709" s="6" t="s">
        <v>240</v>
      </c>
      <c r="C709" s="7">
        <f>SUM(D709:K709)</f>
        <v>129962</v>
      </c>
      <c r="D709" s="7">
        <v>33410</v>
      </c>
      <c r="E709" s="7">
        <v>83527</v>
      </c>
      <c r="F709" s="7">
        <v>13025</v>
      </c>
      <c r="G709" s="7"/>
      <c r="H709" s="7"/>
      <c r="I709" s="7"/>
      <c r="J709" s="7"/>
      <c r="K709" s="7"/>
    </row>
    <row r="710" spans="3:11" ht="17.25" customHeight="1">
      <c r="C710" s="8">
        <f>SUM(D710:K710)</f>
        <v>13790</v>
      </c>
      <c r="D710" s="7">
        <v>1344</v>
      </c>
      <c r="E710" s="7">
        <v>12446</v>
      </c>
      <c r="F710" s="7"/>
      <c r="G710" s="7"/>
      <c r="H710" s="7"/>
      <c r="I710" s="7"/>
      <c r="J710" s="7"/>
      <c r="K710" s="7"/>
    </row>
    <row r="711" spans="1:11" ht="17.25" customHeight="1">
      <c r="A711" s="37"/>
      <c r="B711" s="37"/>
      <c r="C711" s="10">
        <f aca="true" t="shared" si="300" ref="C711:K711">C709+C710</f>
        <v>143752</v>
      </c>
      <c r="D711" s="10">
        <f t="shared" si="300"/>
        <v>34754</v>
      </c>
      <c r="E711" s="10">
        <f t="shared" si="300"/>
        <v>95973</v>
      </c>
      <c r="F711" s="10">
        <f t="shared" si="300"/>
        <v>13025</v>
      </c>
      <c r="G711" s="10">
        <f t="shared" si="300"/>
        <v>0</v>
      </c>
      <c r="H711" s="10">
        <f t="shared" si="300"/>
        <v>0</v>
      </c>
      <c r="I711" s="10">
        <f t="shared" si="300"/>
        <v>0</v>
      </c>
      <c r="J711" s="10">
        <f t="shared" si="300"/>
        <v>0</v>
      </c>
      <c r="K711" s="11">
        <f t="shared" si="300"/>
        <v>0</v>
      </c>
    </row>
    <row r="712" spans="1:11" ht="17.25" customHeight="1">
      <c r="A712" s="5"/>
      <c r="B712" s="6" t="s">
        <v>241</v>
      </c>
      <c r="C712" s="7">
        <f>SUM(D712:K712)</f>
        <v>73523</v>
      </c>
      <c r="D712" s="7">
        <v>68523</v>
      </c>
      <c r="E712" s="7">
        <v>5000</v>
      </c>
      <c r="F712" s="7"/>
      <c r="G712" s="7"/>
      <c r="H712" s="7"/>
      <c r="I712" s="7"/>
      <c r="J712" s="7"/>
      <c r="K712" s="7"/>
    </row>
    <row r="713" spans="3:11" ht="17.25" customHeight="1">
      <c r="C713" s="8">
        <f>SUM(D713:K713)</f>
        <v>0</v>
      </c>
      <c r="D713" s="7">
        <v>0</v>
      </c>
      <c r="E713" s="7"/>
      <c r="F713" s="7"/>
      <c r="G713" s="7"/>
      <c r="H713" s="7"/>
      <c r="I713" s="7"/>
      <c r="J713" s="7"/>
      <c r="K713" s="7"/>
    </row>
    <row r="714" spans="1:11" ht="17.25" customHeight="1">
      <c r="A714" s="37"/>
      <c r="B714" s="37"/>
      <c r="C714" s="10">
        <f aca="true" t="shared" si="301" ref="C714:K714">C712+C713</f>
        <v>73523</v>
      </c>
      <c r="D714" s="10">
        <f t="shared" si="301"/>
        <v>68523</v>
      </c>
      <c r="E714" s="10">
        <f t="shared" si="301"/>
        <v>5000</v>
      </c>
      <c r="F714" s="10">
        <f t="shared" si="301"/>
        <v>0</v>
      </c>
      <c r="G714" s="10">
        <f t="shared" si="301"/>
        <v>0</v>
      </c>
      <c r="H714" s="10">
        <f t="shared" si="301"/>
        <v>0</v>
      </c>
      <c r="I714" s="10">
        <f t="shared" si="301"/>
        <v>0</v>
      </c>
      <c r="J714" s="10">
        <f t="shared" si="301"/>
        <v>0</v>
      </c>
      <c r="K714" s="11">
        <f t="shared" si="301"/>
        <v>0</v>
      </c>
    </row>
    <row r="715" spans="1:11" ht="17.25" customHeight="1">
      <c r="A715" s="5"/>
      <c r="B715" s="6" t="s">
        <v>242</v>
      </c>
      <c r="C715" s="7">
        <f>SUM(D715:K715)</f>
        <v>36270</v>
      </c>
      <c r="D715" s="7">
        <v>30770</v>
      </c>
      <c r="E715" s="7">
        <v>5500</v>
      </c>
      <c r="F715" s="7"/>
      <c r="G715" s="7"/>
      <c r="H715" s="7"/>
      <c r="I715" s="7"/>
      <c r="J715" s="7"/>
      <c r="K715" s="7"/>
    </row>
    <row r="716" spans="3:11" ht="17.25" customHeight="1">
      <c r="C716" s="8">
        <f>SUM(D716:K716)</f>
        <v>5522</v>
      </c>
      <c r="D716" s="7">
        <v>3982</v>
      </c>
      <c r="E716" s="7">
        <v>1540</v>
      </c>
      <c r="F716" s="7"/>
      <c r="G716" s="7"/>
      <c r="H716" s="7"/>
      <c r="I716" s="7"/>
      <c r="J716" s="7"/>
      <c r="K716" s="7"/>
    </row>
    <row r="717" spans="1:11" ht="17.25" customHeight="1">
      <c r="A717" s="37"/>
      <c r="B717" s="37"/>
      <c r="C717" s="10">
        <f aca="true" t="shared" si="302" ref="C717:K717">C715+C716</f>
        <v>41792</v>
      </c>
      <c r="D717" s="10">
        <f t="shared" si="302"/>
        <v>34752</v>
      </c>
      <c r="E717" s="10">
        <f t="shared" si="302"/>
        <v>7040</v>
      </c>
      <c r="F717" s="10">
        <f t="shared" si="302"/>
        <v>0</v>
      </c>
      <c r="G717" s="10">
        <f t="shared" si="302"/>
        <v>0</v>
      </c>
      <c r="H717" s="10">
        <f t="shared" si="302"/>
        <v>0</v>
      </c>
      <c r="I717" s="10">
        <f t="shared" si="302"/>
        <v>0</v>
      </c>
      <c r="J717" s="10">
        <f t="shared" si="302"/>
        <v>0</v>
      </c>
      <c r="K717" s="11">
        <f t="shared" si="302"/>
        <v>0</v>
      </c>
    </row>
    <row r="718" spans="1:11" ht="17.25" customHeight="1">
      <c r="A718" s="5"/>
      <c r="B718" s="6" t="s">
        <v>243</v>
      </c>
      <c r="C718" s="7">
        <f>SUM(D718:K718)</f>
        <v>30495</v>
      </c>
      <c r="D718" s="7">
        <v>7804</v>
      </c>
      <c r="E718" s="7">
        <v>22691</v>
      </c>
      <c r="F718" s="7"/>
      <c r="G718" s="7"/>
      <c r="H718" s="7"/>
      <c r="I718" s="7"/>
      <c r="J718" s="7"/>
      <c r="K718" s="7"/>
    </row>
    <row r="719" spans="3:11" ht="17.25" customHeight="1">
      <c r="C719" s="8">
        <f>SUM(D719:K719)</f>
        <v>0</v>
      </c>
      <c r="D719" s="7"/>
      <c r="E719" s="7"/>
      <c r="F719" s="7"/>
      <c r="G719" s="7"/>
      <c r="H719" s="7"/>
      <c r="I719" s="7"/>
      <c r="J719" s="7"/>
      <c r="K719" s="7"/>
    </row>
    <row r="720" spans="1:11" ht="17.25" customHeight="1">
      <c r="A720" s="37"/>
      <c r="B720" s="37"/>
      <c r="C720" s="10">
        <f aca="true" t="shared" si="303" ref="C720:K720">C718+C719</f>
        <v>30495</v>
      </c>
      <c r="D720" s="10">
        <f t="shared" si="303"/>
        <v>7804</v>
      </c>
      <c r="E720" s="10">
        <f t="shared" si="303"/>
        <v>22691</v>
      </c>
      <c r="F720" s="10">
        <f t="shared" si="303"/>
        <v>0</v>
      </c>
      <c r="G720" s="10">
        <f t="shared" si="303"/>
        <v>0</v>
      </c>
      <c r="H720" s="10">
        <f t="shared" si="303"/>
        <v>0</v>
      </c>
      <c r="I720" s="10">
        <f t="shared" si="303"/>
        <v>0</v>
      </c>
      <c r="J720" s="10">
        <f t="shared" si="303"/>
        <v>0</v>
      </c>
      <c r="K720" s="11">
        <f t="shared" si="303"/>
        <v>0</v>
      </c>
    </row>
    <row r="721" spans="1:11" ht="17.25" customHeight="1">
      <c r="A721" s="5"/>
      <c r="B721" s="6" t="s">
        <v>244</v>
      </c>
      <c r="C721" s="7">
        <f>SUM(D721:K721)</f>
        <v>5701</v>
      </c>
      <c r="D721" s="7"/>
      <c r="E721" s="7">
        <v>1361</v>
      </c>
      <c r="F721" s="7"/>
      <c r="G721" s="7"/>
      <c r="H721" s="7"/>
      <c r="I721" s="7"/>
      <c r="J721" s="7">
        <v>4340</v>
      </c>
      <c r="K721" s="7"/>
    </row>
    <row r="722" spans="3:11" ht="17.25" customHeight="1">
      <c r="C722" s="8">
        <f>SUM(D722:K722)</f>
        <v>0</v>
      </c>
      <c r="D722" s="7"/>
      <c r="E722" s="7"/>
      <c r="F722" s="7"/>
      <c r="G722" s="7"/>
      <c r="H722" s="7"/>
      <c r="I722" s="7"/>
      <c r="J722" s="7"/>
      <c r="K722" s="7"/>
    </row>
    <row r="723" spans="1:11" ht="17.25" customHeight="1">
      <c r="A723" s="37"/>
      <c r="B723" s="37"/>
      <c r="C723" s="10">
        <f aca="true" t="shared" si="304" ref="C723:K723">C721+C722</f>
        <v>5701</v>
      </c>
      <c r="D723" s="10">
        <f t="shared" si="304"/>
        <v>0</v>
      </c>
      <c r="E723" s="10">
        <f t="shared" si="304"/>
        <v>1361</v>
      </c>
      <c r="F723" s="10">
        <f t="shared" si="304"/>
        <v>0</v>
      </c>
      <c r="G723" s="10">
        <f t="shared" si="304"/>
        <v>0</v>
      </c>
      <c r="H723" s="10">
        <f t="shared" si="304"/>
        <v>0</v>
      </c>
      <c r="I723" s="10">
        <f t="shared" si="304"/>
        <v>0</v>
      </c>
      <c r="J723" s="10">
        <f t="shared" si="304"/>
        <v>4340</v>
      </c>
      <c r="K723" s="11">
        <f t="shared" si="304"/>
        <v>0</v>
      </c>
    </row>
    <row r="724" spans="1:11" ht="17.25" customHeight="1">
      <c r="A724" s="5"/>
      <c r="B724" s="6" t="s">
        <v>245</v>
      </c>
      <c r="C724" s="7">
        <f>SUM(D724:K724)</f>
        <v>32</v>
      </c>
      <c r="D724" s="7"/>
      <c r="E724" s="7">
        <v>32</v>
      </c>
      <c r="F724" s="7"/>
      <c r="G724" s="7"/>
      <c r="H724" s="7"/>
      <c r="I724" s="7"/>
      <c r="J724" s="7"/>
      <c r="K724" s="7"/>
    </row>
    <row r="725" spans="3:11" ht="17.25" customHeight="1">
      <c r="C725" s="8">
        <f>SUM(D725:K725)</f>
        <v>0</v>
      </c>
      <c r="D725" s="7"/>
      <c r="E725" s="7"/>
      <c r="F725" s="7"/>
      <c r="G725" s="7"/>
      <c r="H725" s="7"/>
      <c r="I725" s="7"/>
      <c r="J725" s="7"/>
      <c r="K725" s="7"/>
    </row>
    <row r="726" spans="1:11" ht="17.25" customHeight="1">
      <c r="A726" s="37"/>
      <c r="B726" s="37"/>
      <c r="C726" s="10">
        <f aca="true" t="shared" si="305" ref="C726:K726">C724+C725</f>
        <v>32</v>
      </c>
      <c r="D726" s="10">
        <f t="shared" si="305"/>
        <v>0</v>
      </c>
      <c r="E726" s="10">
        <f t="shared" si="305"/>
        <v>32</v>
      </c>
      <c r="F726" s="10">
        <f t="shared" si="305"/>
        <v>0</v>
      </c>
      <c r="G726" s="10">
        <f t="shared" si="305"/>
        <v>0</v>
      </c>
      <c r="H726" s="10">
        <f t="shared" si="305"/>
        <v>0</v>
      </c>
      <c r="I726" s="10">
        <f t="shared" si="305"/>
        <v>0</v>
      </c>
      <c r="J726" s="10">
        <f t="shared" si="305"/>
        <v>0</v>
      </c>
      <c r="K726" s="11">
        <f t="shared" si="305"/>
        <v>0</v>
      </c>
    </row>
    <row r="727" spans="1:11" ht="17.25" customHeight="1">
      <c r="A727" s="5"/>
      <c r="B727" s="6" t="s">
        <v>246</v>
      </c>
      <c r="C727" s="7">
        <f>SUM(D727:K727)</f>
        <v>6303</v>
      </c>
      <c r="D727" s="7"/>
      <c r="E727" s="7">
        <v>79</v>
      </c>
      <c r="F727" s="7"/>
      <c r="G727" s="7"/>
      <c r="H727" s="7"/>
      <c r="I727" s="7"/>
      <c r="J727" s="7">
        <v>6224</v>
      </c>
      <c r="K727" s="7"/>
    </row>
    <row r="728" spans="3:11" ht="17.25" customHeight="1">
      <c r="C728" s="8">
        <f>SUM(D728:K728)</f>
        <v>0</v>
      </c>
      <c r="D728" s="7"/>
      <c r="E728" s="7"/>
      <c r="F728" s="7"/>
      <c r="G728" s="7"/>
      <c r="H728" s="7"/>
      <c r="I728" s="7"/>
      <c r="J728" s="7"/>
      <c r="K728" s="7"/>
    </row>
    <row r="729" spans="1:11" ht="17.25" customHeight="1">
      <c r="A729" s="37"/>
      <c r="B729" s="37"/>
      <c r="C729" s="10">
        <f aca="true" t="shared" si="306" ref="C729:K729">C727+C728</f>
        <v>6303</v>
      </c>
      <c r="D729" s="10">
        <f t="shared" si="306"/>
        <v>0</v>
      </c>
      <c r="E729" s="10">
        <f t="shared" si="306"/>
        <v>79</v>
      </c>
      <c r="F729" s="10">
        <f t="shared" si="306"/>
        <v>0</v>
      </c>
      <c r="G729" s="10">
        <f t="shared" si="306"/>
        <v>0</v>
      </c>
      <c r="H729" s="10">
        <f t="shared" si="306"/>
        <v>0</v>
      </c>
      <c r="I729" s="10">
        <f t="shared" si="306"/>
        <v>0</v>
      </c>
      <c r="J729" s="10">
        <f t="shared" si="306"/>
        <v>6224</v>
      </c>
      <c r="K729" s="11">
        <f t="shared" si="306"/>
        <v>0</v>
      </c>
    </row>
    <row r="730" spans="1:11" ht="17.25" customHeight="1">
      <c r="A730" s="5"/>
      <c r="B730" s="6" t="s">
        <v>247</v>
      </c>
      <c r="C730" s="7">
        <f>SUM(D730:K730)</f>
        <v>23000</v>
      </c>
      <c r="D730" s="7"/>
      <c r="E730" s="7">
        <v>23000</v>
      </c>
      <c r="F730" s="7"/>
      <c r="G730" s="7"/>
      <c r="H730" s="7"/>
      <c r="I730" s="7"/>
      <c r="J730" s="7"/>
      <c r="K730" s="7"/>
    </row>
    <row r="731" spans="3:11" ht="17.25" customHeight="1">
      <c r="C731" s="8">
        <f>SUM(D731:K731)</f>
        <v>0</v>
      </c>
      <c r="D731" s="7"/>
      <c r="E731" s="7"/>
      <c r="F731" s="7"/>
      <c r="G731" s="7"/>
      <c r="H731" s="7"/>
      <c r="I731" s="7"/>
      <c r="J731" s="7"/>
      <c r="K731" s="7"/>
    </row>
    <row r="732" spans="1:11" ht="17.25" customHeight="1">
      <c r="A732" s="37"/>
      <c r="B732" s="37"/>
      <c r="C732" s="10">
        <f aca="true" t="shared" si="307" ref="C732:K732">C730+C731</f>
        <v>23000</v>
      </c>
      <c r="D732" s="10">
        <f t="shared" si="307"/>
        <v>0</v>
      </c>
      <c r="E732" s="10">
        <f t="shared" si="307"/>
        <v>23000</v>
      </c>
      <c r="F732" s="10">
        <f t="shared" si="307"/>
        <v>0</v>
      </c>
      <c r="G732" s="10">
        <f t="shared" si="307"/>
        <v>0</v>
      </c>
      <c r="H732" s="10">
        <f t="shared" si="307"/>
        <v>0</v>
      </c>
      <c r="I732" s="10">
        <f t="shared" si="307"/>
        <v>0</v>
      </c>
      <c r="J732" s="10">
        <f t="shared" si="307"/>
        <v>0</v>
      </c>
      <c r="K732" s="11">
        <f t="shared" si="307"/>
        <v>0</v>
      </c>
    </row>
    <row r="733" spans="1:11" ht="17.25" customHeight="1">
      <c r="A733" s="5"/>
      <c r="B733" s="6" t="s">
        <v>248</v>
      </c>
      <c r="C733" s="7">
        <f>SUM(D733:K733)</f>
        <v>0</v>
      </c>
      <c r="D733" s="7"/>
      <c r="E733" s="7"/>
      <c r="F733" s="7"/>
      <c r="G733" s="7"/>
      <c r="H733" s="7"/>
      <c r="I733" s="7"/>
      <c r="J733" s="7"/>
      <c r="K733" s="7"/>
    </row>
    <row r="734" spans="3:11" ht="17.25" customHeight="1">
      <c r="C734" s="8">
        <f>SUM(D734:K734)</f>
        <v>16723</v>
      </c>
      <c r="D734" s="7"/>
      <c r="E734" s="7">
        <v>16723</v>
      </c>
      <c r="F734" s="7"/>
      <c r="G734" s="7"/>
      <c r="H734" s="7"/>
      <c r="I734" s="7"/>
      <c r="J734" s="7"/>
      <c r="K734" s="7"/>
    </row>
    <row r="735" spans="1:11" ht="17.25" customHeight="1">
      <c r="A735" s="37"/>
      <c r="B735" s="37"/>
      <c r="C735" s="10">
        <f aca="true" t="shared" si="308" ref="C735:K735">C733+C734</f>
        <v>16723</v>
      </c>
      <c r="D735" s="10">
        <f t="shared" si="308"/>
        <v>0</v>
      </c>
      <c r="E735" s="10">
        <f t="shared" si="308"/>
        <v>16723</v>
      </c>
      <c r="F735" s="10">
        <f t="shared" si="308"/>
        <v>0</v>
      </c>
      <c r="G735" s="10">
        <f t="shared" si="308"/>
        <v>0</v>
      </c>
      <c r="H735" s="10">
        <f t="shared" si="308"/>
        <v>0</v>
      </c>
      <c r="I735" s="10">
        <f t="shared" si="308"/>
        <v>0</v>
      </c>
      <c r="J735" s="10">
        <f t="shared" si="308"/>
        <v>0</v>
      </c>
      <c r="K735" s="11">
        <f t="shared" si="308"/>
        <v>0</v>
      </c>
    </row>
    <row r="736" spans="1:11" ht="17.25" customHeight="1">
      <c r="A736" s="5"/>
      <c r="B736" s="6" t="s">
        <v>249</v>
      </c>
      <c r="C736" s="7">
        <f>SUM(D736:K736)</f>
        <v>300</v>
      </c>
      <c r="D736" s="7"/>
      <c r="E736" s="7">
        <v>300</v>
      </c>
      <c r="F736" s="7"/>
      <c r="G736" s="7"/>
      <c r="H736" s="7"/>
      <c r="I736" s="7"/>
      <c r="J736" s="7"/>
      <c r="K736" s="7"/>
    </row>
    <row r="737" spans="3:11" ht="17.25" customHeight="1">
      <c r="C737" s="8">
        <f>SUM(D737:K737)</f>
        <v>0</v>
      </c>
      <c r="D737" s="7"/>
      <c r="E737" s="7"/>
      <c r="F737" s="7"/>
      <c r="G737" s="7"/>
      <c r="H737" s="7"/>
      <c r="I737" s="7"/>
      <c r="J737" s="7"/>
      <c r="K737" s="7"/>
    </row>
    <row r="738" spans="1:11" ht="17.25" customHeight="1">
      <c r="A738" s="37"/>
      <c r="B738" s="37"/>
      <c r="C738" s="10">
        <f aca="true" t="shared" si="309" ref="C738:K738">C736+C737</f>
        <v>300</v>
      </c>
      <c r="D738" s="10">
        <f t="shared" si="309"/>
        <v>0</v>
      </c>
      <c r="E738" s="10">
        <f t="shared" si="309"/>
        <v>300</v>
      </c>
      <c r="F738" s="10">
        <f t="shared" si="309"/>
        <v>0</v>
      </c>
      <c r="G738" s="10">
        <f t="shared" si="309"/>
        <v>0</v>
      </c>
      <c r="H738" s="10">
        <f t="shared" si="309"/>
        <v>0</v>
      </c>
      <c r="I738" s="10">
        <f t="shared" si="309"/>
        <v>0</v>
      </c>
      <c r="J738" s="10">
        <f t="shared" si="309"/>
        <v>0</v>
      </c>
      <c r="K738" s="11">
        <f t="shared" si="309"/>
        <v>0</v>
      </c>
    </row>
    <row r="739" spans="1:11" ht="17.25" customHeight="1">
      <c r="A739" s="5"/>
      <c r="B739" s="6" t="s">
        <v>250</v>
      </c>
      <c r="C739" s="7">
        <f>SUM(D739:K739)</f>
        <v>4562</v>
      </c>
      <c r="D739" s="7">
        <v>2338</v>
      </c>
      <c r="E739" s="7">
        <v>2224</v>
      </c>
      <c r="F739" s="7"/>
      <c r="G739" s="7"/>
      <c r="H739" s="7"/>
      <c r="I739" s="7"/>
      <c r="J739" s="7"/>
      <c r="K739" s="7"/>
    </row>
    <row r="740" spans="3:11" ht="17.25" customHeight="1">
      <c r="C740" s="8">
        <f>SUM(D740:K740)</f>
        <v>5493</v>
      </c>
      <c r="D740" s="7">
        <v>3453</v>
      </c>
      <c r="E740" s="7">
        <v>2040</v>
      </c>
      <c r="F740" s="7"/>
      <c r="G740" s="7"/>
      <c r="H740" s="7"/>
      <c r="I740" s="7"/>
      <c r="J740" s="7"/>
      <c r="K740" s="7"/>
    </row>
    <row r="741" spans="1:11" ht="17.25" customHeight="1">
      <c r="A741" s="37"/>
      <c r="B741" s="37"/>
      <c r="C741" s="10">
        <f aca="true" t="shared" si="310" ref="C741:K741">C739+C740</f>
        <v>10055</v>
      </c>
      <c r="D741" s="10">
        <f t="shared" si="310"/>
        <v>5791</v>
      </c>
      <c r="E741" s="10">
        <f t="shared" si="310"/>
        <v>4264</v>
      </c>
      <c r="F741" s="10">
        <f t="shared" si="310"/>
        <v>0</v>
      </c>
      <c r="G741" s="10">
        <f t="shared" si="310"/>
        <v>0</v>
      </c>
      <c r="H741" s="10">
        <f t="shared" si="310"/>
        <v>0</v>
      </c>
      <c r="I741" s="10">
        <f t="shared" si="310"/>
        <v>0</v>
      </c>
      <c r="J741" s="10">
        <f t="shared" si="310"/>
        <v>0</v>
      </c>
      <c r="K741" s="11">
        <f t="shared" si="310"/>
        <v>0</v>
      </c>
    </row>
    <row r="742" spans="1:11" ht="17.25" customHeight="1">
      <c r="A742" s="5"/>
      <c r="B742" s="6" t="s">
        <v>251</v>
      </c>
      <c r="C742" s="7">
        <f>SUM(D742:K742)</f>
        <v>312941</v>
      </c>
      <c r="D742" s="7">
        <v>232591</v>
      </c>
      <c r="E742" s="7">
        <v>61150</v>
      </c>
      <c r="F742" s="7">
        <v>12000</v>
      </c>
      <c r="G742" s="7"/>
      <c r="H742" s="7">
        <v>7200</v>
      </c>
      <c r="I742" s="7"/>
      <c r="J742" s="7"/>
      <c r="K742" s="7"/>
    </row>
    <row r="743" spans="3:11" ht="17.25" customHeight="1">
      <c r="C743" s="8">
        <f>SUM(D743:K743)</f>
        <v>0</v>
      </c>
      <c r="D743" s="7">
        <v>0</v>
      </c>
      <c r="E743" s="7">
        <v>0</v>
      </c>
      <c r="F743" s="7"/>
      <c r="G743" s="7"/>
      <c r="H743" s="7">
        <v>0</v>
      </c>
      <c r="I743" s="7"/>
      <c r="J743" s="7"/>
      <c r="K743" s="7"/>
    </row>
    <row r="744" spans="1:11" ht="17.25" customHeight="1">
      <c r="A744" s="37"/>
      <c r="B744" s="37"/>
      <c r="C744" s="10">
        <f aca="true" t="shared" si="311" ref="C744:K744">C742+C743</f>
        <v>312941</v>
      </c>
      <c r="D744" s="10">
        <f t="shared" si="311"/>
        <v>232591</v>
      </c>
      <c r="E744" s="10">
        <f t="shared" si="311"/>
        <v>61150</v>
      </c>
      <c r="F744" s="10">
        <f t="shared" si="311"/>
        <v>12000</v>
      </c>
      <c r="G744" s="10">
        <f t="shared" si="311"/>
        <v>0</v>
      </c>
      <c r="H744" s="10">
        <f t="shared" si="311"/>
        <v>7200</v>
      </c>
      <c r="I744" s="10">
        <f t="shared" si="311"/>
        <v>0</v>
      </c>
      <c r="J744" s="10">
        <f t="shared" si="311"/>
        <v>0</v>
      </c>
      <c r="K744" s="11">
        <f t="shared" si="311"/>
        <v>0</v>
      </c>
    </row>
    <row r="745" spans="1:11" ht="17.25" customHeight="1">
      <c r="A745" s="5"/>
      <c r="B745" s="6" t="s">
        <v>252</v>
      </c>
      <c r="C745" s="7">
        <f>SUM(D745:K745)</f>
        <v>18045</v>
      </c>
      <c r="D745" s="7">
        <v>10395</v>
      </c>
      <c r="E745" s="7">
        <v>7650</v>
      </c>
      <c r="F745" s="7"/>
      <c r="G745" s="7"/>
      <c r="H745" s="7"/>
      <c r="I745" s="7"/>
      <c r="J745" s="7"/>
      <c r="K745" s="7"/>
    </row>
    <row r="746" spans="3:11" ht="17.25" customHeight="1">
      <c r="C746" s="8">
        <f>SUM(D746:K746)</f>
        <v>0</v>
      </c>
      <c r="D746" s="7"/>
      <c r="E746" s="7"/>
      <c r="F746" s="7"/>
      <c r="G746" s="7"/>
      <c r="H746" s="7"/>
      <c r="I746" s="7"/>
      <c r="J746" s="7"/>
      <c r="K746" s="7"/>
    </row>
    <row r="747" spans="1:11" ht="17.25" customHeight="1">
      <c r="A747" s="37"/>
      <c r="B747" s="37"/>
      <c r="C747" s="10">
        <f aca="true" t="shared" si="312" ref="C747:K747">C745+C746</f>
        <v>18045</v>
      </c>
      <c r="D747" s="10">
        <f t="shared" si="312"/>
        <v>10395</v>
      </c>
      <c r="E747" s="10">
        <f t="shared" si="312"/>
        <v>7650</v>
      </c>
      <c r="F747" s="10">
        <f t="shared" si="312"/>
        <v>0</v>
      </c>
      <c r="G747" s="10">
        <f t="shared" si="312"/>
        <v>0</v>
      </c>
      <c r="H747" s="10">
        <f t="shared" si="312"/>
        <v>0</v>
      </c>
      <c r="I747" s="10">
        <f t="shared" si="312"/>
        <v>0</v>
      </c>
      <c r="J747" s="10">
        <f t="shared" si="312"/>
        <v>0</v>
      </c>
      <c r="K747" s="11">
        <f t="shared" si="312"/>
        <v>0</v>
      </c>
    </row>
    <row r="748" spans="1:11" ht="28.5" customHeight="1">
      <c r="A748" s="5"/>
      <c r="B748" s="22" t="s">
        <v>253</v>
      </c>
      <c r="C748" s="7">
        <f>SUM(D748:K748)</f>
        <v>50255</v>
      </c>
      <c r="D748" s="7">
        <v>7000</v>
      </c>
      <c r="E748" s="7">
        <v>16255</v>
      </c>
      <c r="F748" s="7"/>
      <c r="G748" s="7"/>
      <c r="H748" s="7">
        <v>27000</v>
      </c>
      <c r="I748" s="7"/>
      <c r="J748" s="7"/>
      <c r="K748" s="7"/>
    </row>
    <row r="749" spans="3:11" ht="17.25" customHeight="1">
      <c r="C749" s="8">
        <f>SUM(D749:K749)</f>
        <v>0</v>
      </c>
      <c r="D749" s="7"/>
      <c r="E749" s="7"/>
      <c r="F749" s="7"/>
      <c r="G749" s="7"/>
      <c r="H749" s="7"/>
      <c r="I749" s="7"/>
      <c r="J749" s="7"/>
      <c r="K749" s="7"/>
    </row>
    <row r="750" spans="1:11" ht="17.25" customHeight="1">
      <c r="A750" s="37"/>
      <c r="B750" s="37"/>
      <c r="C750" s="10">
        <f aca="true" t="shared" si="313" ref="C750:K750">C748+C749</f>
        <v>50255</v>
      </c>
      <c r="D750" s="10">
        <f t="shared" si="313"/>
        <v>7000</v>
      </c>
      <c r="E750" s="10">
        <f t="shared" si="313"/>
        <v>16255</v>
      </c>
      <c r="F750" s="10">
        <f t="shared" si="313"/>
        <v>0</v>
      </c>
      <c r="G750" s="10">
        <f t="shared" si="313"/>
        <v>0</v>
      </c>
      <c r="H750" s="10">
        <f t="shared" si="313"/>
        <v>27000</v>
      </c>
      <c r="I750" s="10">
        <f t="shared" si="313"/>
        <v>0</v>
      </c>
      <c r="J750" s="10">
        <f t="shared" si="313"/>
        <v>0</v>
      </c>
      <c r="K750" s="11">
        <f t="shared" si="313"/>
        <v>0</v>
      </c>
    </row>
    <row r="751" spans="1:11" ht="17.25" customHeight="1">
      <c r="A751" s="12" t="s">
        <v>237</v>
      </c>
      <c r="B751" s="13" t="s">
        <v>3</v>
      </c>
      <c r="C751" s="14">
        <f aca="true" t="shared" si="314" ref="C751:K751">C700+C703+C706+C709+C712+C715+C718+C721+C724+C727+C730+C733+C736+C739+C742+C745+C748</f>
        <v>1156811</v>
      </c>
      <c r="D751" s="14">
        <f t="shared" si="314"/>
        <v>459716</v>
      </c>
      <c r="E751" s="14">
        <f t="shared" si="314"/>
        <v>280269</v>
      </c>
      <c r="F751" s="14">
        <f t="shared" si="314"/>
        <v>25025</v>
      </c>
      <c r="G751" s="14">
        <f t="shared" si="314"/>
        <v>0</v>
      </c>
      <c r="H751" s="14">
        <f t="shared" si="314"/>
        <v>34200</v>
      </c>
      <c r="I751" s="14">
        <f t="shared" si="314"/>
        <v>0</v>
      </c>
      <c r="J751" s="14">
        <f t="shared" si="314"/>
        <v>357601</v>
      </c>
      <c r="K751" s="14">
        <f t="shared" si="314"/>
        <v>0</v>
      </c>
    </row>
    <row r="752" spans="3:11" ht="17.25" customHeight="1">
      <c r="C752" s="8">
        <f aca="true" t="shared" si="315" ref="C752:K752">C701+C704+C707+C710+C713+C716+C719+C722+C725+C728+C731+C734+C737+C740+C743+C746+C749</f>
        <v>41528</v>
      </c>
      <c r="D752" s="7">
        <f t="shared" si="315"/>
        <v>8779</v>
      </c>
      <c r="E752" s="7">
        <f t="shared" si="315"/>
        <v>32749</v>
      </c>
      <c r="F752" s="7">
        <f t="shared" si="315"/>
        <v>0</v>
      </c>
      <c r="G752" s="7">
        <f t="shared" si="315"/>
        <v>0</v>
      </c>
      <c r="H752" s="7">
        <f t="shared" si="315"/>
        <v>0</v>
      </c>
      <c r="I752" s="7">
        <f t="shared" si="315"/>
        <v>0</v>
      </c>
      <c r="J752" s="7">
        <f t="shared" si="315"/>
        <v>0</v>
      </c>
      <c r="K752" s="7">
        <f t="shared" si="315"/>
        <v>0</v>
      </c>
    </row>
    <row r="753" spans="1:11" ht="17.25" customHeight="1">
      <c r="A753" s="38"/>
      <c r="B753" s="38"/>
      <c r="C753" s="15">
        <f aca="true" t="shared" si="316" ref="C753:K753">C751+C752</f>
        <v>1198339</v>
      </c>
      <c r="D753" s="16">
        <f t="shared" si="316"/>
        <v>468495</v>
      </c>
      <c r="E753" s="16">
        <f t="shared" si="316"/>
        <v>313018</v>
      </c>
      <c r="F753" s="16">
        <f t="shared" si="316"/>
        <v>25025</v>
      </c>
      <c r="G753" s="16">
        <f t="shared" si="316"/>
        <v>0</v>
      </c>
      <c r="H753" s="16">
        <f t="shared" si="316"/>
        <v>34200</v>
      </c>
      <c r="I753" s="16">
        <f t="shared" si="316"/>
        <v>0</v>
      </c>
      <c r="J753" s="16">
        <f t="shared" si="316"/>
        <v>357601</v>
      </c>
      <c r="K753" s="16">
        <f t="shared" si="316"/>
        <v>0</v>
      </c>
    </row>
    <row r="754" spans="1:11" ht="17.25" customHeight="1">
      <c r="A754" s="17" t="s">
        <v>254</v>
      </c>
      <c r="B754" s="9" t="s">
        <v>3</v>
      </c>
      <c r="C754" s="18">
        <f aca="true" t="shared" si="317" ref="C754:K754">C616+C670+C691+C697+C751</f>
        <v>26632822</v>
      </c>
      <c r="D754" s="18">
        <f t="shared" si="317"/>
        <v>18996667</v>
      </c>
      <c r="E754" s="18">
        <f t="shared" si="317"/>
        <v>6145934</v>
      </c>
      <c r="F754" s="18">
        <f t="shared" si="317"/>
        <v>25025</v>
      </c>
      <c r="G754" s="18">
        <f t="shared" si="317"/>
        <v>0</v>
      </c>
      <c r="H754" s="18">
        <f t="shared" si="317"/>
        <v>941188</v>
      </c>
      <c r="I754" s="18">
        <f t="shared" si="317"/>
        <v>158129</v>
      </c>
      <c r="J754" s="18">
        <f t="shared" si="317"/>
        <v>365879</v>
      </c>
      <c r="K754" s="18">
        <f t="shared" si="317"/>
        <v>0</v>
      </c>
    </row>
    <row r="755" spans="1:11" ht="17.25" customHeight="1">
      <c r="A755" s="39" t="s">
        <v>290</v>
      </c>
      <c r="B755" s="39"/>
      <c r="C755" s="18">
        <f aca="true" t="shared" si="318" ref="C755:K755">C617+C671+C692+C698+C752</f>
        <v>106156</v>
      </c>
      <c r="D755" s="18">
        <f t="shared" si="318"/>
        <v>40100</v>
      </c>
      <c r="E755" s="18">
        <f t="shared" si="318"/>
        <v>66157</v>
      </c>
      <c r="F755" s="18">
        <f t="shared" si="318"/>
        <v>0</v>
      </c>
      <c r="G755" s="18">
        <f t="shared" si="318"/>
        <v>0</v>
      </c>
      <c r="H755" s="18">
        <f t="shared" si="318"/>
        <v>-101</v>
      </c>
      <c r="I755" s="18">
        <f t="shared" si="318"/>
        <v>0</v>
      </c>
      <c r="J755" s="18">
        <f t="shared" si="318"/>
        <v>0</v>
      </c>
      <c r="K755" s="18">
        <f t="shared" si="318"/>
        <v>0</v>
      </c>
    </row>
    <row r="756" spans="1:11" ht="17.25" customHeight="1">
      <c r="A756" s="37"/>
      <c r="B756" s="37"/>
      <c r="C756" s="18">
        <f aca="true" t="shared" si="319" ref="C756:K756">C754+C755</f>
        <v>26738978</v>
      </c>
      <c r="D756" s="18">
        <f t="shared" si="319"/>
        <v>19036767</v>
      </c>
      <c r="E756" s="18">
        <f t="shared" si="319"/>
        <v>6212091</v>
      </c>
      <c r="F756" s="18">
        <f t="shared" si="319"/>
        <v>25025</v>
      </c>
      <c r="G756" s="18">
        <f t="shared" si="319"/>
        <v>0</v>
      </c>
      <c r="H756" s="18">
        <f t="shared" si="319"/>
        <v>941087</v>
      </c>
      <c r="I756" s="18">
        <f t="shared" si="319"/>
        <v>158129</v>
      </c>
      <c r="J756" s="18">
        <f t="shared" si="319"/>
        <v>365879</v>
      </c>
      <c r="K756" s="18">
        <f t="shared" si="319"/>
        <v>0</v>
      </c>
    </row>
    <row r="757" spans="1:11" ht="17.25" customHeight="1">
      <c r="A757" s="36" t="s">
        <v>255</v>
      </c>
      <c r="B757" s="36"/>
      <c r="C757" s="36"/>
      <c r="D757" s="36"/>
      <c r="E757" s="36"/>
      <c r="F757" s="36"/>
      <c r="G757" s="36"/>
      <c r="H757" s="36"/>
      <c r="I757" s="36"/>
      <c r="J757" s="36"/>
      <c r="K757" s="36"/>
    </row>
    <row r="758" spans="1:11" ht="17.25" customHeight="1">
      <c r="A758" s="5" t="s">
        <v>256</v>
      </c>
      <c r="B758" s="6" t="s">
        <v>292</v>
      </c>
      <c r="C758" s="7">
        <f>SUM(D758:K758)</f>
        <v>1260707</v>
      </c>
      <c r="D758" s="7"/>
      <c r="E758" s="7"/>
      <c r="F758" s="7"/>
      <c r="G758" s="7"/>
      <c r="H758" s="7">
        <v>1260707</v>
      </c>
      <c r="I758" s="7"/>
      <c r="J758" s="7"/>
      <c r="K758" s="7"/>
    </row>
    <row r="759" spans="3:11" ht="17.25" customHeight="1">
      <c r="C759" s="8">
        <f>SUM(D759:K759)</f>
        <v>54000</v>
      </c>
      <c r="D759" s="7"/>
      <c r="E759" s="7"/>
      <c r="F759" s="7"/>
      <c r="G759" s="7"/>
      <c r="H759" s="7">
        <v>54000</v>
      </c>
      <c r="I759" s="7"/>
      <c r="J759" s="7"/>
      <c r="K759" s="7"/>
    </row>
    <row r="760" spans="1:11" ht="17.25" customHeight="1">
      <c r="A760" s="37"/>
      <c r="B760" s="37"/>
      <c r="C760" s="10">
        <f aca="true" t="shared" si="320" ref="C760:K760">C758+C759</f>
        <v>1314707</v>
      </c>
      <c r="D760" s="10">
        <f t="shared" si="320"/>
        <v>0</v>
      </c>
      <c r="E760" s="10">
        <f t="shared" si="320"/>
        <v>0</v>
      </c>
      <c r="F760" s="10">
        <f t="shared" si="320"/>
        <v>0</v>
      </c>
      <c r="G760" s="10">
        <f t="shared" si="320"/>
        <v>0</v>
      </c>
      <c r="H760" s="10">
        <f t="shared" si="320"/>
        <v>1314707</v>
      </c>
      <c r="I760" s="10">
        <f t="shared" si="320"/>
        <v>0</v>
      </c>
      <c r="J760" s="10">
        <f t="shared" si="320"/>
        <v>0</v>
      </c>
      <c r="K760" s="11">
        <f t="shared" si="320"/>
        <v>0</v>
      </c>
    </row>
    <row r="761" spans="1:11" ht="17.25" customHeight="1">
      <c r="A761" s="5"/>
      <c r="B761" s="6" t="s">
        <v>257</v>
      </c>
      <c r="C761" s="7">
        <f>SUM(D761:K761)</f>
        <v>2946296</v>
      </c>
      <c r="D761" s="7">
        <v>1366500</v>
      </c>
      <c r="E761" s="7">
        <v>1399796</v>
      </c>
      <c r="F761" s="7"/>
      <c r="G761" s="7"/>
      <c r="H761" s="7">
        <v>50000</v>
      </c>
      <c r="I761" s="7">
        <v>130000</v>
      </c>
      <c r="J761" s="7">
        <v>0</v>
      </c>
      <c r="K761" s="7"/>
    </row>
    <row r="762" spans="3:11" ht="17.25" customHeight="1">
      <c r="C762" s="8">
        <f>SUM(D762:K762)</f>
        <v>0</v>
      </c>
      <c r="D762" s="7"/>
      <c r="E762" s="7">
        <v>-22000</v>
      </c>
      <c r="F762" s="7"/>
      <c r="G762" s="7"/>
      <c r="H762" s="7">
        <v>22000</v>
      </c>
      <c r="I762" s="7"/>
      <c r="J762" s="7"/>
      <c r="K762" s="7"/>
    </row>
    <row r="763" spans="1:11" ht="17.25" customHeight="1">
      <c r="A763" s="37"/>
      <c r="B763" s="37"/>
      <c r="C763" s="10">
        <f aca="true" t="shared" si="321" ref="C763:K763">C761+C762</f>
        <v>2946296</v>
      </c>
      <c r="D763" s="10">
        <f t="shared" si="321"/>
        <v>1366500</v>
      </c>
      <c r="E763" s="10">
        <f t="shared" si="321"/>
        <v>1377796</v>
      </c>
      <c r="F763" s="10">
        <f t="shared" si="321"/>
        <v>0</v>
      </c>
      <c r="G763" s="10">
        <f t="shared" si="321"/>
        <v>0</v>
      </c>
      <c r="H763" s="10">
        <f t="shared" si="321"/>
        <v>72000</v>
      </c>
      <c r="I763" s="10">
        <f t="shared" si="321"/>
        <v>130000</v>
      </c>
      <c r="J763" s="10">
        <f t="shared" si="321"/>
        <v>0</v>
      </c>
      <c r="K763" s="11">
        <f t="shared" si="321"/>
        <v>0</v>
      </c>
    </row>
    <row r="764" spans="1:11" ht="17.25" customHeight="1">
      <c r="A764" s="12" t="s">
        <v>256</v>
      </c>
      <c r="B764" s="13" t="s">
        <v>3</v>
      </c>
      <c r="C764" s="14">
        <f aca="true" t="shared" si="322" ref="C764:K764">C758+C761</f>
        <v>4207003</v>
      </c>
      <c r="D764" s="14">
        <f t="shared" si="322"/>
        <v>1366500</v>
      </c>
      <c r="E764" s="14">
        <f t="shared" si="322"/>
        <v>1399796</v>
      </c>
      <c r="F764" s="14">
        <f t="shared" si="322"/>
        <v>0</v>
      </c>
      <c r="G764" s="14">
        <f t="shared" si="322"/>
        <v>0</v>
      </c>
      <c r="H764" s="14">
        <f t="shared" si="322"/>
        <v>1310707</v>
      </c>
      <c r="I764" s="14">
        <f t="shared" si="322"/>
        <v>130000</v>
      </c>
      <c r="J764" s="14">
        <f t="shared" si="322"/>
        <v>0</v>
      </c>
      <c r="K764" s="14">
        <f t="shared" si="322"/>
        <v>0</v>
      </c>
    </row>
    <row r="765" spans="3:11" ht="17.25" customHeight="1">
      <c r="C765" s="8">
        <f aca="true" t="shared" si="323" ref="C765:K765">C759+C762</f>
        <v>54000</v>
      </c>
      <c r="D765" s="7">
        <f t="shared" si="323"/>
        <v>0</v>
      </c>
      <c r="E765" s="7">
        <f t="shared" si="323"/>
        <v>-22000</v>
      </c>
      <c r="F765" s="7">
        <f t="shared" si="323"/>
        <v>0</v>
      </c>
      <c r="G765" s="7">
        <f t="shared" si="323"/>
        <v>0</v>
      </c>
      <c r="H765" s="7">
        <f t="shared" si="323"/>
        <v>76000</v>
      </c>
      <c r="I765" s="7">
        <f t="shared" si="323"/>
        <v>0</v>
      </c>
      <c r="J765" s="7">
        <f t="shared" si="323"/>
        <v>0</v>
      </c>
      <c r="K765" s="7">
        <f t="shared" si="323"/>
        <v>0</v>
      </c>
    </row>
    <row r="766" spans="1:11" ht="17.25" customHeight="1">
      <c r="A766" s="38"/>
      <c r="B766" s="38"/>
      <c r="C766" s="15">
        <f aca="true" t="shared" si="324" ref="C766:K766">C764+C765</f>
        <v>4261003</v>
      </c>
      <c r="D766" s="16">
        <f t="shared" si="324"/>
        <v>1366500</v>
      </c>
      <c r="E766" s="16">
        <f t="shared" si="324"/>
        <v>1377796</v>
      </c>
      <c r="F766" s="16">
        <f t="shared" si="324"/>
        <v>0</v>
      </c>
      <c r="G766" s="16">
        <f t="shared" si="324"/>
        <v>0</v>
      </c>
      <c r="H766" s="16">
        <f t="shared" si="324"/>
        <v>1386707</v>
      </c>
      <c r="I766" s="16">
        <f t="shared" si="324"/>
        <v>130000</v>
      </c>
      <c r="J766" s="16">
        <f t="shared" si="324"/>
        <v>0</v>
      </c>
      <c r="K766" s="16">
        <f t="shared" si="324"/>
        <v>0</v>
      </c>
    </row>
    <row r="767" spans="1:11" ht="17.25" customHeight="1">
      <c r="A767" s="5" t="s">
        <v>258</v>
      </c>
      <c r="B767" s="6" t="s">
        <v>259</v>
      </c>
      <c r="C767" s="7">
        <f>SUM(D767:K767)</f>
        <v>434831</v>
      </c>
      <c r="D767" s="7">
        <v>306496</v>
      </c>
      <c r="E767" s="7">
        <v>81199</v>
      </c>
      <c r="F767" s="7"/>
      <c r="G767" s="7"/>
      <c r="H767" s="7">
        <v>44571</v>
      </c>
      <c r="I767" s="7">
        <v>2565</v>
      </c>
      <c r="J767" s="7"/>
      <c r="K767" s="7"/>
    </row>
    <row r="768" spans="3:11" ht="17.25" customHeight="1">
      <c r="C768" s="8">
        <f>SUM(D768:K768)</f>
        <v>22000</v>
      </c>
      <c r="D768" s="7">
        <v>22000</v>
      </c>
      <c r="E768" s="7">
        <v>0</v>
      </c>
      <c r="F768" s="7"/>
      <c r="G768" s="7"/>
      <c r="H768" s="7"/>
      <c r="I768" s="7"/>
      <c r="J768" s="7"/>
      <c r="K768" s="7"/>
    </row>
    <row r="769" spans="1:11" ht="17.25" customHeight="1">
      <c r="A769" s="37"/>
      <c r="B769" s="37"/>
      <c r="C769" s="10">
        <f aca="true" t="shared" si="325" ref="C769:K769">C767+C768</f>
        <v>456831</v>
      </c>
      <c r="D769" s="10">
        <f t="shared" si="325"/>
        <v>328496</v>
      </c>
      <c r="E769" s="10">
        <f t="shared" si="325"/>
        <v>81199</v>
      </c>
      <c r="F769" s="10">
        <f t="shared" si="325"/>
        <v>0</v>
      </c>
      <c r="G769" s="10">
        <f t="shared" si="325"/>
        <v>0</v>
      </c>
      <c r="H769" s="10">
        <f t="shared" si="325"/>
        <v>44571</v>
      </c>
      <c r="I769" s="10">
        <f t="shared" si="325"/>
        <v>2565</v>
      </c>
      <c r="J769" s="10">
        <f t="shared" si="325"/>
        <v>0</v>
      </c>
      <c r="K769" s="11">
        <f t="shared" si="325"/>
        <v>0</v>
      </c>
    </row>
    <row r="770" spans="1:11" ht="17.25" customHeight="1">
      <c r="A770" s="12" t="s">
        <v>258</v>
      </c>
      <c r="B770" s="13" t="s">
        <v>3</v>
      </c>
      <c r="C770" s="14">
        <f aca="true" t="shared" si="326" ref="C770:K770">C767</f>
        <v>434831</v>
      </c>
      <c r="D770" s="14">
        <f t="shared" si="326"/>
        <v>306496</v>
      </c>
      <c r="E770" s="14">
        <f t="shared" si="326"/>
        <v>81199</v>
      </c>
      <c r="F770" s="14">
        <f t="shared" si="326"/>
        <v>0</v>
      </c>
      <c r="G770" s="14">
        <f t="shared" si="326"/>
        <v>0</v>
      </c>
      <c r="H770" s="14">
        <f t="shared" si="326"/>
        <v>44571</v>
      </c>
      <c r="I770" s="14">
        <f t="shared" si="326"/>
        <v>2565</v>
      </c>
      <c r="J770" s="14">
        <f t="shared" si="326"/>
        <v>0</v>
      </c>
      <c r="K770" s="14">
        <f t="shared" si="326"/>
        <v>0</v>
      </c>
    </row>
    <row r="771" spans="3:11" ht="17.25" customHeight="1">
      <c r="C771" s="8">
        <f aca="true" t="shared" si="327" ref="C771:K771">C768</f>
        <v>22000</v>
      </c>
      <c r="D771" s="7">
        <f t="shared" si="327"/>
        <v>22000</v>
      </c>
      <c r="E771" s="7">
        <f t="shared" si="327"/>
        <v>0</v>
      </c>
      <c r="F771" s="7">
        <f t="shared" si="327"/>
        <v>0</v>
      </c>
      <c r="G771" s="7">
        <f t="shared" si="327"/>
        <v>0</v>
      </c>
      <c r="H771" s="7">
        <f t="shared" si="327"/>
        <v>0</v>
      </c>
      <c r="I771" s="7">
        <f t="shared" si="327"/>
        <v>0</v>
      </c>
      <c r="J771" s="7">
        <f t="shared" si="327"/>
        <v>0</v>
      </c>
      <c r="K771" s="7">
        <f t="shared" si="327"/>
        <v>0</v>
      </c>
    </row>
    <row r="772" spans="1:11" ht="17.25" customHeight="1">
      <c r="A772" s="38"/>
      <c r="B772" s="38"/>
      <c r="C772" s="15">
        <f aca="true" t="shared" si="328" ref="C772:K772">C770+C771</f>
        <v>456831</v>
      </c>
      <c r="D772" s="16">
        <f t="shared" si="328"/>
        <v>328496</v>
      </c>
      <c r="E772" s="16">
        <f t="shared" si="328"/>
        <v>81199</v>
      </c>
      <c r="F772" s="16">
        <f t="shared" si="328"/>
        <v>0</v>
      </c>
      <c r="G772" s="16">
        <f t="shared" si="328"/>
        <v>0</v>
      </c>
      <c r="H772" s="16">
        <f t="shared" si="328"/>
        <v>44571</v>
      </c>
      <c r="I772" s="16">
        <f t="shared" si="328"/>
        <v>2565</v>
      </c>
      <c r="J772" s="16">
        <f t="shared" si="328"/>
        <v>0</v>
      </c>
      <c r="K772" s="16">
        <f t="shared" si="328"/>
        <v>0</v>
      </c>
    </row>
    <row r="773" spans="1:11" ht="17.25" customHeight="1">
      <c r="A773" s="5" t="s">
        <v>260</v>
      </c>
      <c r="B773" s="6" t="s">
        <v>261</v>
      </c>
      <c r="C773" s="7">
        <f>SUM(D773:K773)</f>
        <v>25000</v>
      </c>
      <c r="D773" s="7"/>
      <c r="E773" s="7"/>
      <c r="F773" s="7"/>
      <c r="G773" s="7"/>
      <c r="H773" s="7"/>
      <c r="I773" s="7">
        <v>25000</v>
      </c>
      <c r="J773" s="7"/>
      <c r="K773" s="7"/>
    </row>
    <row r="774" spans="3:11" ht="17.25" customHeight="1">
      <c r="C774" s="8">
        <f>SUM(D774:K774)</f>
        <v>0</v>
      </c>
      <c r="D774" s="7"/>
      <c r="E774" s="7"/>
      <c r="F774" s="7"/>
      <c r="G774" s="7"/>
      <c r="H774" s="7"/>
      <c r="I774" s="7"/>
      <c r="J774" s="7"/>
      <c r="K774" s="7"/>
    </row>
    <row r="775" spans="1:11" ht="17.25" customHeight="1">
      <c r="A775" s="37"/>
      <c r="B775" s="37"/>
      <c r="C775" s="10">
        <f aca="true" t="shared" si="329" ref="C775:K775">C773+C774</f>
        <v>25000</v>
      </c>
      <c r="D775" s="10">
        <f t="shared" si="329"/>
        <v>0</v>
      </c>
      <c r="E775" s="10">
        <f t="shared" si="329"/>
        <v>0</v>
      </c>
      <c r="F775" s="10">
        <f t="shared" si="329"/>
        <v>0</v>
      </c>
      <c r="G775" s="10">
        <f t="shared" si="329"/>
        <v>0</v>
      </c>
      <c r="H775" s="10">
        <f t="shared" si="329"/>
        <v>0</v>
      </c>
      <c r="I775" s="10">
        <f t="shared" si="329"/>
        <v>25000</v>
      </c>
      <c r="J775" s="10">
        <f t="shared" si="329"/>
        <v>0</v>
      </c>
      <c r="K775" s="11">
        <f t="shared" si="329"/>
        <v>0</v>
      </c>
    </row>
    <row r="776" spans="1:11" ht="17.25" customHeight="1">
      <c r="A776" s="5"/>
      <c r="B776" s="6" t="s">
        <v>262</v>
      </c>
      <c r="C776" s="7">
        <f>SUM(D776:K776)</f>
        <v>99259</v>
      </c>
      <c r="D776" s="7"/>
      <c r="E776" s="7">
        <v>2259</v>
      </c>
      <c r="F776" s="7"/>
      <c r="G776" s="7"/>
      <c r="H776" s="7"/>
      <c r="I776" s="7">
        <v>97000</v>
      </c>
      <c r="J776" s="7"/>
      <c r="K776" s="7"/>
    </row>
    <row r="777" spans="3:11" ht="17.25" customHeight="1">
      <c r="C777" s="8">
        <f>SUM(D777:K777)</f>
        <v>2009598</v>
      </c>
      <c r="D777" s="7"/>
      <c r="E777" s="7">
        <v>9598</v>
      </c>
      <c r="F777" s="7"/>
      <c r="G777" s="7"/>
      <c r="H777" s="7"/>
      <c r="I777" s="7">
        <v>2000000</v>
      </c>
      <c r="J777" s="7"/>
      <c r="K777" s="7"/>
    </row>
    <row r="778" spans="1:11" ht="17.25" customHeight="1">
      <c r="A778" s="37"/>
      <c r="B778" s="37"/>
      <c r="C778" s="10">
        <f aca="true" t="shared" si="330" ref="C778:K778">C776+C777</f>
        <v>2108857</v>
      </c>
      <c r="D778" s="10">
        <f t="shared" si="330"/>
        <v>0</v>
      </c>
      <c r="E778" s="10">
        <f t="shared" si="330"/>
        <v>11857</v>
      </c>
      <c r="F778" s="10">
        <f t="shared" si="330"/>
        <v>0</v>
      </c>
      <c r="G778" s="10">
        <f t="shared" si="330"/>
        <v>0</v>
      </c>
      <c r="H778" s="10">
        <f t="shared" si="330"/>
        <v>0</v>
      </c>
      <c r="I778" s="10">
        <f t="shared" si="330"/>
        <v>2097000</v>
      </c>
      <c r="J778" s="10">
        <f t="shared" si="330"/>
        <v>0</v>
      </c>
      <c r="K778" s="11">
        <f t="shared" si="330"/>
        <v>0</v>
      </c>
    </row>
    <row r="779" spans="1:11" ht="17.25" customHeight="1">
      <c r="A779" s="5"/>
      <c r="B779" s="6" t="s">
        <v>263</v>
      </c>
      <c r="C779" s="7">
        <f>SUM(D779:K779)</f>
        <v>69567</v>
      </c>
      <c r="D779" s="7">
        <v>49381</v>
      </c>
      <c r="E779" s="7">
        <v>16022</v>
      </c>
      <c r="F779" s="7"/>
      <c r="G779" s="7"/>
      <c r="H779" s="7">
        <v>4164</v>
      </c>
      <c r="I779" s="7"/>
      <c r="J779" s="7"/>
      <c r="K779" s="7"/>
    </row>
    <row r="780" spans="3:11" ht="17.25" customHeight="1">
      <c r="C780" s="8">
        <f>SUM(D780:K780)</f>
        <v>0</v>
      </c>
      <c r="D780" s="7">
        <v>0</v>
      </c>
      <c r="E780" s="7">
        <v>1200</v>
      </c>
      <c r="F780" s="7"/>
      <c r="G780" s="7"/>
      <c r="H780" s="7">
        <v>-1200</v>
      </c>
      <c r="I780" s="7"/>
      <c r="J780" s="7"/>
      <c r="K780" s="7"/>
    </row>
    <row r="781" spans="1:11" ht="17.25" customHeight="1">
      <c r="A781" s="37"/>
      <c r="B781" s="37"/>
      <c r="C781" s="10">
        <f aca="true" t="shared" si="331" ref="C781:K781">C779+C780</f>
        <v>69567</v>
      </c>
      <c r="D781" s="10">
        <f t="shared" si="331"/>
        <v>49381</v>
      </c>
      <c r="E781" s="10">
        <f t="shared" si="331"/>
        <v>17222</v>
      </c>
      <c r="F781" s="10">
        <f t="shared" si="331"/>
        <v>0</v>
      </c>
      <c r="G781" s="10">
        <f t="shared" si="331"/>
        <v>0</v>
      </c>
      <c r="H781" s="10">
        <f t="shared" si="331"/>
        <v>2964</v>
      </c>
      <c r="I781" s="10">
        <f t="shared" si="331"/>
        <v>0</v>
      </c>
      <c r="J781" s="10">
        <f t="shared" si="331"/>
        <v>0</v>
      </c>
      <c r="K781" s="11">
        <f t="shared" si="331"/>
        <v>0</v>
      </c>
    </row>
    <row r="782" spans="1:11" ht="17.25" customHeight="1">
      <c r="A782" s="5"/>
      <c r="B782" s="6" t="s">
        <v>264</v>
      </c>
      <c r="C782" s="7">
        <f>SUM(D782:K782)</f>
        <v>26828</v>
      </c>
      <c r="D782" s="7">
        <v>17986</v>
      </c>
      <c r="E782" s="7">
        <v>8842</v>
      </c>
      <c r="F782" s="7"/>
      <c r="G782" s="7"/>
      <c r="H782" s="7"/>
      <c r="I782" s="7"/>
      <c r="J782" s="7"/>
      <c r="K782" s="7"/>
    </row>
    <row r="783" spans="3:11" ht="17.25" customHeight="1">
      <c r="C783" s="8">
        <f>SUM(D783:K783)</f>
        <v>0</v>
      </c>
      <c r="D783" s="7"/>
      <c r="E783" s="7">
        <v>0</v>
      </c>
      <c r="F783" s="7"/>
      <c r="G783" s="7"/>
      <c r="H783" s="7"/>
      <c r="I783" s="7"/>
      <c r="J783" s="7"/>
      <c r="K783" s="7"/>
    </row>
    <row r="784" spans="1:11" ht="17.25" customHeight="1">
      <c r="A784" s="37"/>
      <c r="B784" s="37"/>
      <c r="C784" s="10">
        <f aca="true" t="shared" si="332" ref="C784:K784">C782+C783</f>
        <v>26828</v>
      </c>
      <c r="D784" s="10">
        <f t="shared" si="332"/>
        <v>17986</v>
      </c>
      <c r="E784" s="10">
        <f t="shared" si="332"/>
        <v>8842</v>
      </c>
      <c r="F784" s="10">
        <f t="shared" si="332"/>
        <v>0</v>
      </c>
      <c r="G784" s="10">
        <f t="shared" si="332"/>
        <v>0</v>
      </c>
      <c r="H784" s="10">
        <f t="shared" si="332"/>
        <v>0</v>
      </c>
      <c r="I784" s="10">
        <f t="shared" si="332"/>
        <v>0</v>
      </c>
      <c r="J784" s="10">
        <f t="shared" si="332"/>
        <v>0</v>
      </c>
      <c r="K784" s="11">
        <f t="shared" si="332"/>
        <v>0</v>
      </c>
    </row>
    <row r="785" spans="1:11" ht="17.25" customHeight="1">
      <c r="A785" s="5"/>
      <c r="B785" s="6" t="s">
        <v>265</v>
      </c>
      <c r="C785" s="7">
        <f>SUM(D785:K785)</f>
        <v>254819</v>
      </c>
      <c r="D785" s="7">
        <v>221906</v>
      </c>
      <c r="E785" s="7">
        <v>31813</v>
      </c>
      <c r="F785" s="7"/>
      <c r="G785" s="7"/>
      <c r="H785" s="7">
        <v>1100</v>
      </c>
      <c r="I785" s="7"/>
      <c r="J785" s="7"/>
      <c r="K785" s="7"/>
    </row>
    <row r="786" spans="3:11" ht="17.25" customHeight="1">
      <c r="C786" s="8">
        <f>SUM(D786:K786)</f>
        <v>0</v>
      </c>
      <c r="D786" s="7"/>
      <c r="E786" s="7"/>
      <c r="F786" s="7"/>
      <c r="G786" s="7"/>
      <c r="H786" s="7"/>
      <c r="I786" s="7"/>
      <c r="J786" s="7"/>
      <c r="K786" s="7"/>
    </row>
    <row r="787" spans="1:11" ht="17.25" customHeight="1">
      <c r="A787" s="37"/>
      <c r="B787" s="37"/>
      <c r="C787" s="10">
        <f aca="true" t="shared" si="333" ref="C787:K787">C785+C786</f>
        <v>254819</v>
      </c>
      <c r="D787" s="10">
        <f t="shared" si="333"/>
        <v>221906</v>
      </c>
      <c r="E787" s="10">
        <f t="shared" si="333"/>
        <v>31813</v>
      </c>
      <c r="F787" s="10">
        <f t="shared" si="333"/>
        <v>0</v>
      </c>
      <c r="G787" s="10">
        <f t="shared" si="333"/>
        <v>0</v>
      </c>
      <c r="H787" s="10">
        <f t="shared" si="333"/>
        <v>1100</v>
      </c>
      <c r="I787" s="10">
        <f t="shared" si="333"/>
        <v>0</v>
      </c>
      <c r="J787" s="10">
        <f t="shared" si="333"/>
        <v>0</v>
      </c>
      <c r="K787" s="11">
        <f t="shared" si="333"/>
        <v>0</v>
      </c>
    </row>
    <row r="788" spans="1:11" ht="17.25" customHeight="1">
      <c r="A788" s="5"/>
      <c r="B788" s="6" t="s">
        <v>266</v>
      </c>
      <c r="C788" s="7">
        <f>SUM(D788:K788)</f>
        <v>520000</v>
      </c>
      <c r="D788" s="7">
        <v>356200</v>
      </c>
      <c r="E788" s="7">
        <v>163800</v>
      </c>
      <c r="F788" s="7"/>
      <c r="G788" s="7"/>
      <c r="H788" s="7"/>
      <c r="I788" s="7"/>
      <c r="J788" s="7"/>
      <c r="K788" s="7"/>
    </row>
    <row r="789" spans="3:11" ht="17.25" customHeight="1">
      <c r="C789" s="8">
        <f>SUM(D789:K789)</f>
        <v>0</v>
      </c>
      <c r="D789" s="7"/>
      <c r="E789" s="7"/>
      <c r="F789" s="7"/>
      <c r="G789" s="7"/>
      <c r="H789" s="7"/>
      <c r="I789" s="7"/>
      <c r="J789" s="7"/>
      <c r="K789" s="7"/>
    </row>
    <row r="790" spans="1:11" ht="17.25" customHeight="1">
      <c r="A790" s="37"/>
      <c r="B790" s="37"/>
      <c r="C790" s="10">
        <f aca="true" t="shared" si="334" ref="C790:K790">C788+C789</f>
        <v>520000</v>
      </c>
      <c r="D790" s="10">
        <f t="shared" si="334"/>
        <v>356200</v>
      </c>
      <c r="E790" s="10">
        <f t="shared" si="334"/>
        <v>163800</v>
      </c>
      <c r="F790" s="10">
        <f t="shared" si="334"/>
        <v>0</v>
      </c>
      <c r="G790" s="10">
        <f t="shared" si="334"/>
        <v>0</v>
      </c>
      <c r="H790" s="10">
        <f t="shared" si="334"/>
        <v>0</v>
      </c>
      <c r="I790" s="10">
        <f t="shared" si="334"/>
        <v>0</v>
      </c>
      <c r="J790" s="10">
        <f t="shared" si="334"/>
        <v>0</v>
      </c>
      <c r="K790" s="11">
        <f t="shared" si="334"/>
        <v>0</v>
      </c>
    </row>
    <row r="791" spans="1:11" ht="17.25" customHeight="1">
      <c r="A791" s="5"/>
      <c r="B791" s="6" t="s">
        <v>267</v>
      </c>
      <c r="C791" s="7">
        <f>SUM(D791:K791)</f>
        <v>19500</v>
      </c>
      <c r="D791" s="7">
        <v>440</v>
      </c>
      <c r="E791" s="7">
        <v>19060</v>
      </c>
      <c r="F791" s="7"/>
      <c r="G791" s="7"/>
      <c r="H791" s="7"/>
      <c r="I791" s="7"/>
      <c r="J791" s="7"/>
      <c r="K791" s="7"/>
    </row>
    <row r="792" spans="3:11" ht="17.25" customHeight="1">
      <c r="C792" s="8">
        <f>SUM(D792:K792)</f>
        <v>0</v>
      </c>
      <c r="D792" s="7"/>
      <c r="E792" s="7"/>
      <c r="F792" s="7"/>
      <c r="G792" s="7"/>
      <c r="H792" s="7"/>
      <c r="I792" s="7"/>
      <c r="J792" s="7"/>
      <c r="K792" s="7"/>
    </row>
    <row r="793" spans="1:11" ht="17.25" customHeight="1">
      <c r="A793" s="37"/>
      <c r="B793" s="37"/>
      <c r="C793" s="10">
        <f aca="true" t="shared" si="335" ref="C793:K793">C791+C792</f>
        <v>19500</v>
      </c>
      <c r="D793" s="10">
        <f t="shared" si="335"/>
        <v>440</v>
      </c>
      <c r="E793" s="10">
        <f t="shared" si="335"/>
        <v>19060</v>
      </c>
      <c r="F793" s="10">
        <f t="shared" si="335"/>
        <v>0</v>
      </c>
      <c r="G793" s="10">
        <f t="shared" si="335"/>
        <v>0</v>
      </c>
      <c r="H793" s="10">
        <f t="shared" si="335"/>
        <v>0</v>
      </c>
      <c r="I793" s="10">
        <f t="shared" si="335"/>
        <v>0</v>
      </c>
      <c r="J793" s="10">
        <f t="shared" si="335"/>
        <v>0</v>
      </c>
      <c r="K793" s="11">
        <f t="shared" si="335"/>
        <v>0</v>
      </c>
    </row>
    <row r="794" spans="1:11" ht="17.25" customHeight="1">
      <c r="A794" s="5"/>
      <c r="B794" s="6" t="s">
        <v>268</v>
      </c>
      <c r="C794" s="7">
        <f>SUM(D794:K794)</f>
        <v>200000</v>
      </c>
      <c r="D794" s="7">
        <v>118378</v>
      </c>
      <c r="E794" s="7">
        <v>81622</v>
      </c>
      <c r="F794" s="7"/>
      <c r="G794" s="7"/>
      <c r="H794" s="7"/>
      <c r="I794" s="7"/>
      <c r="J794" s="7"/>
      <c r="K794" s="7"/>
    </row>
    <row r="795" spans="3:11" ht="17.25" customHeight="1">
      <c r="C795" s="8">
        <f>SUM(D795:K795)</f>
        <v>0</v>
      </c>
      <c r="D795" s="7"/>
      <c r="E795" s="7"/>
      <c r="F795" s="7"/>
      <c r="G795" s="7"/>
      <c r="H795" s="7"/>
      <c r="I795" s="7"/>
      <c r="J795" s="7"/>
      <c r="K795" s="7"/>
    </row>
    <row r="796" spans="1:11" ht="17.25" customHeight="1">
      <c r="A796" s="37"/>
      <c r="B796" s="37"/>
      <c r="C796" s="10">
        <f aca="true" t="shared" si="336" ref="C796:K796">C794+C795</f>
        <v>200000</v>
      </c>
      <c r="D796" s="10">
        <f t="shared" si="336"/>
        <v>118378</v>
      </c>
      <c r="E796" s="10">
        <f t="shared" si="336"/>
        <v>81622</v>
      </c>
      <c r="F796" s="10">
        <f t="shared" si="336"/>
        <v>0</v>
      </c>
      <c r="G796" s="10">
        <f t="shared" si="336"/>
        <v>0</v>
      </c>
      <c r="H796" s="10">
        <f t="shared" si="336"/>
        <v>0</v>
      </c>
      <c r="I796" s="10">
        <f t="shared" si="336"/>
        <v>0</v>
      </c>
      <c r="J796" s="10">
        <f t="shared" si="336"/>
        <v>0</v>
      </c>
      <c r="K796" s="11">
        <f t="shared" si="336"/>
        <v>0</v>
      </c>
    </row>
    <row r="797" spans="1:11" ht="17.25" customHeight="1">
      <c r="A797" s="5"/>
      <c r="B797" s="6" t="s">
        <v>269</v>
      </c>
      <c r="C797" s="7">
        <f>SUM(D797:K797)</f>
        <v>1158216</v>
      </c>
      <c r="D797" s="7"/>
      <c r="E797" s="7"/>
      <c r="F797" s="7"/>
      <c r="G797" s="7"/>
      <c r="H797" s="7"/>
      <c r="I797" s="7">
        <v>1158216</v>
      </c>
      <c r="J797" s="7"/>
      <c r="K797" s="7"/>
    </row>
    <row r="798" spans="3:11" ht="17.25" customHeight="1">
      <c r="C798" s="8">
        <f>SUM(D798:K798)</f>
        <v>317303</v>
      </c>
      <c r="D798" s="7"/>
      <c r="E798" s="7"/>
      <c r="F798" s="7"/>
      <c r="G798" s="7"/>
      <c r="H798" s="7"/>
      <c r="I798" s="7">
        <v>317303</v>
      </c>
      <c r="J798" s="7"/>
      <c r="K798" s="7"/>
    </row>
    <row r="799" spans="1:11" ht="17.25" customHeight="1">
      <c r="A799" s="37"/>
      <c r="B799" s="37"/>
      <c r="C799" s="10">
        <f aca="true" t="shared" si="337" ref="C799:K799">C797+C798</f>
        <v>1475519</v>
      </c>
      <c r="D799" s="10">
        <f t="shared" si="337"/>
        <v>0</v>
      </c>
      <c r="E799" s="10">
        <f t="shared" si="337"/>
        <v>0</v>
      </c>
      <c r="F799" s="10">
        <f t="shared" si="337"/>
        <v>0</v>
      </c>
      <c r="G799" s="10">
        <f t="shared" si="337"/>
        <v>0</v>
      </c>
      <c r="H799" s="10">
        <f t="shared" si="337"/>
        <v>0</v>
      </c>
      <c r="I799" s="10">
        <f t="shared" si="337"/>
        <v>1475519</v>
      </c>
      <c r="J799" s="10">
        <f t="shared" si="337"/>
        <v>0</v>
      </c>
      <c r="K799" s="11">
        <f t="shared" si="337"/>
        <v>0</v>
      </c>
    </row>
    <row r="800" spans="1:11" ht="17.25" customHeight="1">
      <c r="A800" s="5"/>
      <c r="B800" s="6" t="s">
        <v>270</v>
      </c>
      <c r="C800" s="7">
        <f>SUM(D800:K800)</f>
        <v>70000</v>
      </c>
      <c r="D800" s="7"/>
      <c r="E800" s="7"/>
      <c r="F800" s="7"/>
      <c r="G800" s="7"/>
      <c r="H800" s="7"/>
      <c r="I800" s="7">
        <v>70000</v>
      </c>
      <c r="J800" s="7"/>
      <c r="K800" s="7"/>
    </row>
    <row r="801" spans="3:11" ht="17.25" customHeight="1">
      <c r="C801" s="8">
        <f>SUM(D801:K801)</f>
        <v>0</v>
      </c>
      <c r="D801" s="7"/>
      <c r="E801" s="7"/>
      <c r="F801" s="7"/>
      <c r="G801" s="7"/>
      <c r="H801" s="7"/>
      <c r="I801" s="7"/>
      <c r="J801" s="7"/>
      <c r="K801" s="7"/>
    </row>
    <row r="802" spans="1:11" ht="17.25" customHeight="1">
      <c r="A802" s="37"/>
      <c r="B802" s="37"/>
      <c r="C802" s="10">
        <f aca="true" t="shared" si="338" ref="C802:K802">C800+C801</f>
        <v>70000</v>
      </c>
      <c r="D802" s="10">
        <f t="shared" si="338"/>
        <v>0</v>
      </c>
      <c r="E802" s="10">
        <f t="shared" si="338"/>
        <v>0</v>
      </c>
      <c r="F802" s="10">
        <f t="shared" si="338"/>
        <v>0</v>
      </c>
      <c r="G802" s="10">
        <f t="shared" si="338"/>
        <v>0</v>
      </c>
      <c r="H802" s="10">
        <f t="shared" si="338"/>
        <v>0</v>
      </c>
      <c r="I802" s="10">
        <f t="shared" si="338"/>
        <v>70000</v>
      </c>
      <c r="J802" s="10">
        <f t="shared" si="338"/>
        <v>0</v>
      </c>
      <c r="K802" s="11">
        <f t="shared" si="338"/>
        <v>0</v>
      </c>
    </row>
    <row r="803" spans="1:11" ht="17.25" customHeight="1">
      <c r="A803" s="5"/>
      <c r="B803" s="6" t="s">
        <v>271</v>
      </c>
      <c r="C803" s="7">
        <f>SUM(D803:K803)</f>
        <v>9322</v>
      </c>
      <c r="D803" s="7">
        <v>7322</v>
      </c>
      <c r="E803" s="7">
        <v>2000</v>
      </c>
      <c r="F803" s="7"/>
      <c r="G803" s="7"/>
      <c r="H803" s="7"/>
      <c r="I803" s="7"/>
      <c r="J803" s="7"/>
      <c r="K803" s="7"/>
    </row>
    <row r="804" spans="3:11" ht="17.25" customHeight="1">
      <c r="C804" s="8">
        <f>SUM(D804:K804)</f>
        <v>0</v>
      </c>
      <c r="D804" s="7"/>
      <c r="E804" s="7"/>
      <c r="F804" s="7"/>
      <c r="G804" s="7"/>
      <c r="H804" s="7"/>
      <c r="I804" s="7"/>
      <c r="J804" s="7"/>
      <c r="K804" s="7"/>
    </row>
    <row r="805" spans="1:11" ht="17.25" customHeight="1">
      <c r="A805" s="37"/>
      <c r="B805" s="37"/>
      <c r="C805" s="10">
        <f aca="true" t="shared" si="339" ref="C805:K805">C803+C804</f>
        <v>9322</v>
      </c>
      <c r="D805" s="10">
        <f t="shared" si="339"/>
        <v>7322</v>
      </c>
      <c r="E805" s="10">
        <f t="shared" si="339"/>
        <v>2000</v>
      </c>
      <c r="F805" s="10">
        <f t="shared" si="339"/>
        <v>0</v>
      </c>
      <c r="G805" s="10">
        <f t="shared" si="339"/>
        <v>0</v>
      </c>
      <c r="H805" s="10">
        <f t="shared" si="339"/>
        <v>0</v>
      </c>
      <c r="I805" s="10">
        <f t="shared" si="339"/>
        <v>0</v>
      </c>
      <c r="J805" s="10">
        <f t="shared" si="339"/>
        <v>0</v>
      </c>
      <c r="K805" s="11">
        <f t="shared" si="339"/>
        <v>0</v>
      </c>
    </row>
    <row r="806" spans="1:11" ht="17.25" customHeight="1">
      <c r="A806" s="5"/>
      <c r="B806" s="6" t="s">
        <v>301</v>
      </c>
      <c r="C806" s="7">
        <f>SUM(D806:K806)</f>
        <v>7500</v>
      </c>
      <c r="D806" s="7">
        <v>1000</v>
      </c>
      <c r="E806" s="7">
        <v>6500</v>
      </c>
      <c r="F806" s="7"/>
      <c r="G806" s="7"/>
      <c r="H806" s="7"/>
      <c r="I806" s="7"/>
      <c r="J806" s="7"/>
      <c r="K806" s="7"/>
    </row>
    <row r="807" spans="3:11" ht="17.25" customHeight="1">
      <c r="C807" s="8">
        <f>SUM(D807:K807)</f>
        <v>0</v>
      </c>
      <c r="D807" s="7"/>
      <c r="E807" s="7"/>
      <c r="F807" s="7"/>
      <c r="G807" s="7"/>
      <c r="H807" s="7"/>
      <c r="I807" s="7"/>
      <c r="J807" s="7"/>
      <c r="K807" s="7"/>
    </row>
    <row r="808" spans="1:11" ht="17.25" customHeight="1">
      <c r="A808" s="37"/>
      <c r="B808" s="37"/>
      <c r="C808" s="10">
        <f aca="true" t="shared" si="340" ref="C808:K808">C806+C807</f>
        <v>7500</v>
      </c>
      <c r="D808" s="10">
        <f t="shared" si="340"/>
        <v>1000</v>
      </c>
      <c r="E808" s="10">
        <f t="shared" si="340"/>
        <v>6500</v>
      </c>
      <c r="F808" s="10">
        <f t="shared" si="340"/>
        <v>0</v>
      </c>
      <c r="G808" s="10">
        <f t="shared" si="340"/>
        <v>0</v>
      </c>
      <c r="H808" s="10">
        <f t="shared" si="340"/>
        <v>0</v>
      </c>
      <c r="I808" s="10">
        <f t="shared" si="340"/>
        <v>0</v>
      </c>
      <c r="J808" s="10">
        <f t="shared" si="340"/>
        <v>0</v>
      </c>
      <c r="K808" s="11">
        <f t="shared" si="340"/>
        <v>0</v>
      </c>
    </row>
    <row r="809" spans="1:11" ht="17.25" customHeight="1">
      <c r="A809" s="12" t="s">
        <v>260</v>
      </c>
      <c r="B809" s="13" t="s">
        <v>3</v>
      </c>
      <c r="C809" s="14">
        <f aca="true" t="shared" si="341" ref="C809:K809">C773+C776+C779+C782+C785+C788+C791+C794+C797+C800+C803+C806</f>
        <v>2460011</v>
      </c>
      <c r="D809" s="14">
        <f t="shared" si="341"/>
        <v>772613</v>
      </c>
      <c r="E809" s="14">
        <f t="shared" si="341"/>
        <v>331918</v>
      </c>
      <c r="F809" s="14">
        <f t="shared" si="341"/>
        <v>0</v>
      </c>
      <c r="G809" s="14">
        <f t="shared" si="341"/>
        <v>0</v>
      </c>
      <c r="H809" s="14">
        <f t="shared" si="341"/>
        <v>5264</v>
      </c>
      <c r="I809" s="14">
        <f t="shared" si="341"/>
        <v>1350216</v>
      </c>
      <c r="J809" s="14">
        <f t="shared" si="341"/>
        <v>0</v>
      </c>
      <c r="K809" s="14">
        <f t="shared" si="341"/>
        <v>0</v>
      </c>
    </row>
    <row r="810" spans="2:11" ht="17.25" customHeight="1">
      <c r="B810" s="21" t="s">
        <v>290</v>
      </c>
      <c r="C810" s="8">
        <f aca="true" t="shared" si="342" ref="C810:K810">C774+C777+C780+C783+C786+C789+C792+C795+C798+C801+C804+C807</f>
        <v>2326901</v>
      </c>
      <c r="D810" s="7">
        <f t="shared" si="342"/>
        <v>0</v>
      </c>
      <c r="E810" s="7">
        <f t="shared" si="342"/>
        <v>10798</v>
      </c>
      <c r="F810" s="7">
        <f t="shared" si="342"/>
        <v>0</v>
      </c>
      <c r="G810" s="7">
        <f t="shared" si="342"/>
        <v>0</v>
      </c>
      <c r="H810" s="7">
        <f t="shared" si="342"/>
        <v>-1200</v>
      </c>
      <c r="I810" s="7">
        <f t="shared" si="342"/>
        <v>2317303</v>
      </c>
      <c r="J810" s="7">
        <f t="shared" si="342"/>
        <v>0</v>
      </c>
      <c r="K810" s="7">
        <f t="shared" si="342"/>
        <v>0</v>
      </c>
    </row>
    <row r="811" spans="1:11" ht="17.25" customHeight="1">
      <c r="A811" s="38"/>
      <c r="B811" s="38"/>
      <c r="C811" s="15">
        <f aca="true" t="shared" si="343" ref="C811:K811">C809+C810</f>
        <v>4786912</v>
      </c>
      <c r="D811" s="16">
        <f t="shared" si="343"/>
        <v>772613</v>
      </c>
      <c r="E811" s="16">
        <f t="shared" si="343"/>
        <v>342716</v>
      </c>
      <c r="F811" s="16">
        <f t="shared" si="343"/>
        <v>0</v>
      </c>
      <c r="G811" s="16">
        <f t="shared" si="343"/>
        <v>0</v>
      </c>
      <c r="H811" s="16">
        <f t="shared" si="343"/>
        <v>4064</v>
      </c>
      <c r="I811" s="16">
        <f t="shared" si="343"/>
        <v>3667519</v>
      </c>
      <c r="J811" s="16">
        <f t="shared" si="343"/>
        <v>0</v>
      </c>
      <c r="K811" s="16">
        <f t="shared" si="343"/>
        <v>0</v>
      </c>
    </row>
    <row r="812" spans="1:11" ht="17.25" customHeight="1">
      <c r="A812" s="5" t="s">
        <v>272</v>
      </c>
      <c r="B812" s="6" t="s">
        <v>273</v>
      </c>
      <c r="C812" s="7">
        <f>SUM(D812:K812)</f>
        <v>168708</v>
      </c>
      <c r="D812" s="7">
        <v>103495</v>
      </c>
      <c r="E812" s="7">
        <v>51913</v>
      </c>
      <c r="F812" s="7"/>
      <c r="G812" s="7"/>
      <c r="H812" s="7">
        <v>13300</v>
      </c>
      <c r="I812" s="7"/>
      <c r="J812" s="7"/>
      <c r="K812" s="7"/>
    </row>
    <row r="813" spans="3:11" ht="17.25" customHeight="1">
      <c r="C813" s="8">
        <f>SUM(D813:K813)</f>
        <v>0</v>
      </c>
      <c r="D813" s="7">
        <v>0</v>
      </c>
      <c r="E813" s="7">
        <v>0</v>
      </c>
      <c r="F813" s="7"/>
      <c r="G813" s="7"/>
      <c r="H813" s="7"/>
      <c r="I813" s="7"/>
      <c r="J813" s="7"/>
      <c r="K813" s="7"/>
    </row>
    <row r="814" spans="1:11" ht="17.25" customHeight="1">
      <c r="A814" s="37"/>
      <c r="B814" s="37"/>
      <c r="C814" s="10">
        <f aca="true" t="shared" si="344" ref="C814:K814">C812+C813</f>
        <v>168708</v>
      </c>
      <c r="D814" s="10">
        <f t="shared" si="344"/>
        <v>103495</v>
      </c>
      <c r="E814" s="10">
        <f t="shared" si="344"/>
        <v>51913</v>
      </c>
      <c r="F814" s="10">
        <f t="shared" si="344"/>
        <v>0</v>
      </c>
      <c r="G814" s="10">
        <f t="shared" si="344"/>
        <v>0</v>
      </c>
      <c r="H814" s="10">
        <f t="shared" si="344"/>
        <v>13300</v>
      </c>
      <c r="I814" s="10">
        <f t="shared" si="344"/>
        <v>0</v>
      </c>
      <c r="J814" s="10">
        <f t="shared" si="344"/>
        <v>0</v>
      </c>
      <c r="K814" s="11">
        <f t="shared" si="344"/>
        <v>0</v>
      </c>
    </row>
    <row r="815" spans="1:11" ht="17.25" customHeight="1">
      <c r="A815" s="5"/>
      <c r="B815" s="6" t="s">
        <v>274</v>
      </c>
      <c r="C815" s="7">
        <f>SUM(D815:K815)</f>
        <v>1076697</v>
      </c>
      <c r="D815" s="7">
        <v>929811</v>
      </c>
      <c r="E815" s="7">
        <v>137482</v>
      </c>
      <c r="F815" s="7"/>
      <c r="G815" s="7"/>
      <c r="H815" s="7">
        <v>5100</v>
      </c>
      <c r="I815" s="7"/>
      <c r="J815" s="7">
        <v>4304</v>
      </c>
      <c r="K815" s="7"/>
    </row>
    <row r="816" spans="3:11" ht="17.25" customHeight="1">
      <c r="C816" s="8">
        <f>SUM(D816:K816)</f>
        <v>2096</v>
      </c>
      <c r="D816" s="7">
        <v>1592</v>
      </c>
      <c r="E816" s="7">
        <v>504</v>
      </c>
      <c r="F816" s="7"/>
      <c r="G816" s="7"/>
      <c r="H816" s="7"/>
      <c r="I816" s="7"/>
      <c r="J816" s="7"/>
      <c r="K816" s="7"/>
    </row>
    <row r="817" spans="1:11" ht="17.25" customHeight="1">
      <c r="A817" s="37"/>
      <c r="B817" s="37"/>
      <c r="C817" s="10">
        <f aca="true" t="shared" si="345" ref="C817:K817">C815+C816</f>
        <v>1078793</v>
      </c>
      <c r="D817" s="10">
        <f t="shared" si="345"/>
        <v>931403</v>
      </c>
      <c r="E817" s="10">
        <f t="shared" si="345"/>
        <v>137986</v>
      </c>
      <c r="F817" s="10">
        <f t="shared" si="345"/>
        <v>0</v>
      </c>
      <c r="G817" s="10">
        <f t="shared" si="345"/>
        <v>0</v>
      </c>
      <c r="H817" s="10">
        <f t="shared" si="345"/>
        <v>5100</v>
      </c>
      <c r="I817" s="10">
        <f t="shared" si="345"/>
        <v>0</v>
      </c>
      <c r="J817" s="10">
        <f t="shared" si="345"/>
        <v>4304</v>
      </c>
      <c r="K817" s="11">
        <f t="shared" si="345"/>
        <v>0</v>
      </c>
    </row>
    <row r="818" spans="1:11" ht="17.25" customHeight="1">
      <c r="A818" s="5"/>
      <c r="B818" s="6" t="s">
        <v>275</v>
      </c>
      <c r="C818" s="7">
        <f>SUM(D818:K818)</f>
        <v>156572</v>
      </c>
      <c r="D818" s="7">
        <v>150592</v>
      </c>
      <c r="E818" s="7">
        <v>4380</v>
      </c>
      <c r="F818" s="7"/>
      <c r="G818" s="7"/>
      <c r="H818" s="7">
        <v>1600</v>
      </c>
      <c r="I818" s="7"/>
      <c r="J818" s="7"/>
      <c r="K818" s="7"/>
    </row>
    <row r="819" spans="3:11" ht="17.25" customHeight="1">
      <c r="C819" s="8">
        <f>SUM(D819:K819)</f>
        <v>0</v>
      </c>
      <c r="D819" s="7"/>
      <c r="E819" s="7"/>
      <c r="F819" s="7"/>
      <c r="G819" s="7"/>
      <c r="H819" s="7"/>
      <c r="I819" s="7"/>
      <c r="J819" s="7"/>
      <c r="K819" s="7"/>
    </row>
    <row r="820" spans="1:11" ht="17.25" customHeight="1">
      <c r="A820" s="37"/>
      <c r="B820" s="37"/>
      <c r="C820" s="10">
        <f aca="true" t="shared" si="346" ref="C820:K820">C818+C819</f>
        <v>156572</v>
      </c>
      <c r="D820" s="10">
        <f t="shared" si="346"/>
        <v>150592</v>
      </c>
      <c r="E820" s="10">
        <f t="shared" si="346"/>
        <v>4380</v>
      </c>
      <c r="F820" s="10">
        <f t="shared" si="346"/>
        <v>0</v>
      </c>
      <c r="G820" s="10">
        <f t="shared" si="346"/>
        <v>0</v>
      </c>
      <c r="H820" s="10">
        <f t="shared" si="346"/>
        <v>1600</v>
      </c>
      <c r="I820" s="10">
        <f t="shared" si="346"/>
        <v>0</v>
      </c>
      <c r="J820" s="10">
        <f t="shared" si="346"/>
        <v>0</v>
      </c>
      <c r="K820" s="11">
        <f t="shared" si="346"/>
        <v>0</v>
      </c>
    </row>
    <row r="821" spans="1:11" ht="17.25" customHeight="1">
      <c r="A821" s="5"/>
      <c r="B821" s="6" t="s">
        <v>276</v>
      </c>
      <c r="C821" s="7">
        <f>SUM(D821:K821)</f>
        <v>72990</v>
      </c>
      <c r="D821" s="7">
        <v>52105</v>
      </c>
      <c r="E821" s="7">
        <v>20155</v>
      </c>
      <c r="F821" s="7"/>
      <c r="G821" s="7"/>
      <c r="H821" s="7">
        <v>730</v>
      </c>
      <c r="I821" s="7"/>
      <c r="J821" s="7"/>
      <c r="K821" s="7"/>
    </row>
    <row r="822" spans="3:11" ht="17.25" customHeight="1">
      <c r="C822" s="8">
        <f>SUM(D822:K822)</f>
        <v>2000</v>
      </c>
      <c r="D822" s="7">
        <v>2000</v>
      </c>
      <c r="E822" s="7">
        <v>100</v>
      </c>
      <c r="F822" s="7"/>
      <c r="G822" s="7"/>
      <c r="H822" s="7">
        <v>-100</v>
      </c>
      <c r="I822" s="7"/>
      <c r="J822" s="7"/>
      <c r="K822" s="7"/>
    </row>
    <row r="823" spans="1:11" ht="17.25" customHeight="1">
      <c r="A823" s="37"/>
      <c r="B823" s="37"/>
      <c r="C823" s="10">
        <f aca="true" t="shared" si="347" ref="C823:K823">C821+C822</f>
        <v>74990</v>
      </c>
      <c r="D823" s="10">
        <f t="shared" si="347"/>
        <v>54105</v>
      </c>
      <c r="E823" s="10">
        <f t="shared" si="347"/>
        <v>20255</v>
      </c>
      <c r="F823" s="10">
        <f t="shared" si="347"/>
        <v>0</v>
      </c>
      <c r="G823" s="10">
        <f t="shared" si="347"/>
        <v>0</v>
      </c>
      <c r="H823" s="10">
        <f t="shared" si="347"/>
        <v>630</v>
      </c>
      <c r="I823" s="10">
        <f t="shared" si="347"/>
        <v>0</v>
      </c>
      <c r="J823" s="10">
        <f t="shared" si="347"/>
        <v>0</v>
      </c>
      <c r="K823" s="11">
        <f t="shared" si="347"/>
        <v>0</v>
      </c>
    </row>
    <row r="824" spans="1:11" ht="17.25" customHeight="1">
      <c r="A824" s="5"/>
      <c r="B824" s="6" t="s">
        <v>277</v>
      </c>
      <c r="C824" s="7">
        <f>SUM(D824:K824)</f>
        <v>118240</v>
      </c>
      <c r="D824" s="7">
        <v>78267</v>
      </c>
      <c r="E824" s="7">
        <v>38473</v>
      </c>
      <c r="F824" s="7"/>
      <c r="G824" s="7"/>
      <c r="H824" s="7">
        <v>1500</v>
      </c>
      <c r="I824" s="7"/>
      <c r="J824" s="7"/>
      <c r="K824" s="7"/>
    </row>
    <row r="825" spans="3:11" ht="17.25" customHeight="1">
      <c r="C825" s="8">
        <f>SUM(D825:K825)</f>
        <v>0</v>
      </c>
      <c r="D825" s="7"/>
      <c r="E825" s="7"/>
      <c r="F825" s="7"/>
      <c r="G825" s="7"/>
      <c r="H825" s="7"/>
      <c r="I825" s="7"/>
      <c r="J825" s="7"/>
      <c r="K825" s="7"/>
    </row>
    <row r="826" spans="1:11" ht="17.25" customHeight="1">
      <c r="A826" s="37"/>
      <c r="B826" s="37"/>
      <c r="C826" s="10">
        <f aca="true" t="shared" si="348" ref="C826:K826">C824+C825</f>
        <v>118240</v>
      </c>
      <c r="D826" s="10">
        <f t="shared" si="348"/>
        <v>78267</v>
      </c>
      <c r="E826" s="10">
        <f t="shared" si="348"/>
        <v>38473</v>
      </c>
      <c r="F826" s="10">
        <f t="shared" si="348"/>
        <v>0</v>
      </c>
      <c r="G826" s="10">
        <f t="shared" si="348"/>
        <v>0</v>
      </c>
      <c r="H826" s="10">
        <f t="shared" si="348"/>
        <v>1500</v>
      </c>
      <c r="I826" s="10">
        <f t="shared" si="348"/>
        <v>0</v>
      </c>
      <c r="J826" s="10">
        <f t="shared" si="348"/>
        <v>0</v>
      </c>
      <c r="K826" s="11">
        <f t="shared" si="348"/>
        <v>0</v>
      </c>
    </row>
    <row r="827" spans="1:11" ht="17.25" customHeight="1">
      <c r="A827" s="5"/>
      <c r="B827" s="6" t="s">
        <v>278</v>
      </c>
      <c r="C827" s="7">
        <f>SUM(D827:K827)</f>
        <v>0</v>
      </c>
      <c r="D827" s="7"/>
      <c r="E827" s="7">
        <v>0</v>
      </c>
      <c r="F827" s="7"/>
      <c r="G827" s="7"/>
      <c r="H827" s="7"/>
      <c r="I827" s="7"/>
      <c r="J827" s="7"/>
      <c r="K827" s="7"/>
    </row>
    <row r="828" spans="3:11" ht="17.25" customHeight="1">
      <c r="C828" s="8">
        <f>SUM(D828:K828)</f>
        <v>0</v>
      </c>
      <c r="D828" s="7"/>
      <c r="E828" s="7"/>
      <c r="F828" s="7"/>
      <c r="G828" s="7"/>
      <c r="H828" s="7"/>
      <c r="I828" s="7"/>
      <c r="J828" s="7"/>
      <c r="K828" s="7"/>
    </row>
    <row r="829" spans="1:11" ht="17.25" customHeight="1">
      <c r="A829" s="37"/>
      <c r="B829" s="37"/>
      <c r="C829" s="10">
        <f aca="true" t="shared" si="349" ref="C829:K829">C827+C828</f>
        <v>0</v>
      </c>
      <c r="D829" s="10">
        <f t="shared" si="349"/>
        <v>0</v>
      </c>
      <c r="E829" s="10">
        <f t="shared" si="349"/>
        <v>0</v>
      </c>
      <c r="F829" s="10">
        <f t="shared" si="349"/>
        <v>0</v>
      </c>
      <c r="G829" s="10">
        <f t="shared" si="349"/>
        <v>0</v>
      </c>
      <c r="H829" s="10">
        <f t="shared" si="349"/>
        <v>0</v>
      </c>
      <c r="I829" s="10">
        <f t="shared" si="349"/>
        <v>0</v>
      </c>
      <c r="J829" s="10">
        <f t="shared" si="349"/>
        <v>0</v>
      </c>
      <c r="K829" s="11">
        <f t="shared" si="349"/>
        <v>0</v>
      </c>
    </row>
    <row r="830" spans="1:11" ht="17.25" customHeight="1">
      <c r="A830" s="5"/>
      <c r="B830" s="6" t="s">
        <v>279</v>
      </c>
      <c r="C830" s="7">
        <f>SUM(D830:K830)</f>
        <v>20830</v>
      </c>
      <c r="D830" s="7">
        <v>15728</v>
      </c>
      <c r="E830" s="7">
        <v>3802</v>
      </c>
      <c r="F830" s="7"/>
      <c r="G830" s="7"/>
      <c r="H830" s="7">
        <v>1300</v>
      </c>
      <c r="I830" s="7"/>
      <c r="J830" s="7"/>
      <c r="K830" s="7"/>
    </row>
    <row r="831" spans="3:11" ht="17.25" customHeight="1">
      <c r="C831" s="8">
        <f>SUM(D831:K831)</f>
        <v>0</v>
      </c>
      <c r="D831" s="7"/>
      <c r="E831" s="7"/>
      <c r="F831" s="7"/>
      <c r="G831" s="7"/>
      <c r="H831" s="7"/>
      <c r="I831" s="7"/>
      <c r="J831" s="7"/>
      <c r="K831" s="7"/>
    </row>
    <row r="832" spans="1:11" ht="17.25" customHeight="1">
      <c r="A832" s="37"/>
      <c r="B832" s="37"/>
      <c r="C832" s="10">
        <f aca="true" t="shared" si="350" ref="C832:K832">C830+C831</f>
        <v>20830</v>
      </c>
      <c r="D832" s="10">
        <f t="shared" si="350"/>
        <v>15728</v>
      </c>
      <c r="E832" s="10">
        <f t="shared" si="350"/>
        <v>3802</v>
      </c>
      <c r="F832" s="10">
        <f t="shared" si="350"/>
        <v>0</v>
      </c>
      <c r="G832" s="10">
        <f t="shared" si="350"/>
        <v>0</v>
      </c>
      <c r="H832" s="10">
        <f t="shared" si="350"/>
        <v>1300</v>
      </c>
      <c r="I832" s="10">
        <f t="shared" si="350"/>
        <v>0</v>
      </c>
      <c r="J832" s="10">
        <f t="shared" si="350"/>
        <v>0</v>
      </c>
      <c r="K832" s="11">
        <f t="shared" si="350"/>
        <v>0</v>
      </c>
    </row>
    <row r="833" spans="1:11" ht="17.25" customHeight="1">
      <c r="A833" s="12" t="s">
        <v>272</v>
      </c>
      <c r="B833" s="13" t="s">
        <v>3</v>
      </c>
      <c r="C833" s="14">
        <f aca="true" t="shared" si="351" ref="C833:K833">C812+C815+C818+C821+C824+C827+C830</f>
        <v>1614037</v>
      </c>
      <c r="D833" s="14">
        <f t="shared" si="351"/>
        <v>1329998</v>
      </c>
      <c r="E833" s="14">
        <f t="shared" si="351"/>
        <v>256205</v>
      </c>
      <c r="F833" s="14">
        <f t="shared" si="351"/>
        <v>0</v>
      </c>
      <c r="G833" s="14">
        <f t="shared" si="351"/>
        <v>0</v>
      </c>
      <c r="H833" s="14">
        <f t="shared" si="351"/>
        <v>23530</v>
      </c>
      <c r="I833" s="14">
        <f t="shared" si="351"/>
        <v>0</v>
      </c>
      <c r="J833" s="14">
        <f t="shared" si="351"/>
        <v>4304</v>
      </c>
      <c r="K833" s="14">
        <f t="shared" si="351"/>
        <v>0</v>
      </c>
    </row>
    <row r="834" spans="2:11" ht="17.25" customHeight="1">
      <c r="B834" s="21" t="s">
        <v>290</v>
      </c>
      <c r="C834" s="8">
        <f aca="true" t="shared" si="352" ref="C834:K834">C813+C816+C819+C822+C825+C828+C831</f>
        <v>4096</v>
      </c>
      <c r="D834" s="7">
        <f t="shared" si="352"/>
        <v>3592</v>
      </c>
      <c r="E834" s="7">
        <f t="shared" si="352"/>
        <v>604</v>
      </c>
      <c r="F834" s="7">
        <f t="shared" si="352"/>
        <v>0</v>
      </c>
      <c r="G834" s="7">
        <f t="shared" si="352"/>
        <v>0</v>
      </c>
      <c r="H834" s="7">
        <f t="shared" si="352"/>
        <v>-100</v>
      </c>
      <c r="I834" s="7">
        <f t="shared" si="352"/>
        <v>0</v>
      </c>
      <c r="J834" s="7">
        <f t="shared" si="352"/>
        <v>0</v>
      </c>
      <c r="K834" s="7">
        <f t="shared" si="352"/>
        <v>0</v>
      </c>
    </row>
    <row r="835" spans="1:11" ht="17.25" customHeight="1">
      <c r="A835" s="38"/>
      <c r="B835" s="38"/>
      <c r="C835" s="15">
        <f aca="true" t="shared" si="353" ref="C835:K835">C833+C834</f>
        <v>1618133</v>
      </c>
      <c r="D835" s="16">
        <f t="shared" si="353"/>
        <v>1333590</v>
      </c>
      <c r="E835" s="16">
        <f t="shared" si="353"/>
        <v>256809</v>
      </c>
      <c r="F835" s="16">
        <f t="shared" si="353"/>
        <v>0</v>
      </c>
      <c r="G835" s="16">
        <f t="shared" si="353"/>
        <v>0</v>
      </c>
      <c r="H835" s="16">
        <f t="shared" si="353"/>
        <v>23430</v>
      </c>
      <c r="I835" s="16">
        <f t="shared" si="353"/>
        <v>0</v>
      </c>
      <c r="J835" s="16">
        <f t="shared" si="353"/>
        <v>4304</v>
      </c>
      <c r="K835" s="16">
        <f t="shared" si="353"/>
        <v>0</v>
      </c>
    </row>
    <row r="836" spans="1:11" ht="17.25" customHeight="1">
      <c r="A836" s="5" t="s">
        <v>280</v>
      </c>
      <c r="B836" s="6" t="s">
        <v>281</v>
      </c>
      <c r="C836" s="7">
        <f>SUM(D836:K836)</f>
        <v>544628</v>
      </c>
      <c r="D836" s="7">
        <v>151436</v>
      </c>
      <c r="E836" s="7">
        <v>393192</v>
      </c>
      <c r="F836" s="7"/>
      <c r="G836" s="7"/>
      <c r="H836" s="7"/>
      <c r="I836" s="7"/>
      <c r="J836" s="7"/>
      <c r="K836" s="7"/>
    </row>
    <row r="837" spans="3:11" ht="17.25" customHeight="1">
      <c r="C837" s="8">
        <f>SUM(D837:K837)</f>
        <v>0</v>
      </c>
      <c r="D837" s="7"/>
      <c r="E837" s="7"/>
      <c r="F837" s="7"/>
      <c r="G837" s="7"/>
      <c r="H837" s="7"/>
      <c r="I837" s="7"/>
      <c r="J837" s="7"/>
      <c r="K837" s="7"/>
    </row>
    <row r="838" spans="1:11" ht="17.25" customHeight="1">
      <c r="A838" s="37"/>
      <c r="B838" s="37"/>
      <c r="C838" s="10">
        <f aca="true" t="shared" si="354" ref="C838:K838">C836+C837</f>
        <v>544628</v>
      </c>
      <c r="D838" s="10">
        <f t="shared" si="354"/>
        <v>151436</v>
      </c>
      <c r="E838" s="10">
        <f t="shared" si="354"/>
        <v>393192</v>
      </c>
      <c r="F838" s="10">
        <f t="shared" si="354"/>
        <v>0</v>
      </c>
      <c r="G838" s="10">
        <f t="shared" si="354"/>
        <v>0</v>
      </c>
      <c r="H838" s="10">
        <f t="shared" si="354"/>
        <v>0</v>
      </c>
      <c r="I838" s="10">
        <f t="shared" si="354"/>
        <v>0</v>
      </c>
      <c r="J838" s="10">
        <f t="shared" si="354"/>
        <v>0</v>
      </c>
      <c r="K838" s="11">
        <f t="shared" si="354"/>
        <v>0</v>
      </c>
    </row>
    <row r="839" spans="1:11" ht="17.25" customHeight="1">
      <c r="A839" s="5"/>
      <c r="B839" s="6" t="s">
        <v>282</v>
      </c>
      <c r="C839" s="7">
        <f>SUM(D839:K839)</f>
        <v>1380840</v>
      </c>
      <c r="D839" s="7"/>
      <c r="E839" s="7">
        <v>748014</v>
      </c>
      <c r="F839" s="7"/>
      <c r="G839" s="7"/>
      <c r="H839" s="7">
        <v>632826</v>
      </c>
      <c r="I839" s="7"/>
      <c r="J839" s="7"/>
      <c r="K839" s="7"/>
    </row>
    <row r="840" spans="3:11" ht="17.25" customHeight="1">
      <c r="C840" s="8">
        <f>SUM(D840:K840)</f>
        <v>14250</v>
      </c>
      <c r="D840" s="7"/>
      <c r="E840" s="7">
        <v>-11442</v>
      </c>
      <c r="F840" s="7"/>
      <c r="G840" s="7"/>
      <c r="H840" s="7">
        <v>25692</v>
      </c>
      <c r="I840" s="7"/>
      <c r="J840" s="7"/>
      <c r="K840" s="7"/>
    </row>
    <row r="841" spans="1:11" ht="17.25" customHeight="1">
      <c r="A841" s="37"/>
      <c r="B841" s="37"/>
      <c r="C841" s="10">
        <f aca="true" t="shared" si="355" ref="C841:K841">C839+C840</f>
        <v>1395090</v>
      </c>
      <c r="D841" s="10">
        <f t="shared" si="355"/>
        <v>0</v>
      </c>
      <c r="E841" s="10">
        <f t="shared" si="355"/>
        <v>736572</v>
      </c>
      <c r="F841" s="10">
        <f t="shared" si="355"/>
        <v>0</v>
      </c>
      <c r="G841" s="10">
        <f t="shared" si="355"/>
        <v>0</v>
      </c>
      <c r="H841" s="10">
        <f t="shared" si="355"/>
        <v>658518</v>
      </c>
      <c r="I841" s="10">
        <f t="shared" si="355"/>
        <v>0</v>
      </c>
      <c r="J841" s="10">
        <f t="shared" si="355"/>
        <v>0</v>
      </c>
      <c r="K841" s="11">
        <f t="shared" si="355"/>
        <v>0</v>
      </c>
    </row>
    <row r="842" spans="1:11" ht="28.5" customHeight="1">
      <c r="A842" s="5"/>
      <c r="B842" s="22" t="s">
        <v>283</v>
      </c>
      <c r="C842" s="7">
        <f>SUM(D842:K842)</f>
        <v>16000</v>
      </c>
      <c r="D842" s="7">
        <v>12235</v>
      </c>
      <c r="E842" s="7">
        <v>3765</v>
      </c>
      <c r="F842" s="7"/>
      <c r="G842" s="7"/>
      <c r="H842" s="7"/>
      <c r="I842" s="7"/>
      <c r="J842" s="7"/>
      <c r="K842" s="7"/>
    </row>
    <row r="843" spans="3:11" ht="17.25" customHeight="1">
      <c r="C843" s="8">
        <f>SUM(D843:K843)</f>
        <v>0</v>
      </c>
      <c r="D843" s="7"/>
      <c r="E843" s="7"/>
      <c r="F843" s="7"/>
      <c r="G843" s="7"/>
      <c r="H843" s="7"/>
      <c r="I843" s="7"/>
      <c r="J843" s="7"/>
      <c r="K843" s="7"/>
    </row>
    <row r="844" spans="1:11" ht="17.25" customHeight="1">
      <c r="A844" s="37"/>
      <c r="B844" s="37"/>
      <c r="C844" s="10">
        <f aca="true" t="shared" si="356" ref="C844:K844">C842+C843</f>
        <v>16000</v>
      </c>
      <c r="D844" s="10">
        <f t="shared" si="356"/>
        <v>12235</v>
      </c>
      <c r="E844" s="10">
        <f t="shared" si="356"/>
        <v>3765</v>
      </c>
      <c r="F844" s="10">
        <f t="shared" si="356"/>
        <v>0</v>
      </c>
      <c r="G844" s="10">
        <f t="shared" si="356"/>
        <v>0</v>
      </c>
      <c r="H844" s="10">
        <f t="shared" si="356"/>
        <v>0</v>
      </c>
      <c r="I844" s="10">
        <f t="shared" si="356"/>
        <v>0</v>
      </c>
      <c r="J844" s="10">
        <f t="shared" si="356"/>
        <v>0</v>
      </c>
      <c r="K844" s="11">
        <f t="shared" si="356"/>
        <v>0</v>
      </c>
    </row>
    <row r="845" spans="1:11" ht="17.25" customHeight="1">
      <c r="A845" s="5"/>
      <c r="B845" s="6" t="s">
        <v>284</v>
      </c>
      <c r="C845" s="7">
        <f>SUM(D845:K845)</f>
        <v>106663</v>
      </c>
      <c r="D845" s="7">
        <v>90687</v>
      </c>
      <c r="E845" s="7">
        <v>15326</v>
      </c>
      <c r="F845" s="7"/>
      <c r="G845" s="7"/>
      <c r="H845" s="7">
        <v>650</v>
      </c>
      <c r="I845" s="7"/>
      <c r="J845" s="7"/>
      <c r="K845" s="7"/>
    </row>
    <row r="846" spans="3:11" ht="17.25" customHeight="1">
      <c r="C846" s="8">
        <f>SUM(D846:K846)</f>
        <v>32000</v>
      </c>
      <c r="D846" s="7">
        <v>29500</v>
      </c>
      <c r="E846" s="7">
        <v>3150</v>
      </c>
      <c r="F846" s="7"/>
      <c r="G846" s="7"/>
      <c r="H846" s="7">
        <v>-650</v>
      </c>
      <c r="I846" s="7"/>
      <c r="J846" s="7"/>
      <c r="K846" s="7"/>
    </row>
    <row r="847" spans="1:11" ht="17.25" customHeight="1">
      <c r="A847" s="37"/>
      <c r="B847" s="37"/>
      <c r="C847" s="10">
        <f aca="true" t="shared" si="357" ref="C847:K847">C845+C846</f>
        <v>138663</v>
      </c>
      <c r="D847" s="10">
        <f t="shared" si="357"/>
        <v>120187</v>
      </c>
      <c r="E847" s="10">
        <f t="shared" si="357"/>
        <v>18476</v>
      </c>
      <c r="F847" s="10">
        <f t="shared" si="357"/>
        <v>0</v>
      </c>
      <c r="G847" s="10">
        <f t="shared" si="357"/>
        <v>0</v>
      </c>
      <c r="H847" s="10">
        <f t="shared" si="357"/>
        <v>0</v>
      </c>
      <c r="I847" s="10">
        <f t="shared" si="357"/>
        <v>0</v>
      </c>
      <c r="J847" s="10">
        <f t="shared" si="357"/>
        <v>0</v>
      </c>
      <c r="K847" s="11">
        <f t="shared" si="357"/>
        <v>0</v>
      </c>
    </row>
    <row r="848" spans="1:11" ht="17.25" customHeight="1">
      <c r="A848" s="5"/>
      <c r="B848" s="6" t="s">
        <v>285</v>
      </c>
      <c r="C848" s="7">
        <f>SUM(D848:K848)</f>
        <v>585000</v>
      </c>
      <c r="D848" s="7"/>
      <c r="E848" s="7"/>
      <c r="F848" s="7"/>
      <c r="G848" s="7"/>
      <c r="H848" s="7"/>
      <c r="I848" s="7">
        <v>585000</v>
      </c>
      <c r="J848" s="7"/>
      <c r="K848" s="7"/>
    </row>
    <row r="849" spans="3:11" ht="17.25" customHeight="1">
      <c r="C849" s="8">
        <f>SUM(D849:K849)</f>
        <v>0</v>
      </c>
      <c r="D849" s="7"/>
      <c r="E849" s="7"/>
      <c r="F849" s="7"/>
      <c r="G849" s="7"/>
      <c r="H849" s="7"/>
      <c r="I849" s="7"/>
      <c r="J849" s="7"/>
      <c r="K849" s="7"/>
    </row>
    <row r="850" spans="1:11" ht="17.25" customHeight="1">
      <c r="A850" s="37"/>
      <c r="B850" s="37"/>
      <c r="C850" s="10">
        <f aca="true" t="shared" si="358" ref="C850:K850">C848+C849</f>
        <v>585000</v>
      </c>
      <c r="D850" s="10">
        <f t="shared" si="358"/>
        <v>0</v>
      </c>
      <c r="E850" s="10">
        <f t="shared" si="358"/>
        <v>0</v>
      </c>
      <c r="F850" s="10">
        <f t="shared" si="358"/>
        <v>0</v>
      </c>
      <c r="G850" s="10">
        <f t="shared" si="358"/>
        <v>0</v>
      </c>
      <c r="H850" s="10">
        <f t="shared" si="358"/>
        <v>0</v>
      </c>
      <c r="I850" s="10">
        <f t="shared" si="358"/>
        <v>585000</v>
      </c>
      <c r="J850" s="10">
        <f t="shared" si="358"/>
        <v>0</v>
      </c>
      <c r="K850" s="11">
        <f t="shared" si="358"/>
        <v>0</v>
      </c>
    </row>
    <row r="851" spans="1:11" ht="17.25" customHeight="1">
      <c r="A851" s="5"/>
      <c r="B851" s="6" t="s">
        <v>286</v>
      </c>
      <c r="C851" s="7">
        <f>SUM(D851:K851)</f>
        <v>96514</v>
      </c>
      <c r="D851" s="7"/>
      <c r="E851" s="7"/>
      <c r="F851" s="7">
        <v>96514</v>
      </c>
      <c r="G851" s="7"/>
      <c r="H851" s="7"/>
      <c r="I851" s="7"/>
      <c r="J851" s="7"/>
      <c r="K851" s="7"/>
    </row>
    <row r="852" spans="3:11" ht="17.25" customHeight="1">
      <c r="C852" s="8">
        <f>SUM(D852:K852)</f>
        <v>6000</v>
      </c>
      <c r="D852" s="7"/>
      <c r="E852" s="7"/>
      <c r="F852" s="7">
        <v>6000</v>
      </c>
      <c r="G852" s="7"/>
      <c r="H852" s="7"/>
      <c r="I852" s="7"/>
      <c r="J852" s="7"/>
      <c r="K852" s="7"/>
    </row>
    <row r="853" spans="1:11" ht="17.25" customHeight="1">
      <c r="A853" s="37"/>
      <c r="B853" s="37"/>
      <c r="C853" s="10">
        <f aca="true" t="shared" si="359" ref="C853:K853">C851+C852</f>
        <v>102514</v>
      </c>
      <c r="D853" s="10">
        <f t="shared" si="359"/>
        <v>0</v>
      </c>
      <c r="E853" s="10">
        <f t="shared" si="359"/>
        <v>0</v>
      </c>
      <c r="F853" s="10">
        <f t="shared" si="359"/>
        <v>102514</v>
      </c>
      <c r="G853" s="10">
        <f t="shared" si="359"/>
        <v>0</v>
      </c>
      <c r="H853" s="10">
        <f t="shared" si="359"/>
        <v>0</v>
      </c>
      <c r="I853" s="10">
        <f t="shared" si="359"/>
        <v>0</v>
      </c>
      <c r="J853" s="10">
        <f t="shared" si="359"/>
        <v>0</v>
      </c>
      <c r="K853" s="11">
        <f t="shared" si="359"/>
        <v>0</v>
      </c>
    </row>
    <row r="854" spans="1:11" ht="32.25" customHeight="1">
      <c r="A854" s="5"/>
      <c r="B854" s="22" t="s">
        <v>287</v>
      </c>
      <c r="C854" s="7">
        <f>SUM(D854:K854)</f>
        <v>166500</v>
      </c>
      <c r="D854" s="7"/>
      <c r="E854" s="7"/>
      <c r="F854" s="7"/>
      <c r="G854" s="7"/>
      <c r="H854" s="7">
        <v>166500</v>
      </c>
      <c r="I854" s="7"/>
      <c r="J854" s="7"/>
      <c r="K854" s="7"/>
    </row>
    <row r="855" spans="3:11" ht="17.25" customHeight="1">
      <c r="C855" s="8">
        <f>SUM(D855:K855)</f>
        <v>0</v>
      </c>
      <c r="D855" s="7"/>
      <c r="E855" s="7"/>
      <c r="F855" s="7"/>
      <c r="G855" s="7"/>
      <c r="H855" s="7"/>
      <c r="I855" s="7"/>
      <c r="J855" s="7"/>
      <c r="K855" s="7"/>
    </row>
    <row r="856" spans="1:11" ht="17.25" customHeight="1">
      <c r="A856" s="37"/>
      <c r="B856" s="37"/>
      <c r="C856" s="10">
        <f aca="true" t="shared" si="360" ref="C856:K856">C854+C855</f>
        <v>166500</v>
      </c>
      <c r="D856" s="10">
        <f t="shared" si="360"/>
        <v>0</v>
      </c>
      <c r="E856" s="10">
        <f t="shared" si="360"/>
        <v>0</v>
      </c>
      <c r="F856" s="10">
        <f t="shared" si="360"/>
        <v>0</v>
      </c>
      <c r="G856" s="10">
        <f t="shared" si="360"/>
        <v>0</v>
      </c>
      <c r="H856" s="10">
        <f t="shared" si="360"/>
        <v>166500</v>
      </c>
      <c r="I856" s="10">
        <f t="shared" si="360"/>
        <v>0</v>
      </c>
      <c r="J856" s="10">
        <f t="shared" si="360"/>
        <v>0</v>
      </c>
      <c r="K856" s="11">
        <f t="shared" si="360"/>
        <v>0</v>
      </c>
    </row>
    <row r="857" spans="1:11" ht="17.25" customHeight="1">
      <c r="A857" s="12" t="s">
        <v>280</v>
      </c>
      <c r="B857" s="13" t="s">
        <v>3</v>
      </c>
      <c r="C857" s="14">
        <f aca="true" t="shared" si="361" ref="C857:K857">C836+C839+C842+C845+C848+C851+C854</f>
        <v>2896145</v>
      </c>
      <c r="D857" s="14">
        <f t="shared" si="361"/>
        <v>254358</v>
      </c>
      <c r="E857" s="14">
        <f t="shared" si="361"/>
        <v>1160297</v>
      </c>
      <c r="F857" s="14">
        <f t="shared" si="361"/>
        <v>96514</v>
      </c>
      <c r="G857" s="14">
        <f t="shared" si="361"/>
        <v>0</v>
      </c>
      <c r="H857" s="14">
        <f t="shared" si="361"/>
        <v>799976</v>
      </c>
      <c r="I857" s="14">
        <f t="shared" si="361"/>
        <v>585000</v>
      </c>
      <c r="J857" s="14">
        <f t="shared" si="361"/>
        <v>0</v>
      </c>
      <c r="K857" s="14">
        <f t="shared" si="361"/>
        <v>0</v>
      </c>
    </row>
    <row r="858" spans="2:11" ht="17.25" customHeight="1">
      <c r="B858" s="21" t="s">
        <v>290</v>
      </c>
      <c r="C858" s="8">
        <f aca="true" t="shared" si="362" ref="C858:K858">C837+C840+C843+C846+C849+C852+C855</f>
        <v>52250</v>
      </c>
      <c r="D858" s="7">
        <f t="shared" si="362"/>
        <v>29500</v>
      </c>
      <c r="E858" s="7">
        <f t="shared" si="362"/>
        <v>-8292</v>
      </c>
      <c r="F858" s="7">
        <f t="shared" si="362"/>
        <v>6000</v>
      </c>
      <c r="G858" s="7">
        <f t="shared" si="362"/>
        <v>0</v>
      </c>
      <c r="H858" s="7">
        <f t="shared" si="362"/>
        <v>25042</v>
      </c>
      <c r="I858" s="7">
        <f t="shared" si="362"/>
        <v>0</v>
      </c>
      <c r="J858" s="7">
        <f t="shared" si="362"/>
        <v>0</v>
      </c>
      <c r="K858" s="7">
        <f t="shared" si="362"/>
        <v>0</v>
      </c>
    </row>
    <row r="859" spans="1:11" ht="17.25" customHeight="1">
      <c r="A859" s="38"/>
      <c r="B859" s="38"/>
      <c r="C859" s="15">
        <f aca="true" t="shared" si="363" ref="C859:K859">C857+C858</f>
        <v>2948395</v>
      </c>
      <c r="D859" s="16">
        <f t="shared" si="363"/>
        <v>283858</v>
      </c>
      <c r="E859" s="16">
        <f t="shared" si="363"/>
        <v>1152005</v>
      </c>
      <c r="F859" s="16">
        <f t="shared" si="363"/>
        <v>102514</v>
      </c>
      <c r="G859" s="16">
        <f t="shared" si="363"/>
        <v>0</v>
      </c>
      <c r="H859" s="16">
        <f t="shared" si="363"/>
        <v>825018</v>
      </c>
      <c r="I859" s="16">
        <f t="shared" si="363"/>
        <v>585000</v>
      </c>
      <c r="J859" s="16">
        <f t="shared" si="363"/>
        <v>0</v>
      </c>
      <c r="K859" s="16">
        <f t="shared" si="363"/>
        <v>0</v>
      </c>
    </row>
    <row r="860" spans="1:11" ht="17.25" customHeight="1">
      <c r="A860" s="17" t="s">
        <v>288</v>
      </c>
      <c r="B860" s="9" t="s">
        <v>3</v>
      </c>
      <c r="C860" s="18">
        <f aca="true" t="shared" si="364" ref="C860:K860">C764+C770+C809+C833+C857</f>
        <v>11612027</v>
      </c>
      <c r="D860" s="18">
        <f t="shared" si="364"/>
        <v>4029965</v>
      </c>
      <c r="E860" s="18">
        <f t="shared" si="364"/>
        <v>3229415</v>
      </c>
      <c r="F860" s="18">
        <f t="shared" si="364"/>
        <v>96514</v>
      </c>
      <c r="G860" s="18">
        <f t="shared" si="364"/>
        <v>0</v>
      </c>
      <c r="H860" s="18">
        <f t="shared" si="364"/>
        <v>2184048</v>
      </c>
      <c r="I860" s="18">
        <f t="shared" si="364"/>
        <v>2067781</v>
      </c>
      <c r="J860" s="18">
        <f t="shared" si="364"/>
        <v>4304</v>
      </c>
      <c r="K860" s="18">
        <f t="shared" si="364"/>
        <v>0</v>
      </c>
    </row>
    <row r="861" spans="1:11" ht="17.25" customHeight="1">
      <c r="A861" s="40"/>
      <c r="B861" s="40"/>
      <c r="C861" s="18">
        <f aca="true" t="shared" si="365" ref="C861:K861">C765+C771+C810+C834+C858</f>
        <v>2459247</v>
      </c>
      <c r="D861" s="18">
        <f t="shared" si="365"/>
        <v>55092</v>
      </c>
      <c r="E861" s="18">
        <f t="shared" si="365"/>
        <v>-18890</v>
      </c>
      <c r="F861" s="18">
        <f t="shared" si="365"/>
        <v>6000</v>
      </c>
      <c r="G861" s="18">
        <f t="shared" si="365"/>
        <v>0</v>
      </c>
      <c r="H861" s="18">
        <f t="shared" si="365"/>
        <v>99742</v>
      </c>
      <c r="I861" s="18">
        <f t="shared" si="365"/>
        <v>2317303</v>
      </c>
      <c r="J861" s="18">
        <f t="shared" si="365"/>
        <v>0</v>
      </c>
      <c r="K861" s="18">
        <f t="shared" si="365"/>
        <v>0</v>
      </c>
    </row>
    <row r="862" spans="1:11" ht="17.25" customHeight="1">
      <c r="A862" s="37"/>
      <c r="B862" s="37"/>
      <c r="C862" s="18">
        <f aca="true" t="shared" si="366" ref="C862:K862">C860+C861</f>
        <v>14071274</v>
      </c>
      <c r="D862" s="18">
        <f t="shared" si="366"/>
        <v>4085057</v>
      </c>
      <c r="E862" s="18">
        <f t="shared" si="366"/>
        <v>3210525</v>
      </c>
      <c r="F862" s="18">
        <f t="shared" si="366"/>
        <v>102514</v>
      </c>
      <c r="G862" s="18">
        <f t="shared" si="366"/>
        <v>0</v>
      </c>
      <c r="H862" s="18">
        <f t="shared" si="366"/>
        <v>2283790</v>
      </c>
      <c r="I862" s="18">
        <f t="shared" si="366"/>
        <v>4385084</v>
      </c>
      <c r="J862" s="18">
        <f t="shared" si="366"/>
        <v>4304</v>
      </c>
      <c r="K862" s="18">
        <f t="shared" si="366"/>
        <v>0</v>
      </c>
    </row>
    <row r="863" spans="1:11" ht="17.25" customHeight="1">
      <c r="A863" s="41" t="s">
        <v>289</v>
      </c>
      <c r="B863" s="41"/>
      <c r="C863" s="19">
        <f aca="true" t="shared" si="367" ref="C863:K863">C108+C136+C185+C204+C343+C371+C573+C754+C860</f>
        <v>62907739</v>
      </c>
      <c r="D863" s="19">
        <f t="shared" si="367"/>
        <v>31534125</v>
      </c>
      <c r="E863" s="19">
        <f t="shared" si="367"/>
        <v>18330528</v>
      </c>
      <c r="F863" s="19">
        <f t="shared" si="367"/>
        <v>1987581</v>
      </c>
      <c r="G863" s="19">
        <f t="shared" si="367"/>
        <v>611932</v>
      </c>
      <c r="H863" s="19">
        <f t="shared" si="367"/>
        <v>7674327</v>
      </c>
      <c r="I863" s="19">
        <f t="shared" si="367"/>
        <v>2379350</v>
      </c>
      <c r="J863" s="19">
        <f t="shared" si="367"/>
        <v>389896</v>
      </c>
      <c r="K863" s="19">
        <f t="shared" si="367"/>
        <v>0</v>
      </c>
    </row>
    <row r="864" spans="1:11" ht="17.25" customHeight="1">
      <c r="A864" s="42" t="s">
        <v>293</v>
      </c>
      <c r="B864" s="42"/>
      <c r="C864" s="19">
        <f aca="true" t="shared" si="368" ref="C864:K864">C109+C137+C186+C205+C344+C372+C574+C755+C861</f>
        <v>3561511</v>
      </c>
      <c r="D864" s="19">
        <f t="shared" si="368"/>
        <v>166738</v>
      </c>
      <c r="E864" s="19">
        <f t="shared" si="368"/>
        <v>1905726</v>
      </c>
      <c r="F864" s="19">
        <f t="shared" si="368"/>
        <v>-31346</v>
      </c>
      <c r="G864" s="19">
        <f t="shared" si="368"/>
        <v>21291</v>
      </c>
      <c r="H864" s="19">
        <f t="shared" si="368"/>
        <v>-818580</v>
      </c>
      <c r="I864" s="19">
        <f t="shared" si="368"/>
        <v>2317303</v>
      </c>
      <c r="J864" s="19">
        <f t="shared" si="368"/>
        <v>379</v>
      </c>
      <c r="K864" s="19">
        <f t="shared" si="368"/>
        <v>0</v>
      </c>
    </row>
    <row r="865" spans="1:11" ht="17.25" customHeight="1">
      <c r="A865" s="43" t="s">
        <v>294</v>
      </c>
      <c r="B865" s="43"/>
      <c r="C865" s="19">
        <f aca="true" t="shared" si="369" ref="C865:K865">C863+C864</f>
        <v>66469250</v>
      </c>
      <c r="D865" s="19">
        <f t="shared" si="369"/>
        <v>31700863</v>
      </c>
      <c r="E865" s="19">
        <f t="shared" si="369"/>
        <v>20236254</v>
      </c>
      <c r="F865" s="19">
        <f t="shared" si="369"/>
        <v>1956235</v>
      </c>
      <c r="G865" s="19">
        <f t="shared" si="369"/>
        <v>633223</v>
      </c>
      <c r="H865" s="19">
        <f t="shared" si="369"/>
        <v>6855747</v>
      </c>
      <c r="I865" s="19">
        <f t="shared" si="369"/>
        <v>4696653</v>
      </c>
      <c r="J865" s="19">
        <f t="shared" si="369"/>
        <v>390275</v>
      </c>
      <c r="K865" s="19">
        <f t="shared" si="369"/>
        <v>0</v>
      </c>
    </row>
    <row r="866" spans="1:12" ht="17.25" customHeight="1">
      <c r="A866" s="23"/>
      <c r="B866" s="23"/>
      <c r="C866" s="24"/>
      <c r="D866" s="24"/>
      <c r="E866" s="24"/>
      <c r="F866" s="24"/>
      <c r="G866" s="24"/>
      <c r="H866" s="24"/>
      <c r="I866" s="24"/>
      <c r="J866" s="24"/>
      <c r="K866" s="24"/>
      <c r="L866" s="25"/>
    </row>
    <row r="867" spans="1:12" ht="17.25" customHeight="1">
      <c r="A867" s="26"/>
      <c r="B867" s="27" t="s">
        <v>295</v>
      </c>
      <c r="C867" s="28">
        <f>C868+C869+C870+C871</f>
        <v>-2662606</v>
      </c>
      <c r="D867" s="28">
        <f>D868+D869+D870+D871</f>
        <v>-10175</v>
      </c>
      <c r="E867" s="28">
        <f>E868+E869+E870+E871</f>
        <v>-2672781</v>
      </c>
      <c r="F867" s="24"/>
      <c r="G867" s="24"/>
      <c r="H867" s="24"/>
      <c r="I867" s="24"/>
      <c r="J867" s="24"/>
      <c r="K867" s="24"/>
      <c r="L867" s="25"/>
    </row>
    <row r="868" spans="1:12" ht="22.5" customHeight="1">
      <c r="A868" s="29"/>
      <c r="B868" s="30" t="s">
        <v>296</v>
      </c>
      <c r="C868" s="31">
        <v>-2381793</v>
      </c>
      <c r="D868" s="31"/>
      <c r="E868" s="31">
        <f>C868+D868</f>
        <v>-2381793</v>
      </c>
      <c r="F868" s="24"/>
      <c r="G868" s="24"/>
      <c r="H868" s="24"/>
      <c r="I868" s="24"/>
      <c r="J868" s="24"/>
      <c r="K868" s="24"/>
      <c r="L868" s="25"/>
    </row>
    <row r="869" spans="1:12" ht="28.5" customHeight="1">
      <c r="A869" s="29"/>
      <c r="B869" s="30" t="s">
        <v>297</v>
      </c>
      <c r="C869" s="31">
        <v>-80000</v>
      </c>
      <c r="D869" s="31">
        <v>-10175</v>
      </c>
      <c r="E869" s="31">
        <f>C869+D869</f>
        <v>-90175</v>
      </c>
      <c r="F869" s="24"/>
      <c r="G869" s="24"/>
      <c r="H869" s="24"/>
      <c r="I869" s="24"/>
      <c r="J869" s="24"/>
      <c r="K869" s="24"/>
      <c r="L869" s="25"/>
    </row>
    <row r="870" spans="1:12" ht="27" customHeight="1">
      <c r="A870" s="29"/>
      <c r="B870" s="30" t="s">
        <v>298</v>
      </c>
      <c r="C870" s="31">
        <v>-171453</v>
      </c>
      <c r="D870" s="31"/>
      <c r="E870" s="31">
        <f>C870+D870</f>
        <v>-171453</v>
      </c>
      <c r="F870" s="24"/>
      <c r="G870" s="24"/>
      <c r="H870" s="24"/>
      <c r="I870" s="24"/>
      <c r="J870" s="24"/>
      <c r="K870" s="24"/>
      <c r="L870" s="25"/>
    </row>
    <row r="871" spans="1:12" ht="30" customHeight="1">
      <c r="A871" s="29"/>
      <c r="B871" s="30" t="s">
        <v>299</v>
      </c>
      <c r="C871" s="31">
        <v>-29360</v>
      </c>
      <c r="D871" s="31"/>
      <c r="E871" s="31">
        <f>C871+D871</f>
        <v>-29360</v>
      </c>
      <c r="F871" s="24"/>
      <c r="G871" s="24"/>
      <c r="H871" s="24"/>
      <c r="I871" s="24"/>
      <c r="J871" s="24"/>
      <c r="K871" s="24"/>
      <c r="L871" s="25"/>
    </row>
    <row r="872" spans="1:12" ht="30" customHeight="1">
      <c r="A872" s="26"/>
      <c r="B872" s="27" t="s">
        <v>300</v>
      </c>
      <c r="C872" s="28">
        <v>122434</v>
      </c>
      <c r="D872" s="32">
        <v>0</v>
      </c>
      <c r="E872" s="28">
        <f>C872+D872</f>
        <v>122434</v>
      </c>
      <c r="F872" s="24"/>
      <c r="G872" s="24"/>
      <c r="H872" s="24"/>
      <c r="I872" s="24"/>
      <c r="J872" s="24"/>
      <c r="K872" s="24"/>
      <c r="L872" s="25"/>
    </row>
    <row r="873" spans="1:12" ht="22.5" customHeight="1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</row>
    <row r="874" spans="1:12" ht="14.25" customHeight="1">
      <c r="A874" s="46" t="s">
        <v>315</v>
      </c>
      <c r="B874" s="46"/>
      <c r="C874" s="46"/>
      <c r="D874" s="46"/>
      <c r="E874" s="46"/>
      <c r="F874" s="46"/>
      <c r="G874" s="46"/>
      <c r="H874" s="46"/>
      <c r="I874" s="46"/>
      <c r="J874" s="46"/>
      <c r="K874" s="46"/>
      <c r="L874" s="25"/>
    </row>
  </sheetData>
  <sheetProtection/>
  <mergeCells count="309">
    <mergeCell ref="A874:K874"/>
    <mergeCell ref="A862:B862"/>
    <mergeCell ref="A863:B863"/>
    <mergeCell ref="A864:B864"/>
    <mergeCell ref="A865:B865"/>
    <mergeCell ref="A702:B702"/>
    <mergeCell ref="A847:B847"/>
    <mergeCell ref="A850:B850"/>
    <mergeCell ref="A853:B853"/>
    <mergeCell ref="A856:B856"/>
    <mergeCell ref="A859:B859"/>
    <mergeCell ref="A826:B826"/>
    <mergeCell ref="A861:B861"/>
    <mergeCell ref="A829:B829"/>
    <mergeCell ref="A832:B832"/>
    <mergeCell ref="A835:B835"/>
    <mergeCell ref="A838:B838"/>
    <mergeCell ref="A841:B841"/>
    <mergeCell ref="A844:B844"/>
    <mergeCell ref="A808:B808"/>
    <mergeCell ref="A811:B811"/>
    <mergeCell ref="A814:B814"/>
    <mergeCell ref="A817:B817"/>
    <mergeCell ref="A820:B820"/>
    <mergeCell ref="A823:B823"/>
    <mergeCell ref="A790:B790"/>
    <mergeCell ref="A793:B793"/>
    <mergeCell ref="A796:B796"/>
    <mergeCell ref="A799:B799"/>
    <mergeCell ref="A802:B802"/>
    <mergeCell ref="A805:B805"/>
    <mergeCell ref="A772:B772"/>
    <mergeCell ref="A775:B775"/>
    <mergeCell ref="A778:B778"/>
    <mergeCell ref="A781:B781"/>
    <mergeCell ref="A784:B784"/>
    <mergeCell ref="A787:B787"/>
    <mergeCell ref="A756:B756"/>
    <mergeCell ref="A757:K757"/>
    <mergeCell ref="A760:B760"/>
    <mergeCell ref="A763:B763"/>
    <mergeCell ref="A766:B766"/>
    <mergeCell ref="A769:B769"/>
    <mergeCell ref="A741:B741"/>
    <mergeCell ref="A744:B744"/>
    <mergeCell ref="A747:B747"/>
    <mergeCell ref="A750:B750"/>
    <mergeCell ref="A753:B753"/>
    <mergeCell ref="A755:B755"/>
    <mergeCell ref="A723:B723"/>
    <mergeCell ref="A726:B726"/>
    <mergeCell ref="A729:B729"/>
    <mergeCell ref="A732:B732"/>
    <mergeCell ref="A735:B735"/>
    <mergeCell ref="A738:B738"/>
    <mergeCell ref="A684:B684"/>
    <mergeCell ref="A708:B708"/>
    <mergeCell ref="A711:B711"/>
    <mergeCell ref="A714:B714"/>
    <mergeCell ref="A717:B717"/>
    <mergeCell ref="A720:B720"/>
    <mergeCell ref="A669:B669"/>
    <mergeCell ref="A690:B690"/>
    <mergeCell ref="A693:B693"/>
    <mergeCell ref="A696:B696"/>
    <mergeCell ref="A699:B699"/>
    <mergeCell ref="A705:B705"/>
    <mergeCell ref="A672:B672"/>
    <mergeCell ref="A675:B675"/>
    <mergeCell ref="A678:B678"/>
    <mergeCell ref="A681:B681"/>
    <mergeCell ref="A642:B642"/>
    <mergeCell ref="A645:B645"/>
    <mergeCell ref="A648:B648"/>
    <mergeCell ref="A651:B651"/>
    <mergeCell ref="A687:B687"/>
    <mergeCell ref="A654:B654"/>
    <mergeCell ref="A657:B657"/>
    <mergeCell ref="A660:B660"/>
    <mergeCell ref="A663:B663"/>
    <mergeCell ref="A666:B666"/>
    <mergeCell ref="A624:B624"/>
    <mergeCell ref="A627:B627"/>
    <mergeCell ref="A630:B630"/>
    <mergeCell ref="A633:B633"/>
    <mergeCell ref="A636:B636"/>
    <mergeCell ref="A639:B639"/>
    <mergeCell ref="A606:B606"/>
    <mergeCell ref="A609:B609"/>
    <mergeCell ref="A612:B612"/>
    <mergeCell ref="A615:B615"/>
    <mergeCell ref="A618:B618"/>
    <mergeCell ref="A621:B621"/>
    <mergeCell ref="A588:B588"/>
    <mergeCell ref="A591:B591"/>
    <mergeCell ref="A594:B594"/>
    <mergeCell ref="A597:B597"/>
    <mergeCell ref="A600:B600"/>
    <mergeCell ref="A603:B603"/>
    <mergeCell ref="A574:B574"/>
    <mergeCell ref="A575:B575"/>
    <mergeCell ref="A576:K576"/>
    <mergeCell ref="A579:B579"/>
    <mergeCell ref="A582:B582"/>
    <mergeCell ref="A585:B585"/>
    <mergeCell ref="A557:B557"/>
    <mergeCell ref="A560:B560"/>
    <mergeCell ref="A563:B563"/>
    <mergeCell ref="A566:B566"/>
    <mergeCell ref="A569:B569"/>
    <mergeCell ref="A572:B572"/>
    <mergeCell ref="A539:B539"/>
    <mergeCell ref="A542:B542"/>
    <mergeCell ref="A545:B545"/>
    <mergeCell ref="A548:B548"/>
    <mergeCell ref="A551:B551"/>
    <mergeCell ref="A554:B554"/>
    <mergeCell ref="A521:B521"/>
    <mergeCell ref="A524:B524"/>
    <mergeCell ref="A527:B527"/>
    <mergeCell ref="A530:B530"/>
    <mergeCell ref="A533:B533"/>
    <mergeCell ref="A536:B536"/>
    <mergeCell ref="A503:B503"/>
    <mergeCell ref="A506:B506"/>
    <mergeCell ref="A509:B509"/>
    <mergeCell ref="A512:B512"/>
    <mergeCell ref="A515:B515"/>
    <mergeCell ref="A518:B518"/>
    <mergeCell ref="A485:B485"/>
    <mergeCell ref="A488:B488"/>
    <mergeCell ref="A491:B491"/>
    <mergeCell ref="A494:B494"/>
    <mergeCell ref="A497:B497"/>
    <mergeCell ref="A500:B500"/>
    <mergeCell ref="A467:B467"/>
    <mergeCell ref="A470:B470"/>
    <mergeCell ref="A473:B473"/>
    <mergeCell ref="A476:B476"/>
    <mergeCell ref="A479:B479"/>
    <mergeCell ref="A482:B482"/>
    <mergeCell ref="A449:B449"/>
    <mergeCell ref="A452:B452"/>
    <mergeCell ref="A455:B455"/>
    <mergeCell ref="A458:B458"/>
    <mergeCell ref="A461:B461"/>
    <mergeCell ref="A464:B464"/>
    <mergeCell ref="A431:B431"/>
    <mergeCell ref="A434:B434"/>
    <mergeCell ref="A437:B437"/>
    <mergeCell ref="A440:B440"/>
    <mergeCell ref="A443:B443"/>
    <mergeCell ref="A446:B446"/>
    <mergeCell ref="A413:B413"/>
    <mergeCell ref="A416:B416"/>
    <mergeCell ref="A419:B419"/>
    <mergeCell ref="A422:B422"/>
    <mergeCell ref="A425:B425"/>
    <mergeCell ref="A428:B428"/>
    <mergeCell ref="A395:B395"/>
    <mergeCell ref="A398:B398"/>
    <mergeCell ref="A401:B401"/>
    <mergeCell ref="A404:B404"/>
    <mergeCell ref="A407:B407"/>
    <mergeCell ref="A410:B410"/>
    <mergeCell ref="A377:B377"/>
    <mergeCell ref="A380:B380"/>
    <mergeCell ref="A383:B383"/>
    <mergeCell ref="A386:B386"/>
    <mergeCell ref="A389:B389"/>
    <mergeCell ref="A392:B392"/>
    <mergeCell ref="A364:B364"/>
    <mergeCell ref="A367:B367"/>
    <mergeCell ref="A370:B370"/>
    <mergeCell ref="A372:B372"/>
    <mergeCell ref="A373:B373"/>
    <mergeCell ref="A374:K374"/>
    <mergeCell ref="A346:K346"/>
    <mergeCell ref="A349:B349"/>
    <mergeCell ref="A352:B352"/>
    <mergeCell ref="A355:B355"/>
    <mergeCell ref="A358:B358"/>
    <mergeCell ref="A361:B361"/>
    <mergeCell ref="A333:B333"/>
    <mergeCell ref="A336:B336"/>
    <mergeCell ref="A339:B339"/>
    <mergeCell ref="A342:B342"/>
    <mergeCell ref="A344:B344"/>
    <mergeCell ref="A345:B345"/>
    <mergeCell ref="A315:B315"/>
    <mergeCell ref="A318:B318"/>
    <mergeCell ref="A321:B321"/>
    <mergeCell ref="A324:B324"/>
    <mergeCell ref="A327:B327"/>
    <mergeCell ref="A330:B330"/>
    <mergeCell ref="A297:B297"/>
    <mergeCell ref="A300:B300"/>
    <mergeCell ref="A303:B303"/>
    <mergeCell ref="A306:B306"/>
    <mergeCell ref="A309:B309"/>
    <mergeCell ref="A312:B312"/>
    <mergeCell ref="A279:B279"/>
    <mergeCell ref="A282:B282"/>
    <mergeCell ref="A285:B285"/>
    <mergeCell ref="A288:B288"/>
    <mergeCell ref="A291:B291"/>
    <mergeCell ref="A294:B294"/>
    <mergeCell ref="A261:B261"/>
    <mergeCell ref="A264:B264"/>
    <mergeCell ref="A267:B267"/>
    <mergeCell ref="A270:B270"/>
    <mergeCell ref="A273:B273"/>
    <mergeCell ref="A276:B276"/>
    <mergeCell ref="A243:B243"/>
    <mergeCell ref="A246:B246"/>
    <mergeCell ref="A249:B249"/>
    <mergeCell ref="A252:B252"/>
    <mergeCell ref="A255:B255"/>
    <mergeCell ref="A258:B258"/>
    <mergeCell ref="A225:B225"/>
    <mergeCell ref="A228:B228"/>
    <mergeCell ref="A231:B231"/>
    <mergeCell ref="A234:B234"/>
    <mergeCell ref="A237:B237"/>
    <mergeCell ref="A240:B240"/>
    <mergeCell ref="A207:K207"/>
    <mergeCell ref="A210:B210"/>
    <mergeCell ref="A213:B213"/>
    <mergeCell ref="A216:B216"/>
    <mergeCell ref="A219:B219"/>
    <mergeCell ref="A222:B222"/>
    <mergeCell ref="A194:B194"/>
    <mergeCell ref="A197:B197"/>
    <mergeCell ref="A200:B200"/>
    <mergeCell ref="A203:B203"/>
    <mergeCell ref="A205:B205"/>
    <mergeCell ref="A206:B206"/>
    <mergeCell ref="A181:B181"/>
    <mergeCell ref="A184:B184"/>
    <mergeCell ref="A186:B186"/>
    <mergeCell ref="A187:B187"/>
    <mergeCell ref="A188:K188"/>
    <mergeCell ref="A191:B191"/>
    <mergeCell ref="A163:B163"/>
    <mergeCell ref="A166:B166"/>
    <mergeCell ref="A169:B169"/>
    <mergeCell ref="A172:B172"/>
    <mergeCell ref="A175:B175"/>
    <mergeCell ref="A178:B178"/>
    <mergeCell ref="A145:B145"/>
    <mergeCell ref="A148:B148"/>
    <mergeCell ref="A151:B151"/>
    <mergeCell ref="A154:B154"/>
    <mergeCell ref="A157:B157"/>
    <mergeCell ref="A160:B160"/>
    <mergeCell ref="A132:B132"/>
    <mergeCell ref="A135:B135"/>
    <mergeCell ref="A137:B137"/>
    <mergeCell ref="A138:B138"/>
    <mergeCell ref="A139:K139"/>
    <mergeCell ref="A142:B142"/>
    <mergeCell ref="A114:B114"/>
    <mergeCell ref="A117:B117"/>
    <mergeCell ref="A120:B120"/>
    <mergeCell ref="A123:B123"/>
    <mergeCell ref="A126:B126"/>
    <mergeCell ref="A129:B129"/>
    <mergeCell ref="A101:B101"/>
    <mergeCell ref="A104:B104"/>
    <mergeCell ref="A107:B107"/>
    <mergeCell ref="A109:B109"/>
    <mergeCell ref="A110:B110"/>
    <mergeCell ref="A111:K111"/>
    <mergeCell ref="A83:B83"/>
    <mergeCell ref="A86:B86"/>
    <mergeCell ref="A89:B89"/>
    <mergeCell ref="A92:B92"/>
    <mergeCell ref="A95:B95"/>
    <mergeCell ref="A98:B98"/>
    <mergeCell ref="A65:B65"/>
    <mergeCell ref="A68:B68"/>
    <mergeCell ref="A71:B71"/>
    <mergeCell ref="A74:B74"/>
    <mergeCell ref="A77:B77"/>
    <mergeCell ref="A80:B80"/>
    <mergeCell ref="A47:B47"/>
    <mergeCell ref="A50:B50"/>
    <mergeCell ref="A53:B53"/>
    <mergeCell ref="A56:B56"/>
    <mergeCell ref="A59:B59"/>
    <mergeCell ref="A62:B62"/>
    <mergeCell ref="A29:B29"/>
    <mergeCell ref="A32:B32"/>
    <mergeCell ref="A35:B35"/>
    <mergeCell ref="A38:B38"/>
    <mergeCell ref="A41:B41"/>
    <mergeCell ref="A44:B44"/>
    <mergeCell ref="A11:K11"/>
    <mergeCell ref="A14:B14"/>
    <mergeCell ref="A17:B17"/>
    <mergeCell ref="A20:B20"/>
    <mergeCell ref="A23:B23"/>
    <mergeCell ref="A26:B26"/>
    <mergeCell ref="H1:K1"/>
    <mergeCell ref="H2:K2"/>
    <mergeCell ref="H3:K3"/>
    <mergeCell ref="H4:K4"/>
    <mergeCell ref="C7:I7"/>
    <mergeCell ref="A9:B9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Natalija Vdobčenko</dc:creator>
  <cp:keywords/>
  <dc:description/>
  <cp:lastModifiedBy>Sanita Djadela</cp:lastModifiedBy>
  <cp:lastPrinted>2023-09-12T11:20:20Z</cp:lastPrinted>
  <dcterms:created xsi:type="dcterms:W3CDTF">2023-09-12T11:33:14Z</dcterms:created>
  <dcterms:modified xsi:type="dcterms:W3CDTF">2023-10-09T07:59:33Z</dcterms:modified>
  <cp:category/>
  <cp:version/>
  <cp:contentType/>
  <cp:contentStatus/>
</cp:coreProperties>
</file>